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selvanayagam/BootCamp/Homework/Excel/workarea/"/>
    </mc:Choice>
  </mc:AlternateContent>
  <xr:revisionPtr revIDLastSave="0" documentId="13_ncr:1_{74184F3B-C391-784C-A8A1-BDF47DFAA9EC}" xr6:coauthVersionLast="45" xr6:coauthVersionMax="45" xr10:uidLastSave="{00000000-0000-0000-0000-000000000000}"/>
  <bookViews>
    <workbookView xWindow="37720" yWindow="2820" windowWidth="30100" windowHeight="19120" activeTab="1" xr2:uid="{00000000-000D-0000-FFFF-FFFF00000000}"/>
  </bookViews>
  <sheets>
    <sheet name="Raw Data" sheetId="1" r:id="rId1"/>
    <sheet name="CategoryStats" sheetId="2" r:id="rId2"/>
    <sheet name="SubcategoryStatus" sheetId="5" r:id="rId3"/>
    <sheet name="LaunchDateOutcome" sheetId="3" r:id="rId4"/>
    <sheet name="Bonus1-GoalOutcome" sheetId="4" r:id="rId5"/>
    <sheet name="Bonus2 Statistical Analysis" sheetId="10" r:id="rId6"/>
  </sheets>
  <definedNames>
    <definedName name="_xlnm._FilterDatabase" localSheetId="5" hidden="1">'Bonus2 Statistical Analysis'!$A$1:$E$2185</definedName>
    <definedName name="_xlnm._FilterDatabase" localSheetId="0" hidden="1">'Raw Data'!$A$1:$W$4115</definedName>
    <definedName name="_xlchart.v1.0" hidden="1">'Bonus2 Statistical Analysis'!$A$1:$A$2185</definedName>
    <definedName name="_xlchart.v1.1" hidden="1">'Bonus2 Statistical Analysis'!$D$1:$D$1530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0" i="10" l="1"/>
  <c r="H19" i="10" a="1"/>
  <c r="H19" i="10" s="1"/>
  <c r="I19" i="10" a="1"/>
  <c r="I19" i="10" s="1"/>
  <c r="I16" i="10"/>
  <c r="H16" i="10"/>
  <c r="I20" i="10"/>
  <c r="I18" i="10"/>
  <c r="I17" i="10" a="1"/>
  <c r="I17" i="10" s="1"/>
  <c r="H18" i="10"/>
  <c r="H17" i="10" a="1"/>
  <c r="H17" i="10" s="1"/>
  <c r="I10" i="10" l="1"/>
  <c r="H10" i="10"/>
  <c r="H11" i="10" s="1"/>
  <c r="I9" i="10"/>
  <c r="H9" i="10"/>
  <c r="H13" i="10" l="1"/>
  <c r="H14" i="10"/>
  <c r="I11" i="10"/>
  <c r="I13" i="10" s="1"/>
  <c r="I7" i="10"/>
  <c r="H7" i="10"/>
  <c r="I6" i="10"/>
  <c r="H6" i="10"/>
  <c r="I5" i="10"/>
  <c r="H5" i="10"/>
  <c r="I4" i="10"/>
  <c r="H4" i="10"/>
  <c r="I3" i="10"/>
  <c r="H3" i="10"/>
  <c r="I2" i="10"/>
  <c r="H2" i="10"/>
  <c r="I14" i="10" l="1"/>
  <c r="G2" i="4"/>
  <c r="H2" i="4"/>
  <c r="G3" i="4"/>
  <c r="H3" i="4"/>
  <c r="G4" i="4"/>
  <c r="H4" i="4"/>
  <c r="G5" i="4"/>
  <c r="H5" i="4"/>
  <c r="G6" i="4"/>
  <c r="H6" i="4"/>
  <c r="G7" i="4"/>
  <c r="H7" i="4"/>
  <c r="G8" i="4"/>
  <c r="H8" i="4"/>
  <c r="G9" i="4"/>
  <c r="H9" i="4"/>
  <c r="G10" i="4"/>
  <c r="H10" i="4"/>
  <c r="G11" i="4"/>
  <c r="H11" i="4"/>
  <c r="G12" i="4"/>
  <c r="H12" i="4"/>
  <c r="G13" i="4"/>
  <c r="H13" i="4"/>
  <c r="F3" i="4"/>
  <c r="F4" i="4"/>
  <c r="F5" i="4"/>
  <c r="F6" i="4"/>
  <c r="F7" i="4"/>
  <c r="F8" i="4"/>
  <c r="F9" i="4"/>
  <c r="F10" i="4"/>
  <c r="F11" i="4"/>
  <c r="F12" i="4"/>
  <c r="F1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 s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 s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 s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W2" i="1"/>
  <c r="U2" i="1"/>
  <c r="V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<sst xmlns="http://schemas.openxmlformats.org/spreadsheetml/2006/main" count="28561" uniqueCount="8423">
  <si>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</si>
  <si>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</si>
  <si>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</si>
  <si>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</si>
  <si>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</si>
  <si>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</si>
  <si>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</si>
  <si>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</si>
  <si>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</si>
  <si>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</si>
  <si>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</si>
  <si>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</si>
  <si>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</si>
  <si>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</si>
  <si>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</si>
  <si>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</si>
  <si>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</si>
  <si>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</si>
  <si>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</si>
  <si>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</si>
  <si>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</si>
  <si>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</si>
  <si>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</si>
  <si>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</si>
  <si>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</si>
  <si>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</si>
  <si>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</si>
  <si>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</si>
  <si>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</si>
  <si>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</si>
  <si>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</si>
  <si>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</si>
  <si>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</si>
  <si>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</si>
  <si>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</si>
  <si>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</si>
  <si>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</si>
  <si>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</si>
  <si>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</si>
  <si>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</si>
  <si>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</si>
  <si>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</si>
  <si>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</si>
  <si>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</si>
  <si>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</si>
  <si>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</si>
  <si>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</si>
  <si>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</si>
  <si>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</si>
  <si>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</si>
  <si>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</si>
  <si>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</si>
  <si>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</si>
  <si>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</si>
  <si>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</si>
  <si>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</si>
  <si>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</si>
  <si>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</si>
  <si>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</si>
  <si>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</si>
  <si>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</si>
  <si>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</si>
  <si>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</si>
  <si>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</si>
  <si>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</si>
  <si>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</si>
  <si>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</si>
  <si>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</si>
  <si>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</si>
  <si>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</si>
  <si>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</si>
  <si>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</si>
  <si>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</si>
  <si>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</si>
  <si>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</si>
  <si>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</si>
  <si>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</si>
  <si>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</si>
  <si>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</si>
  <si>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</si>
  <si>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</si>
  <si>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</si>
  <si>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</si>
  <si>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</si>
  <si>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</si>
  <si>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</si>
  <si>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</si>
  <si>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</si>
  <si>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</si>
  <si>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</si>
  <si>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</si>
  <si>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</si>
  <si>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</si>
  <si>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</si>
  <si>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</si>
  <si>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</si>
  <si>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</si>
  <si>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</si>
  <si>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</si>
  <si>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</si>
  <si>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</si>
  <si>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</si>
  <si>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</si>
  <si>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</si>
  <si>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</si>
  <si>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</si>
  <si>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</si>
  <si>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</si>
  <si>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</si>
  <si>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</si>
  <si>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</si>
  <si>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</si>
  <si>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</si>
  <si>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</si>
  <si>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</si>
  <si>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</si>
  <si>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</si>
  <si>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</si>
  <si>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</si>
  <si>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</si>
  <si>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</si>
  <si>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</si>
  <si>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</si>
  <si>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</si>
  <si>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</si>
  <si>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</si>
  <si>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</si>
  <si>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</si>
  <si>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</si>
  <si>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</si>
  <si>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</si>
  <si>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</si>
  <si>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</si>
  <si>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</si>
  <si>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</si>
  <si>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</si>
  <si>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</si>
  <si>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</si>
  <si>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</si>
  <si>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</si>
  <si>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</si>
  <si>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</si>
  <si>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</si>
  <si>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</si>
  <si>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</si>
  <si>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</si>
  <si>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</si>
  <si>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</si>
  <si>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</si>
  <si>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</si>
  <si>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</si>
  <si>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</si>
  <si>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</si>
  <si>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</si>
  <si>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</si>
  <si>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</si>
  <si>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</si>
  <si>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</si>
  <si>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</si>
  <si>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</si>
  <si>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</si>
  <si>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</si>
  <si>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</si>
  <si>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</si>
  <si>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</si>
  <si>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</si>
  <si>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</si>
  <si>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</si>
  <si>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</si>
  <si>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</si>
  <si>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</si>
  <si>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</si>
  <si>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</si>
  <si>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</si>
  <si>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</si>
  <si>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</si>
  <si>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</si>
  <si>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</si>
  <si>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</si>
  <si>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</si>
  <si>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</si>
  <si>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</si>
  <si>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</si>
  <si>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</si>
  <si>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</si>
  <si>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</si>
  <si>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</si>
  <si>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</si>
  <si>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</si>
  <si>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</si>
  <si>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</si>
  <si>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</si>
  <si>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</si>
  <si>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</si>
  <si>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</si>
  <si>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</si>
  <si>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</si>
  <si>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</si>
  <si>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</si>
  <si>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</si>
  <si>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</si>
  <si>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</si>
  <si>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</si>
  <si>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</si>
  <si>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</si>
  <si>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</si>
  <si>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</si>
  <si>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</si>
  <si>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</si>
  <si>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</si>
  <si>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</si>
  <si>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</si>
  <si>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</si>
  <si>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</si>
  <si>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</si>
  <si>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</si>
  <si>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</si>
  <si>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</si>
  <si>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</si>
  <si>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</si>
  <si>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</si>
  <si>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</si>
  <si>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</si>
  <si>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</si>
  <si>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</si>
  <si>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</si>
  <si>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</si>
  <si>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</si>
  <si>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</si>
  <si>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</si>
  <si>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</si>
  <si>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</si>
  <si>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</si>
  <si>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</si>
  <si>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</si>
  <si>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</si>
  <si>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</si>
  <si>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</si>
  <si>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</si>
  <si>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</si>
  <si>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</si>
  <si>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</si>
  <si>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</si>
  <si>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</si>
  <si>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</si>
  <si>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</si>
  <si>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</si>
  <si>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</si>
  <si>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</si>
  <si>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</si>
  <si>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</si>
  <si>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</si>
  <si>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</si>
  <si>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</si>
  <si>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</si>
  <si>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</si>
  <si>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</si>
  <si>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</si>
  <si>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</si>
  <si>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</si>
  <si>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</si>
  <si>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</si>
  <si>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</si>
  <si>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</si>
  <si>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</si>
  <si>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</si>
  <si>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</si>
  <si>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</si>
  <si>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</si>
  <si>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</si>
  <si>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</si>
  <si>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</si>
  <si>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</si>
  <si>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</si>
  <si>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</si>
  <si>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</si>
  <si>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</si>
  <si>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</si>
  <si>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</si>
  <si>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</si>
  <si>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</si>
  <si>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</si>
  <si>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</si>
  <si>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</si>
  <si>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</si>
  <si>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</si>
  <si>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</si>
  <si>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</si>
  <si>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</si>
  <si>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</si>
  <si>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</si>
  <si>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</si>
  <si>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</si>
  <si>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</si>
  <si>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</si>
  <si>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</si>
  <si>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</si>
  <si>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</si>
  <si>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</si>
  <si>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</si>
  <si>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</si>
  <si>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</si>
  <si>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</si>
  <si>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</si>
  <si>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</si>
  <si>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</si>
  <si>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</si>
  <si>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</si>
  <si>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</si>
  <si>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</si>
  <si>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</si>
  <si>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</si>
  <si>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</si>
  <si>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</si>
  <si>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</si>
  <si>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</si>
  <si>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</si>
  <si>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</si>
  <si>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</si>
  <si>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</si>
  <si>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</si>
  <si>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</si>
  <si>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</si>
  <si>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</si>
  <si>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</si>
  <si>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</si>
  <si>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</si>
  <si>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</si>
  <si>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</si>
  <si>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</si>
  <si>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</si>
  <si>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</si>
  <si>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</si>
  <si>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</si>
  <si>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</si>
  <si>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</si>
  <si>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</si>
  <si>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</si>
  <si>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</si>
  <si>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</si>
  <si>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</si>
  <si>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</si>
  <si>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</si>
  <si>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</si>
  <si>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</si>
  <si>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</si>
  <si>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</si>
  <si>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</si>
  <si>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</si>
  <si>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</si>
  <si>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</si>
  <si>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</si>
  <si>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</si>
  <si>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</si>
  <si>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</si>
  <si>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</si>
  <si>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</si>
  <si>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</si>
  <si>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</si>
  <si>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</si>
  <si>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</si>
  <si>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</si>
  <si>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</si>
  <si>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</si>
  <si>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</si>
  <si>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</si>
  <si>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</si>
  <si>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</si>
  <si>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</si>
  <si>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</si>
  <si>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</si>
  <si>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</si>
  <si>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</si>
  <si>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</si>
  <si>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</si>
  <si>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</si>
  <si>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</si>
  <si>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</si>
  <si>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</si>
  <si>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</si>
  <si>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</si>
  <si>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</si>
  <si>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</si>
  <si>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</si>
  <si>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</si>
  <si>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</si>
  <si>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</si>
  <si>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</si>
  <si>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</si>
  <si>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</si>
  <si>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</si>
  <si>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</si>
  <si>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</si>
  <si>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</si>
  <si>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</si>
  <si>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</si>
  <si>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</si>
  <si>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</si>
  <si>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</si>
  <si>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</si>
  <si>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</si>
  <si>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</si>
  <si>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</si>
  <si>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</si>
  <si>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</si>
  <si>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</si>
  <si>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</si>
  <si>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</si>
  <si>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</si>
  <si>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</si>
  <si>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</si>
  <si>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</si>
  <si>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</si>
  <si>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</si>
  <si>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</si>
  <si>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</si>
  <si>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</si>
  <si>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</si>
  <si>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</si>
  <si>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</si>
  <si>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</si>
  <si>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</si>
  <si>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</si>
  <si>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</si>
  <si>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</si>
  <si>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</si>
  <si>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</si>
  <si>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</si>
  <si>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</si>
  <si>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</si>
  <si>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</si>
  <si>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</si>
  <si>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</si>
  <si>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</si>
  <si>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</si>
  <si>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</si>
  <si>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</si>
  <si>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</si>
  <si>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</si>
  <si>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</si>
  <si>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</si>
  <si>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</si>
  <si>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</si>
  <si>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</si>
  <si>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</si>
  <si>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</si>
  <si>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</si>
  <si>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</si>
  <si>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</si>
  <si>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</si>
  <si>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</si>
  <si>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</si>
  <si>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</si>
  <si>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</si>
  <si>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</si>
  <si>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</si>
  <si>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</si>
  <si>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</si>
  <si>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</si>
  <si>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</si>
  <si>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</si>
  <si>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</si>
  <si>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</si>
  <si>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</si>
  <si>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</si>
  <si>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</si>
  <si>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</si>
  <si>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</si>
  <si>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</si>
  <si>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</si>
  <si>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</si>
  <si>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</si>
  <si>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</si>
  <si>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</si>
  <si>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</si>
  <si>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</si>
  <si>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</si>
  <si>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</si>
  <si>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</si>
  <si>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</si>
  <si>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</si>
  <si>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</si>
  <si>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</si>
  <si>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</si>
  <si>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</si>
  <si>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</si>
  <si>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</si>
  <si>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</si>
  <si>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</si>
  <si>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</si>
  <si>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</si>
  <si>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</si>
  <si>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</si>
  <si>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</si>
  <si>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</si>
  <si>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</si>
  <si>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</si>
  <si>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</si>
  <si>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</si>
  <si>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</si>
  <si>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</si>
  <si>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</si>
  <si>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</si>
  <si>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</si>
  <si>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</si>
  <si>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</si>
  <si>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</si>
  <si>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</si>
  <si>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</si>
  <si>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</si>
  <si>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</si>
  <si>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</si>
  <si>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</si>
  <si>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</si>
  <si>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</si>
  <si>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</si>
  <si>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</si>
  <si>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</si>
  <si>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</si>
  <si>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</si>
  <si>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</si>
  <si>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</si>
  <si>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</si>
  <si>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</si>
  <si>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</si>
  <si>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</si>
  <si>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</si>
  <si>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</si>
  <si>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</si>
  <si>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</si>
  <si>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</si>
  <si>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</si>
  <si>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</si>
  <si>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</si>
  <si>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</si>
  <si>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</si>
  <si>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</si>
  <si>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</si>
  <si>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</si>
  <si>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</si>
  <si>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</si>
  <si>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</si>
  <si>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</si>
  <si>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</si>
  <si>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</si>
  <si>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</si>
  <si>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</si>
  <si>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</si>
  <si>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</si>
  <si>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</si>
  <si>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</si>
  <si>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</si>
  <si>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</si>
  <si>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</si>
  <si>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</si>
  <si>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</si>
  <si>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</si>
  <si>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</si>
  <si>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</si>
  <si>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</si>
  <si>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</si>
  <si>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</si>
  <si>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</si>
  <si>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</si>
  <si>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</si>
  <si>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</si>
  <si>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</si>
  <si>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</si>
  <si>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</si>
  <si>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</si>
  <si>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</si>
  <si>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</si>
  <si>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</si>
  <si>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</si>
  <si>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</si>
  <si>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</si>
  <si>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</si>
  <si>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</si>
  <si>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</si>
  <si>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</si>
  <si>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</si>
  <si>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</si>
  <si>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</si>
  <si>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</si>
  <si>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</si>
  <si>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</si>
  <si>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</si>
  <si>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</si>
  <si>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</si>
  <si>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</si>
  <si>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</si>
  <si>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</si>
  <si>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</si>
  <si>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</si>
  <si>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</si>
  <si>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</si>
  <si>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</si>
  <si>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</si>
  <si>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</si>
  <si>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</si>
  <si>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</si>
  <si>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</si>
  <si>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</si>
  <si>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</si>
  <si>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</si>
  <si>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</si>
  <si>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</si>
  <si>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</si>
  <si>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</si>
  <si>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</si>
  <si>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</si>
  <si>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</si>
  <si>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</si>
  <si>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</si>
  <si>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</si>
  <si>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</si>
  <si>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</si>
  <si>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</si>
  <si>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</si>
  <si>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</si>
  <si>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</si>
  <si>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</si>
  <si>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</si>
  <si>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</si>
  <si>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</si>
  <si>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</si>
  <si>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</si>
  <si>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</si>
  <si>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</si>
  <si>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</si>
  <si>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</si>
  <si>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</si>
  <si>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</si>
  <si>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</si>
  <si>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</si>
  <si>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</si>
  <si>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</si>
  <si>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</si>
  <si>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</si>
  <si>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</si>
  <si>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</si>
  <si>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</si>
  <si>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</si>
  <si>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</si>
  <si>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</si>
  <si>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</si>
  <si>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</si>
  <si>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</si>
  <si>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</si>
  <si>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</si>
  <si>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</si>
  <si>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</si>
  <si>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</si>
  <si>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</si>
  <si>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</si>
  <si>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</si>
  <si>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</si>
  <si>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</si>
  <si>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</si>
  <si>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</si>
  <si>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</si>
  <si>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</si>
  <si>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</si>
  <si>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</si>
  <si>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</si>
  <si>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</si>
  <si>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</si>
  <si>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</si>
  <si>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</si>
  <si>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</si>
  <si>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</si>
  <si>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</si>
  <si>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</si>
  <si>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</si>
  <si>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</si>
  <si>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</si>
  <si>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</si>
  <si>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</si>
  <si>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</si>
  <si>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</si>
  <si>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</si>
  <si>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</si>
  <si>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</si>
  <si>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</si>
  <si>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</si>
  <si>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</si>
  <si>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</si>
  <si>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</si>
  <si>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</si>
  <si>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</si>
  <si>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</si>
  <si>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</si>
  <si>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</si>
  <si>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</si>
  <si>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</si>
  <si>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</si>
  <si>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</si>
  <si>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</si>
  <si>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</si>
  <si>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</si>
  <si>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</si>
  <si>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</si>
  <si>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</si>
  <si>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</si>
  <si>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</si>
  <si>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</si>
  <si>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</si>
  <si>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</si>
  <si>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</si>
  <si>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</si>
  <si>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</si>
  <si>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</si>
  <si>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</si>
  <si>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</si>
  <si>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</si>
  <si>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</si>
  <si>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</si>
  <si>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</si>
  <si>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</si>
  <si>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</si>
  <si>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</si>
  <si>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</si>
  <si>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</si>
  <si>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</si>
  <si>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</si>
  <si>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</si>
  <si>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</si>
  <si>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</si>
  <si>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</si>
  <si>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</si>
  <si>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</si>
  <si>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</si>
  <si>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</si>
  <si>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</si>
  <si>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</si>
  <si>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</si>
  <si>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</si>
  <si>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</si>
  <si>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</si>
  <si>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</si>
  <si>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</si>
  <si>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</si>
  <si>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</si>
  <si>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</si>
  <si>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</si>
  <si>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</si>
  <si>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</si>
  <si>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</si>
  <si>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</si>
  <si>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</si>
  <si>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</si>
  <si>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</si>
  <si>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</si>
  <si>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</si>
  <si>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</si>
  <si>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</si>
  <si>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</si>
  <si>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</si>
  <si>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</si>
  <si>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</si>
  <si>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</si>
  <si>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</si>
  <si>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</si>
  <si>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</si>
  <si>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</si>
  <si>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</si>
  <si>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</si>
  <si>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</si>
  <si>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</si>
  <si>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</si>
  <si>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</si>
  <si>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</si>
  <si>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</si>
  <si>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</si>
  <si>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</si>
  <si>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</si>
  <si>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</si>
  <si>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</si>
  <si>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</si>
  <si>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</si>
  <si>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</si>
  <si>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</si>
  <si>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</si>
  <si>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</si>
  <si>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</si>
  <si>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</si>
  <si>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</si>
  <si>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</si>
  <si>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</si>
  <si>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</si>
  <si>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</si>
  <si>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</si>
  <si>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</si>
  <si>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</si>
  <si>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</si>
  <si>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</si>
  <si>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</si>
  <si>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</si>
  <si>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</si>
  <si>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</si>
  <si>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</si>
  <si>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</si>
  <si>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</si>
  <si>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</si>
  <si>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</si>
  <si>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</si>
  <si>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</si>
  <si>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</si>
  <si>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</si>
  <si>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</si>
  <si>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</si>
  <si>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</si>
  <si>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</si>
  <si>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</si>
  <si>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</si>
  <si>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</si>
  <si>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</si>
  <si>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</si>
  <si>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</si>
  <si>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</si>
  <si>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</si>
  <si>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</si>
  <si>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</si>
  <si>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</si>
  <si>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</si>
  <si>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</si>
  <si>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</si>
  <si>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</si>
  <si>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</si>
  <si>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</si>
  <si>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</si>
  <si>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</si>
  <si>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</si>
  <si>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</si>
  <si>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</si>
  <si>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</si>
  <si>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</si>
  <si>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</si>
  <si>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</si>
  <si>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</si>
  <si>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</si>
  <si>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</si>
  <si>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</si>
  <si>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</si>
  <si>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</si>
  <si>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</si>
  <si>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</si>
  <si>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</si>
  <si>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</si>
  <si>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</si>
  <si>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</si>
  <si>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</si>
  <si>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</si>
  <si>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</si>
  <si>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</si>
  <si>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</si>
  <si>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</si>
  <si>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</si>
  <si>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</si>
  <si>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</si>
  <si>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</si>
  <si>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</si>
  <si>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</si>
  <si>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</si>
  <si>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</si>
  <si>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</si>
  <si>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</si>
  <si>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</si>
  <si>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</si>
  <si>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</si>
  <si>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</si>
  <si>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</si>
  <si>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</si>
  <si>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</si>
  <si>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</si>
  <si>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</si>
  <si>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</si>
  <si>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</si>
  <si>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</si>
  <si>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</si>
  <si>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</si>
  <si>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</si>
  <si>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</si>
  <si>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</si>
  <si>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</si>
  <si>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</si>
  <si>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</si>
  <si>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</si>
  <si>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</si>
  <si>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</si>
  <si>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</si>
  <si>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</si>
  <si>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</si>
  <si>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</si>
  <si>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</si>
  <si>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</si>
  <si>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</si>
  <si>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</si>
  <si>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</si>
  <si>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</si>
  <si>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</si>
  <si>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</si>
  <si>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</si>
  <si>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</si>
  <si>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</si>
  <si>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</si>
  <si>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</si>
  <si>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</si>
  <si>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</si>
  <si>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</si>
  <si>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</si>
  <si>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</si>
  <si>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</si>
  <si>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</si>
  <si>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</si>
  <si>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</si>
  <si>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</si>
  <si>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</si>
  <si>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</si>
  <si>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</si>
  <si>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</si>
  <si>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</si>
  <si>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</si>
  <si>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</si>
  <si>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</si>
  <si>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</si>
  <si>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</si>
  <si>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</si>
  <si>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</si>
  <si>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</si>
  <si>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</si>
  <si>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</si>
  <si>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</si>
  <si>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</si>
  <si>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</si>
  <si>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</si>
  <si>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</si>
  <si>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</si>
  <si>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</si>
  <si>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</si>
  <si>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</si>
  <si>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</si>
  <si>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</si>
  <si>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</si>
  <si>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</si>
  <si>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</si>
  <si>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</si>
  <si>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</si>
  <si>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</si>
  <si>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</si>
  <si>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</si>
  <si>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</si>
  <si>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</si>
  <si>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</si>
  <si>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</si>
  <si>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</si>
  <si>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</si>
  <si>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</si>
  <si>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</si>
  <si>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</si>
  <si>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</si>
  <si>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</si>
  <si>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</si>
  <si>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</si>
  <si>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</si>
  <si>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</si>
  <si>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</si>
  <si>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</si>
  <si>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</si>
  <si>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</si>
  <si>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</si>
  <si>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</si>
  <si>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</si>
  <si>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</si>
  <si>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</si>
  <si>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</si>
  <si>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</si>
  <si>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</si>
  <si>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</si>
  <si>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</si>
  <si>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</si>
  <si>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</si>
  <si>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</si>
  <si>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</si>
  <si>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</si>
  <si>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</si>
  <si>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</si>
  <si>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</si>
  <si>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</si>
  <si>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</si>
  <si>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</si>
  <si>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</si>
  <si>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</si>
  <si>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</si>
  <si>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</si>
  <si>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</si>
  <si>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</si>
  <si>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</si>
  <si>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</si>
  <si>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</si>
  <si>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</si>
  <si>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</si>
  <si>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</si>
  <si>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</si>
  <si>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</si>
  <si>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</si>
  <si>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</si>
  <si>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</si>
  <si>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</si>
  <si>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</si>
  <si>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</si>
  <si>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</si>
  <si>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</si>
  <si>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</si>
  <si>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</si>
  <si>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</si>
  <si>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</si>
  <si>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</si>
  <si>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</si>
  <si>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</si>
  <si>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</si>
  <si>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</si>
  <si>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</si>
  <si>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</si>
  <si>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</si>
  <si>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</si>
  <si>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</si>
  <si>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</si>
  <si>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</si>
  <si>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</si>
  <si>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</si>
  <si>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</si>
  <si>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</si>
  <si>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</si>
  <si>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</si>
  <si>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</si>
  <si>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</si>
  <si>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</si>
  <si>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</si>
  <si>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</si>
  <si>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</si>
  <si>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</si>
  <si>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</si>
  <si>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</si>
  <si>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</si>
  <si>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</si>
  <si>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</si>
  <si>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</si>
  <si>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</si>
  <si>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</si>
  <si>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</si>
  <si>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</si>
  <si>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</si>
  <si>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</si>
  <si>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</si>
  <si>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</si>
  <si>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</si>
  <si>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</si>
  <si>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</si>
  <si>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</si>
  <si>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</si>
  <si>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</si>
  <si>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</si>
  <si>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</si>
  <si>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</si>
  <si>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</si>
  <si>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</si>
  <si>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</si>
  <si>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</si>
  <si>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</si>
  <si>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</si>
  <si>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</si>
  <si>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</si>
  <si>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</si>
  <si>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</si>
  <si>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</si>
  <si>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</si>
  <si>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</si>
  <si>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</si>
  <si>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</si>
  <si>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</si>
  <si>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</si>
  <si>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</si>
  <si>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</si>
  <si>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</si>
  <si>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</si>
  <si>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</si>
  <si>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</si>
  <si>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</si>
  <si>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</si>
  <si>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</si>
  <si>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</si>
  <si>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</si>
  <si>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</si>
  <si>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</si>
  <si>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</si>
  <si>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</si>
  <si>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</si>
  <si>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</si>
  <si>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</si>
  <si>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</si>
  <si>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</si>
  <si>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</si>
  <si>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</si>
  <si>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</si>
  <si>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</si>
  <si>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</si>
  <si>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</si>
  <si>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</si>
  <si>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</si>
  <si>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</si>
  <si>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</si>
  <si>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</si>
  <si>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</si>
  <si>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</si>
  <si>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</si>
  <si>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</si>
  <si>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</si>
  <si>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</si>
  <si>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</si>
  <si>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</si>
  <si>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</si>
  <si>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</si>
  <si>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</si>
  <si>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</si>
  <si>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</si>
  <si>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</si>
  <si>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</si>
  <si>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</si>
  <si>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</si>
  <si>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</si>
  <si>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</si>
  <si>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</si>
  <si>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</si>
  <si>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</si>
  <si>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</si>
  <si>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</si>
  <si>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</si>
  <si>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</si>
  <si>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</si>
  <si>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</si>
  <si>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</si>
  <si>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</si>
  <si>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</si>
  <si>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</si>
  <si>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</si>
  <si>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</si>
  <si>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</si>
  <si>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</si>
  <si>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</si>
  <si>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</si>
  <si>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</si>
  <si>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</si>
  <si>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</si>
  <si>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</si>
  <si>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</si>
  <si>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</si>
  <si>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</si>
  <si>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</si>
  <si>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</si>
  <si>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</si>
  <si>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</si>
  <si>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</si>
  <si>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</si>
  <si>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</si>
  <si>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</si>
  <si>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</si>
  <si>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</si>
  <si>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</si>
  <si>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</si>
  <si>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</si>
  <si>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</si>
  <si>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</si>
  <si>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</si>
  <si>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</si>
  <si>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</si>
  <si>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</si>
  <si>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</si>
  <si>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</si>
  <si>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</si>
  <si>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</si>
  <si>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</si>
  <si>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</si>
  <si>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</si>
  <si>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</si>
  <si>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</si>
  <si>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</si>
  <si>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</si>
  <si>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</si>
  <si>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</si>
  <si>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</si>
  <si>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</si>
  <si>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</si>
  <si>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</si>
  <si>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</si>
  <si>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</si>
  <si>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</si>
  <si>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</si>
  <si>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</si>
  <si>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</si>
  <si>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</si>
  <si>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</si>
  <si>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</si>
  <si>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</si>
  <si>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</si>
  <si>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</si>
  <si>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</si>
  <si>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</si>
  <si>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</si>
  <si>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</si>
  <si>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</si>
  <si>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</si>
  <si>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</si>
  <si>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</si>
  <si>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</si>
  <si>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</si>
  <si>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</si>
  <si>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</si>
  <si>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</si>
  <si>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</si>
  <si>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</si>
  <si>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</si>
  <si>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</si>
  <si>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</si>
  <si>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</si>
  <si>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</si>
  <si>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</si>
  <si>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</si>
  <si>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</si>
  <si>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</si>
  <si>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</si>
  <si>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</si>
  <si>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</si>
  <si>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</si>
  <si>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</si>
  <si>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</si>
  <si>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</si>
  <si>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</si>
  <si>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</si>
  <si>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</si>
  <si>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</si>
  <si>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</si>
  <si>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</si>
  <si>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</si>
  <si>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</si>
  <si>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</si>
  <si>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</si>
  <si>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</si>
  <si>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</si>
  <si>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</si>
  <si>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</si>
  <si>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</si>
  <si>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</si>
  <si>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</si>
  <si>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</si>
  <si>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</si>
  <si>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</si>
  <si>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</si>
  <si>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</si>
  <si>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</si>
  <si>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</si>
  <si>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</si>
  <si>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</si>
  <si>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</si>
  <si>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</si>
  <si>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</si>
  <si>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</si>
  <si>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</si>
  <si>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</si>
  <si>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</si>
  <si>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</si>
  <si>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</si>
  <si>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</si>
  <si>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</si>
  <si>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</si>
  <si>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</si>
  <si>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</si>
  <si>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</si>
  <si>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</si>
  <si>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</si>
  <si>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</si>
  <si>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</si>
  <si>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</si>
  <si>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</si>
  <si>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</si>
  <si>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</si>
  <si>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</si>
  <si>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</si>
  <si>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</si>
  <si>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</si>
  <si>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</si>
  <si>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</si>
  <si>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</si>
  <si>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</si>
  <si>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</si>
  <si>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</si>
  <si>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</si>
  <si>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</si>
  <si>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</si>
  <si>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</si>
  <si>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</si>
  <si>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</si>
  <si>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</si>
  <si>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</si>
  <si>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</si>
  <si>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</si>
  <si>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</si>
  <si>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</si>
  <si>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</si>
  <si>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</si>
  <si>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</si>
  <si>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</si>
  <si>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</si>
  <si>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</si>
  <si>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</si>
  <si>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</si>
  <si>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</si>
  <si>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</si>
  <si>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</si>
  <si>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</si>
  <si>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</si>
  <si>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</si>
  <si>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</si>
  <si>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</si>
  <si>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</si>
  <si>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</si>
  <si>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</si>
  <si>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</si>
  <si>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</si>
  <si>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</si>
  <si>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</si>
  <si>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</si>
  <si>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</si>
  <si>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</si>
  <si>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</si>
  <si>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</si>
  <si>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</si>
  <si>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</si>
  <si>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</si>
  <si>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</si>
  <si>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</si>
  <si>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</si>
  <si>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</si>
  <si>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</si>
  <si>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</si>
  <si>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</si>
  <si>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</si>
  <si>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</si>
  <si>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</si>
  <si>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</si>
  <si>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</si>
  <si>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</si>
  <si>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</si>
  <si>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</si>
  <si>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</si>
  <si>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</si>
  <si>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</si>
  <si>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</si>
  <si>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</si>
  <si>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</si>
  <si>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</si>
  <si>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</si>
  <si>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</si>
  <si>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</si>
  <si>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</si>
  <si>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</si>
  <si>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</si>
  <si>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</si>
  <si>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</si>
  <si>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</si>
  <si>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</si>
  <si>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</si>
  <si>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</si>
  <si>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</si>
  <si>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</si>
  <si>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</si>
  <si>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</si>
  <si>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</si>
  <si>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</si>
  <si>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</si>
  <si>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</si>
  <si>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</si>
  <si>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</si>
  <si>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</si>
  <si>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</si>
  <si>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</si>
  <si>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</si>
  <si>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</si>
  <si>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</si>
  <si>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</si>
  <si>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</si>
  <si>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</si>
  <si>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</si>
  <si>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</si>
  <si>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</si>
  <si>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</si>
  <si>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</si>
  <si>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</si>
  <si>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</si>
  <si>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</si>
  <si>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</si>
  <si>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</si>
  <si>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</si>
  <si>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</si>
  <si>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</si>
  <si>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</si>
  <si>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</si>
  <si>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</si>
  <si>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</si>
  <si>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</si>
  <si>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</si>
  <si>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</si>
  <si>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</si>
  <si>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</si>
  <si>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</si>
  <si>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</si>
  <si>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</si>
  <si>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</si>
  <si>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</si>
  <si>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</si>
  <si>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</si>
  <si>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</si>
  <si>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</si>
  <si>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</si>
  <si>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</si>
  <si>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</si>
  <si>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</si>
  <si>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</si>
  <si>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</si>
  <si>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</si>
  <si>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</si>
  <si>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</si>
  <si>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</si>
  <si>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</si>
  <si>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</si>
  <si>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</si>
  <si>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</si>
  <si>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</si>
  <si>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</si>
  <si>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</si>
  <si>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</si>
  <si>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</si>
  <si>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</si>
  <si>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</si>
  <si>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</si>
  <si>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</si>
  <si>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</si>
  <si>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</si>
  <si>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</si>
  <si>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</si>
  <si>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</si>
  <si>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</si>
  <si>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</si>
  <si>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</si>
  <si>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</si>
  <si>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</si>
  <si>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</si>
  <si>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</si>
  <si>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</si>
  <si>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</si>
  <si>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</si>
  <si>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</si>
  <si>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</si>
  <si>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</si>
  <si>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</si>
  <si>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</si>
  <si>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</si>
  <si>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</si>
  <si>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</si>
  <si>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</si>
  <si>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</si>
  <si>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</si>
  <si>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</si>
  <si>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</si>
  <si>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</si>
  <si>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</si>
  <si>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</si>
  <si>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</si>
  <si>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</si>
  <si>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</si>
  <si>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</si>
  <si>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</si>
  <si>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</si>
  <si>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</si>
  <si>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</si>
  <si>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</si>
  <si>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</si>
  <si>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</si>
  <si>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</si>
  <si>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</si>
  <si>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</si>
  <si>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</si>
  <si>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</si>
  <si>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</si>
  <si>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</si>
  <si>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</si>
  <si>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</si>
  <si>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</si>
  <si>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</si>
  <si>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</si>
  <si>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</si>
  <si>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</si>
  <si>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</si>
  <si>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</si>
  <si>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</si>
  <si>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</si>
  <si>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</si>
  <si>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</si>
  <si>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</si>
  <si>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</si>
  <si>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</si>
  <si>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</si>
  <si>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</si>
  <si>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</si>
  <si>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</si>
  <si>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</si>
  <si>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</si>
  <si>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</si>
  <si>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</si>
  <si>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</si>
  <si>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</si>
  <si>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</si>
  <si>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</si>
  <si>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</si>
  <si>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</si>
  <si>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</si>
  <si>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</si>
  <si>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</si>
  <si>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</si>
  <si>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</si>
  <si>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</si>
  <si>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</si>
  <si>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</si>
  <si>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</si>
  <si>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</si>
  <si>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</si>
  <si>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</si>
  <si>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</si>
  <si>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</si>
  <si>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</si>
  <si>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</si>
  <si>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</si>
  <si>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</si>
  <si>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</si>
  <si>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</si>
  <si>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</si>
  <si>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</si>
  <si>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</si>
  <si>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</si>
  <si>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</si>
  <si>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</si>
  <si>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</si>
  <si>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</si>
  <si>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</si>
  <si>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</si>
  <si>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</si>
  <si>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</si>
  <si>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</si>
  <si>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</si>
  <si>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</si>
  <si>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</si>
  <si>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</si>
  <si>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</si>
  <si>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</si>
  <si>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</si>
  <si>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</si>
  <si>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</si>
  <si>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</si>
  <si>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</si>
  <si>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</si>
  <si>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</si>
  <si>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</si>
  <si>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</si>
  <si>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</si>
  <si>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</si>
  <si>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</si>
  <si>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</si>
  <si>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</si>
  <si>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</si>
  <si>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</si>
  <si>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</si>
  <si>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</si>
  <si>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</si>
  <si>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</si>
  <si>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</si>
  <si>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</si>
  <si>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</si>
  <si>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</si>
  <si>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</si>
  <si>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</si>
  <si>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</si>
  <si>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</si>
  <si>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</si>
  <si>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</si>
  <si>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</si>
  <si>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</si>
  <si>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</si>
  <si>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</si>
  <si>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</si>
  <si>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</si>
  <si>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</si>
  <si>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</si>
  <si>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</si>
  <si>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</si>
  <si>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</si>
  <si>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</si>
  <si>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</si>
  <si>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</si>
  <si>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</si>
  <si>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</si>
  <si>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</si>
  <si>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</si>
  <si>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</si>
  <si>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</si>
  <si>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</si>
  <si>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</si>
  <si>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</si>
  <si>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</si>
  <si>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</si>
  <si>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</si>
  <si>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</si>
  <si>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</si>
  <si>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</si>
  <si>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</si>
  <si>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</si>
  <si>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</si>
  <si>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</si>
  <si>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</si>
  <si>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</si>
  <si>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</si>
  <si>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</si>
  <si>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</si>
  <si>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</si>
  <si>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</si>
  <si>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</si>
  <si>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</si>
  <si>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</si>
  <si>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</si>
  <si>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</si>
  <si>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</si>
  <si>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</si>
  <si>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</si>
  <si>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</si>
  <si>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</si>
  <si>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</si>
  <si>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</si>
  <si>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</si>
  <si>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</si>
  <si>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</si>
  <si>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</si>
  <si>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</si>
  <si>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</si>
  <si>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</si>
  <si>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</si>
  <si>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</si>
  <si>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</si>
  <si>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</si>
  <si>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</si>
  <si>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</si>
  <si>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</si>
  <si>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</si>
  <si>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</si>
  <si>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</si>
  <si>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</si>
  <si>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</si>
  <si>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</si>
  <si>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</si>
  <si>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</si>
  <si>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</si>
  <si>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</si>
  <si>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</si>
  <si>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</si>
  <si>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</si>
  <si>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</si>
  <si>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</si>
  <si>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</si>
  <si>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</si>
  <si>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</si>
  <si>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</si>
  <si>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</si>
  <si>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</si>
  <si>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</si>
  <si>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</si>
  <si>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</si>
  <si>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</si>
  <si>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</si>
  <si>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</si>
  <si>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</si>
  <si>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</si>
  <si>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</si>
  <si>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</si>
  <si>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</si>
  <si>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</si>
  <si>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</si>
  <si>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</si>
  <si>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</si>
  <si>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</si>
  <si>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</si>
  <si>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</si>
  <si>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</si>
  <si>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</si>
  <si>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</si>
  <si>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</si>
  <si>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</si>
  <si>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</si>
  <si>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</si>
  <si>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</si>
  <si>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</si>
  <si>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</si>
  <si>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</si>
  <si>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</si>
  <si>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</si>
  <si>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</si>
  <si>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</si>
  <si>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</si>
  <si>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</si>
  <si>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</si>
  <si>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</si>
  <si>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</si>
  <si>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</si>
  <si>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</si>
  <si>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</si>
  <si>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</si>
  <si>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</si>
  <si>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</si>
  <si>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</si>
  <si>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</si>
  <si>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</si>
  <si>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</si>
  <si>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</si>
  <si>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</si>
  <si>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</si>
  <si>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</si>
  <si>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</si>
  <si>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</si>
  <si>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</si>
  <si>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</si>
  <si>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</si>
  <si>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</si>
  <si>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</si>
  <si>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</si>
  <si>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</si>
  <si>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</si>
  <si>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</si>
  <si>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</si>
  <si>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</si>
  <si>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</si>
  <si>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</si>
  <si>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</si>
  <si>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</si>
  <si>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</si>
  <si>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</si>
  <si>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</si>
  <si>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</si>
  <si>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</si>
  <si>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</si>
  <si>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</si>
  <si>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</si>
  <si>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</si>
  <si>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</si>
  <si>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</si>
  <si>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</si>
  <si>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</si>
  <si>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</si>
  <si>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</si>
  <si>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</si>
  <si>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</si>
  <si>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</si>
  <si>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</si>
  <si>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</si>
  <si>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</si>
  <si>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</si>
  <si>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</si>
  <si>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</si>
  <si>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</si>
  <si>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</si>
  <si>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</si>
  <si>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</si>
  <si>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</si>
  <si>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</si>
  <si>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</si>
  <si>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</si>
  <si>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</si>
  <si>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</si>
  <si>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</si>
  <si>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</si>
  <si>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</si>
  <si>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</si>
  <si>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</si>
  <si>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</si>
  <si>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</si>
  <si>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</si>
  <si>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</si>
  <si>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</si>
  <si>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</si>
  <si>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</si>
  <si>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</si>
  <si>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</si>
  <si>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</si>
  <si>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</si>
  <si>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</si>
  <si>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</si>
  <si>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</si>
  <si>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</si>
  <si>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</si>
  <si>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</si>
  <si>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</si>
  <si>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</si>
  <si>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</si>
  <si>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</si>
  <si>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</si>
  <si>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</si>
  <si>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</si>
  <si>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</si>
  <si>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</si>
  <si>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</si>
  <si>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</si>
  <si>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</si>
  <si>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</si>
  <si>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</si>
  <si>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</si>
  <si>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</si>
  <si>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</si>
  <si>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</si>
  <si>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</si>
  <si>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</si>
  <si>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</si>
  <si>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</si>
  <si>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</si>
  <si>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</si>
  <si>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</si>
  <si>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</si>
  <si>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</si>
  <si>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</si>
  <si>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</si>
  <si>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</si>
  <si>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</si>
  <si>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</si>
  <si>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</si>
  <si>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</si>
  <si>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</si>
  <si>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</si>
  <si>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</si>
  <si>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</si>
  <si>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</si>
  <si>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</si>
  <si>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</si>
  <si>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</si>
  <si>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</si>
  <si>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</si>
  <si>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</si>
  <si>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</si>
  <si>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</si>
  <si>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</si>
  <si>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</si>
  <si>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</si>
  <si>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</si>
  <si>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</si>
  <si>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</si>
  <si>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</si>
  <si>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</si>
  <si>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</si>
  <si>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</si>
  <si>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</si>
  <si>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</si>
  <si>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</si>
  <si>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</si>
  <si>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</si>
  <si>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</si>
  <si>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</si>
  <si>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</si>
  <si>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</si>
  <si>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</si>
  <si>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</si>
  <si>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</si>
  <si>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</si>
  <si>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</si>
  <si>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</si>
  <si>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</si>
  <si>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</si>
  <si>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</si>
  <si>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</si>
  <si>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</si>
  <si>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</si>
  <si>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</si>
  <si>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</si>
  <si>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</si>
  <si>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</si>
  <si>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</si>
  <si>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</si>
  <si>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</si>
  <si>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</si>
  <si>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</si>
  <si>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</si>
  <si>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</si>
  <si>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</si>
  <si>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</si>
  <si>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</si>
  <si>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</si>
  <si>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</si>
  <si>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</si>
  <si>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</si>
  <si>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</si>
  <si>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</si>
  <si>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</si>
  <si>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</si>
  <si>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</si>
  <si>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</si>
  <si>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</si>
  <si>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</si>
  <si>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</si>
  <si>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</si>
  <si>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</si>
  <si>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</si>
  <si>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</si>
  <si>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</si>
  <si>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</si>
  <si>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</si>
  <si>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</si>
  <si>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</si>
  <si>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</si>
  <si>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</si>
  <si>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</si>
  <si>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</si>
  <si>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</si>
  <si>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</si>
  <si>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</si>
  <si>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</si>
  <si>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</si>
  <si>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</si>
  <si>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</si>
  <si>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</si>
  <si>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</si>
  <si>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</si>
  <si>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</si>
  <si>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</si>
  <si>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</si>
  <si>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</si>
  <si>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</si>
  <si>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</si>
  <si>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</si>
  <si>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</si>
  <si>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</si>
  <si>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</si>
  <si>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</si>
  <si>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</si>
  <si>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</si>
  <si>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</si>
  <si>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</si>
  <si>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</si>
  <si>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</si>
  <si>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</si>
  <si>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</si>
  <si>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</si>
  <si>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</si>
  <si>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</si>
  <si>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</si>
  <si>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</si>
  <si>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</si>
  <si>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</si>
  <si>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</si>
  <si>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</si>
  <si>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</si>
  <si>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</si>
  <si>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</si>
  <si>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</si>
  <si>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</si>
  <si>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</si>
  <si>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</si>
  <si>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</si>
  <si>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</si>
  <si>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</si>
  <si>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</si>
  <si>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</si>
  <si>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</si>
  <si>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</si>
  <si>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</si>
  <si>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</si>
  <si>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</si>
  <si>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</si>
  <si>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</si>
  <si>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</si>
  <si>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</si>
  <si>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</si>
  <si>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</si>
  <si>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</si>
  <si>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</si>
  <si>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</si>
  <si>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</si>
  <si>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</si>
  <si>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</si>
  <si>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</si>
  <si>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</si>
  <si>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</si>
  <si>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</si>
  <si>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</si>
  <si>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</si>
  <si>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</si>
  <si>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</si>
  <si>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</si>
  <si>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</si>
  <si>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</si>
  <si>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</si>
  <si>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</si>
  <si>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</si>
  <si>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</si>
  <si>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</si>
  <si>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</si>
  <si>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</si>
  <si>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</si>
  <si>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</si>
  <si>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</si>
  <si>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</si>
  <si>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</si>
  <si>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</si>
  <si>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</si>
  <si>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</si>
  <si>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</si>
  <si>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</si>
  <si>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</si>
  <si>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</si>
  <si>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</si>
  <si>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</si>
  <si>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</si>
  <si>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</si>
  <si>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</si>
  <si>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</si>
  <si>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</si>
  <si>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</si>
  <si>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</si>
  <si>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</si>
  <si>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</si>
  <si>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</si>
  <si>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</si>
  <si>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</si>
  <si>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</si>
  <si>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</si>
  <si>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</si>
  <si>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</si>
  <si>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</si>
  <si>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</si>
  <si>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</si>
  <si>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</si>
  <si>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</si>
  <si>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</si>
  <si>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</si>
  <si>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</si>
  <si>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</si>
  <si>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</si>
  <si>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</si>
  <si>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</si>
  <si>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</si>
  <si>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</si>
  <si>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</si>
  <si>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</si>
  <si>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</si>
  <si>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</si>
  <si>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</si>
  <si>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</si>
  <si>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</si>
  <si>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</si>
  <si>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</si>
  <si>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</si>
  <si>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</si>
  <si>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</si>
  <si>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</si>
  <si>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</si>
  <si>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</si>
  <si>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</si>
  <si>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</si>
  <si>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</si>
  <si>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</si>
  <si>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</si>
  <si>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</si>
  <si>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</si>
  <si>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</si>
  <si>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</si>
  <si>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</si>
  <si>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</si>
  <si>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</si>
  <si>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</si>
  <si>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</si>
  <si>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</si>
  <si>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</si>
  <si>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</si>
  <si>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</si>
  <si>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</si>
  <si>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</si>
  <si>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</si>
  <si>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</si>
  <si>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</si>
  <si>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</si>
  <si>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</si>
  <si>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</si>
  <si>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</si>
  <si>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</si>
  <si>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</si>
  <si>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</si>
  <si>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</si>
  <si>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</si>
  <si>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</si>
  <si>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</si>
  <si>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</si>
  <si>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</si>
  <si>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</si>
  <si>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</si>
  <si>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</si>
  <si>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</si>
  <si>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</si>
  <si>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</si>
  <si>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</si>
  <si>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</si>
  <si>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</si>
  <si>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</si>
  <si>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</si>
  <si>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</si>
  <si>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</si>
  <si>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</si>
  <si>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</si>
  <si>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</si>
  <si>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</si>
  <si>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</si>
  <si>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</si>
  <si>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</si>
  <si>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</si>
  <si>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</si>
  <si>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</si>
  <si>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</si>
  <si>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</si>
  <si>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</si>
  <si>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</si>
  <si>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</si>
  <si>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</si>
  <si>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</si>
  <si>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</si>
  <si>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</si>
  <si>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</si>
  <si>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</si>
  <si>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</si>
  <si>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</si>
  <si>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</si>
  <si>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</si>
  <si>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</si>
  <si>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</si>
  <si>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</si>
  <si>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</si>
  <si>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</si>
  <si>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</si>
  <si>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</si>
  <si>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</si>
  <si>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</si>
  <si>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</si>
  <si>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</si>
  <si>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</si>
  <si>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</si>
  <si>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</si>
  <si>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</si>
  <si>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</si>
  <si>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</si>
  <si>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</si>
  <si>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</si>
  <si>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</si>
  <si>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</si>
  <si>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</si>
  <si>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</si>
  <si>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</si>
  <si>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</si>
  <si>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</si>
  <si>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</si>
  <si>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</si>
  <si>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</si>
  <si>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</si>
  <si>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</si>
  <si>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</si>
  <si>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</si>
  <si>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</si>
  <si>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</si>
  <si>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</si>
  <si>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</si>
  <si>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</si>
  <si>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</si>
  <si>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</si>
  <si>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</si>
  <si>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</si>
  <si>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</si>
  <si>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</si>
  <si>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</si>
  <si>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</si>
  <si>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</si>
  <si>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</si>
  <si>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</si>
  <si>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</si>
  <si>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</si>
  <si>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</si>
  <si>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</si>
  <si>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</si>
  <si>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</si>
  <si>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</si>
  <si>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</si>
  <si>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</si>
  <si>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</si>
  <si>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</si>
  <si>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</si>
  <si>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</si>
  <si>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</si>
  <si>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</si>
  <si>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</si>
  <si>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</si>
  <si>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</si>
  <si>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</si>
  <si>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</si>
  <si>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</si>
  <si>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</si>
  <si>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</si>
  <si>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</si>
  <si>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</si>
  <si>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</si>
  <si>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</si>
  <si>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</si>
  <si>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</si>
  <si>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</si>
  <si>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</si>
  <si>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</si>
  <si>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</si>
  <si>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</si>
  <si>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</si>
  <si>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</si>
  <si>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</si>
  <si>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</si>
  <si>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</si>
  <si>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</si>
  <si>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</si>
  <si>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</si>
  <si>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</si>
  <si>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</si>
  <si>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</si>
  <si>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</si>
  <si>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</si>
  <si>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</si>
  <si>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</si>
  <si>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</si>
  <si>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</si>
  <si>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</si>
  <si>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</si>
  <si>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</si>
  <si>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</si>
  <si>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</si>
  <si>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</si>
  <si>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</si>
  <si>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</si>
  <si>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</si>
  <si>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</si>
  <si>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</si>
  <si>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</si>
  <si>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</si>
  <si>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</si>
  <si>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</si>
  <si>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</si>
  <si>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</si>
  <si>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</si>
  <si>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</si>
  <si>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</si>
  <si>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</si>
  <si>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</si>
  <si>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</si>
  <si>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</si>
  <si>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</si>
  <si>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</si>
  <si>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</si>
  <si>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</si>
  <si>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</si>
  <si>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</si>
  <si>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</si>
  <si>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</si>
  <si>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</si>
  <si>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</si>
  <si>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</si>
  <si>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</si>
  <si>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</si>
  <si>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</si>
  <si>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</si>
  <si>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</si>
  <si>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</si>
  <si>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</si>
  <si>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</si>
  <si>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</si>
  <si>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</si>
  <si>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</si>
  <si>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</si>
  <si>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</si>
  <si>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</si>
  <si>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</si>
  <si>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</si>
  <si>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</si>
  <si>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</si>
  <si>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</si>
  <si>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</si>
  <si>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</si>
  <si>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</si>
  <si>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</si>
  <si>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</si>
  <si>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</si>
  <si>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</si>
  <si>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</si>
  <si>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</si>
  <si>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</si>
  <si>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</si>
  <si>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</si>
  <si>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</si>
  <si>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</si>
  <si>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</si>
  <si>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</si>
  <si>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</si>
  <si>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</si>
  <si>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</si>
  <si>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</si>
  <si>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</si>
  <si>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</si>
  <si>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</si>
  <si>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</si>
  <si>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</si>
  <si>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</si>
  <si>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</si>
  <si>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</si>
  <si>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</si>
  <si>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</si>
  <si>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</si>
  <si>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</si>
  <si>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</si>
  <si>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</si>
  <si>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</si>
  <si>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</si>
  <si>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</si>
  <si>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</si>
  <si>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</si>
  <si>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</si>
  <si>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</si>
  <si>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</si>
  <si>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</si>
  <si>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</si>
  <si>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</si>
  <si>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</si>
  <si>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</si>
  <si>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</si>
  <si>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</si>
  <si>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</si>
  <si>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</si>
  <si>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</si>
  <si>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</si>
  <si>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</si>
  <si>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</si>
  <si>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</si>
  <si>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</si>
  <si>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</si>
  <si>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</si>
  <si>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</si>
  <si>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</si>
  <si>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</si>
  <si>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</si>
  <si>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</si>
  <si>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</si>
  <si>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</si>
  <si>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</si>
  <si>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</si>
  <si>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</si>
  <si>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</si>
  <si>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</si>
  <si>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</si>
  <si>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</si>
  <si>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</si>
  <si>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</si>
  <si>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</si>
  <si>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</si>
  <si>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</si>
  <si>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</si>
  <si>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</si>
  <si>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</si>
  <si>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</si>
  <si>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</si>
  <si>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</si>
  <si>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</si>
  <si>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</si>
  <si>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</si>
  <si>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</si>
  <si>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</si>
  <si>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</si>
  <si>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</si>
  <si>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</si>
  <si>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</si>
  <si>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</si>
  <si>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</si>
  <si>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</si>
  <si>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</si>
  <si>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</si>
  <si>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</si>
  <si>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</si>
  <si>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</si>
  <si>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</si>
  <si>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</si>
  <si>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</si>
  <si>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</si>
  <si>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</si>
  <si>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</si>
  <si>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</si>
  <si>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</si>
  <si>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</si>
  <si>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</si>
  <si>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</si>
  <si>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</si>
  <si>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</si>
  <si>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</si>
  <si>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</si>
  <si>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</si>
  <si>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</si>
  <si>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</si>
  <si>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</si>
  <si>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</si>
  <si>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</si>
  <si>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</si>
  <si>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</si>
  <si>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</si>
  <si>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</si>
  <si>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</si>
  <si>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</si>
  <si>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</si>
  <si>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</si>
  <si>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</si>
  <si>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</si>
  <si>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</si>
  <si>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</si>
  <si>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</si>
  <si>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</si>
  <si>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</si>
  <si>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</si>
  <si>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</si>
  <si>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</si>
  <si>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</si>
  <si>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</si>
  <si>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</si>
  <si>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</si>
  <si>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</si>
  <si>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</si>
  <si>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</si>
  <si>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</si>
  <si>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</si>
  <si>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</si>
  <si>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</si>
  <si>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</si>
  <si>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</si>
  <si>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</si>
  <si>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</si>
  <si>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</si>
  <si>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</si>
  <si>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</si>
  <si>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</si>
  <si>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</si>
  <si>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</si>
  <si>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</si>
  <si>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</si>
  <si>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</si>
  <si>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</si>
  <si>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</si>
  <si>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</si>
  <si>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</si>
  <si>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</si>
  <si>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</si>
  <si>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</si>
  <si>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</si>
  <si>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</si>
  <si>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</si>
  <si>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</si>
  <si>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</si>
  <si>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</si>
  <si>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</si>
  <si>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</si>
  <si>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</si>
  <si>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</si>
  <si>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</si>
  <si>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</si>
  <si>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</si>
  <si>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</si>
  <si>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</si>
  <si>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</si>
  <si>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</si>
  <si>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</si>
  <si>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</si>
  <si>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</si>
  <si>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</si>
  <si>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</si>
  <si>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</si>
  <si>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</si>
  <si>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</si>
  <si>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</si>
  <si>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</si>
  <si>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</si>
  <si>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</si>
  <si>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</si>
  <si>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</si>
  <si>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</si>
  <si>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</si>
  <si>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</si>
  <si>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</si>
  <si>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</si>
  <si>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</si>
  <si>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</si>
  <si>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</si>
  <si>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</si>
  <si>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</si>
  <si>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</si>
  <si>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</si>
  <si>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</si>
  <si>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</si>
  <si>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</si>
  <si>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</si>
  <si>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</si>
  <si>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</si>
  <si>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</si>
  <si>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</si>
  <si>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</si>
  <si>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</si>
  <si>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</si>
  <si>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</si>
  <si>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</si>
  <si>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</si>
  <si>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</si>
  <si>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</si>
  <si>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</si>
  <si>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</si>
  <si>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</si>
  <si>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</si>
  <si>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</si>
  <si>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</si>
  <si>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</si>
  <si>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</si>
  <si>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</si>
  <si>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</si>
  <si>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</si>
  <si>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</si>
  <si>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</si>
  <si>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</si>
  <si>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</si>
  <si>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</si>
  <si>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</si>
  <si>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</si>
  <si>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</si>
  <si>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</si>
  <si>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</si>
  <si>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</si>
  <si>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</si>
  <si>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</si>
  <si>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</si>
  <si>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</si>
  <si>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</si>
  <si>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</si>
  <si>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</si>
  <si>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</si>
  <si>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</si>
  <si>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</si>
  <si>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</si>
  <si>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</si>
  <si>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</si>
  <si>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</si>
  <si>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</si>
  <si>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</si>
  <si>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</si>
  <si>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</si>
  <si>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</si>
  <si>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</si>
  <si>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</si>
  <si>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</si>
  <si>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</si>
  <si>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</si>
  <si>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</si>
  <si>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</si>
  <si>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</si>
  <si>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</si>
  <si>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</si>
  <si>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</si>
  <si>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</si>
  <si>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</si>
  <si>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</si>
  <si>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</si>
  <si>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</si>
  <si>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</si>
  <si>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</si>
  <si>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</si>
  <si>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</si>
  <si>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</si>
  <si>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</si>
  <si>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</si>
  <si>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</si>
  <si>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</si>
  <si>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</si>
  <si>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</si>
  <si>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</si>
  <si>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</si>
  <si>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</si>
  <si>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</si>
  <si>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</si>
  <si>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</si>
  <si>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</si>
  <si>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</si>
  <si>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</si>
  <si>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</si>
  <si>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</si>
  <si>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</si>
  <si>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</si>
  <si>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</si>
  <si>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</si>
  <si>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</si>
  <si>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</si>
  <si>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</si>
  <si>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</si>
  <si>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</si>
  <si>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</si>
  <si>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</si>
  <si>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</si>
  <si>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</si>
  <si>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</si>
  <si>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</si>
  <si>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</si>
  <si>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</si>
  <si>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</si>
  <si>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</si>
  <si>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</si>
  <si>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</si>
  <si>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</si>
  <si>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</si>
  <si>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</si>
  <si>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</si>
  <si>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</si>
  <si>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</si>
  <si>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</si>
  <si>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</si>
  <si>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</si>
  <si>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</si>
  <si>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</si>
  <si>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</si>
  <si>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</si>
  <si>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</si>
  <si>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</si>
  <si>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</si>
  <si>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</si>
  <si>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</si>
  <si>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</si>
  <si>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</si>
  <si>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</si>
  <si>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</si>
  <si>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</si>
  <si>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</si>
  <si>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</si>
  <si>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</si>
  <si>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</si>
  <si>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</si>
  <si>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</si>
  <si>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</si>
  <si>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</si>
  <si>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</si>
  <si>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</si>
  <si>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</si>
  <si>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</si>
  <si>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</si>
  <si>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</si>
  <si>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</si>
  <si>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</si>
  <si>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</si>
  <si>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</si>
  <si>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</si>
  <si>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</si>
  <si>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</si>
  <si>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</si>
  <si>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</si>
  <si>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</si>
  <si>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</si>
  <si>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</si>
  <si>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</si>
  <si>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</si>
  <si>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</si>
  <si>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</si>
  <si>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</si>
  <si>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</si>
  <si>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</si>
  <si>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</si>
  <si>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</si>
  <si>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</si>
  <si>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</si>
  <si>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</si>
  <si>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</si>
  <si>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</si>
  <si>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</si>
  <si>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</si>
  <si>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</si>
  <si>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</si>
  <si>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</si>
  <si>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</si>
  <si>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</si>
  <si>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</si>
  <si>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</si>
  <si>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</si>
  <si>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</si>
  <si>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</si>
  <si>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</si>
  <si>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</si>
  <si>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</si>
  <si>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</si>
  <si>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</si>
  <si>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</si>
  <si>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</si>
  <si>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</si>
  <si>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</si>
  <si>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</si>
  <si>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</si>
  <si>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</si>
  <si>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</si>
  <si>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</si>
  <si>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</si>
  <si>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</si>
  <si>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</si>
  <si>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</si>
  <si>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</si>
  <si>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</si>
  <si>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</si>
  <si>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</si>
  <si>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</si>
  <si>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</si>
  <si>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</si>
  <si>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</si>
  <si>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</si>
  <si>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</si>
  <si>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</si>
  <si>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</si>
  <si>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</si>
  <si>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</si>
  <si>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</si>
  <si>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</si>
  <si>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</si>
  <si>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</si>
  <si>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</si>
  <si>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</si>
  <si>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</si>
  <si>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</si>
  <si>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</si>
  <si>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</si>
  <si>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</si>
  <si>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</si>
  <si>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</si>
  <si>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</si>
  <si>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</si>
  <si>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</si>
  <si>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</si>
  <si>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</si>
  <si>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</si>
  <si>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</si>
  <si>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</si>
  <si>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</si>
  <si>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</si>
  <si>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</si>
  <si>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</si>
  <si>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</si>
  <si>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</si>
  <si>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</si>
  <si>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</si>
  <si>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</si>
  <si>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</si>
  <si>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</si>
  <si>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</si>
  <si>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</si>
  <si>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</si>
  <si>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</si>
  <si>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</si>
  <si>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</si>
  <si>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</si>
  <si>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</si>
  <si>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</si>
  <si>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</si>
  <si>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</si>
  <si>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</si>
  <si>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</si>
  <si>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</si>
  <si>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</si>
  <si>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</si>
  <si>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</si>
  <si>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</si>
  <si>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</si>
  <si>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</si>
  <si>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</si>
  <si>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</si>
  <si>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</si>
  <si>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</si>
  <si>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</si>
  <si>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</si>
  <si>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</si>
  <si>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</si>
  <si>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</si>
  <si>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</si>
  <si>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</si>
  <si>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</si>
  <si>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</si>
  <si>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</si>
  <si>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</si>
  <si>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</si>
  <si>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</si>
  <si>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</si>
  <si>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</si>
  <si>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</si>
  <si>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</si>
  <si>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</si>
  <si>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</si>
  <si>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</si>
  <si>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</si>
  <si>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</si>
  <si>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</si>
  <si>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</si>
  <si>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</si>
  <si>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</si>
  <si>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</si>
  <si>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</si>
  <si>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</si>
  <si>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</si>
  <si>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</si>
  <si>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</si>
  <si>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</si>
  <si>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</si>
  <si>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</si>
  <si>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</si>
  <si>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</si>
  <si>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</si>
  <si>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</si>
  <si>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</si>
  <si>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</si>
  <si>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</si>
  <si>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</si>
  <si>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</si>
  <si>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</si>
  <si>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</si>
  <si>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</si>
  <si>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</si>
  <si>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</si>
  <si>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</si>
  <si>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</si>
  <si>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</si>
  <si>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</si>
  <si>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</si>
  <si>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</si>
  <si>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</si>
  <si>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</si>
  <si>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</si>
  <si>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</si>
  <si>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</si>
  <si>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</si>
  <si>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</si>
  <si>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</si>
  <si>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</si>
  <si>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</si>
  <si>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</si>
  <si>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</si>
  <si>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</si>
  <si>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</si>
  <si>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</si>
  <si>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</si>
  <si>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</si>
  <si>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</si>
  <si>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</si>
  <si>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</si>
  <si>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</si>
  <si>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</si>
  <si>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</si>
  <si>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</si>
  <si>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</si>
  <si>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</si>
  <si>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</si>
  <si>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</si>
  <si>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</si>
  <si>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</si>
  <si>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</si>
  <si>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</si>
  <si>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</si>
  <si>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</si>
  <si>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</si>
  <si>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</si>
  <si>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</si>
  <si>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</si>
  <si>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</si>
  <si>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</si>
  <si>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</si>
  <si>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</si>
  <si>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</si>
  <si>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</si>
  <si>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</si>
  <si>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</si>
  <si>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</si>
  <si>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</si>
  <si>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</si>
  <si>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</si>
  <si>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</si>
  <si>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</si>
  <si>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</si>
  <si>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</si>
  <si>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</si>
  <si>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</si>
  <si>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</si>
  <si>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</si>
  <si>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</si>
  <si>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</si>
  <si>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</si>
  <si>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</si>
  <si>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</si>
  <si>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</si>
  <si>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</si>
  <si>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</si>
  <si>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</si>
  <si>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</si>
  <si>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</si>
  <si>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</si>
  <si>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</si>
  <si>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</si>
  <si>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</si>
  <si>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</si>
  <si>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</si>
  <si>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</si>
  <si>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</si>
  <si>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</si>
  <si>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</si>
  <si>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</si>
  <si>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</si>
  <si>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</si>
  <si>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</si>
  <si>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</si>
  <si>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</si>
  <si>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</si>
  <si>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</si>
  <si>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</si>
  <si>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</si>
  <si>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</si>
  <si>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</si>
  <si>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</si>
  <si>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</si>
  <si>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</si>
  <si>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</si>
  <si>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</si>
  <si>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</si>
  <si>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</si>
  <si>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</si>
  <si>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</si>
  <si>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</si>
  <si>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</si>
  <si>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</si>
  <si>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</si>
  <si>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</si>
  <si>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</si>
  <si>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</si>
  <si>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</si>
  <si>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</si>
  <si>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</si>
  <si>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</si>
  <si>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</si>
  <si>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</si>
  <si>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</si>
  <si>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</si>
  <si>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</si>
  <si>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</si>
  <si>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</si>
  <si>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</si>
  <si>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</si>
  <si>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</si>
  <si>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</si>
  <si>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</si>
  <si>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</si>
  <si>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</si>
  <si>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</si>
  <si>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</si>
  <si>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</si>
  <si>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</si>
  <si>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</si>
  <si>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</si>
  <si>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</si>
  <si>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</si>
  <si>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</si>
  <si>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</si>
  <si>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</si>
  <si>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</si>
  <si>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</si>
  <si>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</si>
  <si>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</si>
  <si>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</si>
  <si>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</si>
  <si>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</si>
  <si>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</si>
  <si>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</si>
  <si>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</si>
  <si>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</si>
  <si>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</si>
  <si>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</si>
  <si>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</si>
  <si>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</si>
  <si>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</si>
  <si>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</si>
  <si>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</si>
  <si>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</si>
  <si>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</si>
  <si>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</si>
  <si>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</si>
  <si>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</si>
  <si>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</si>
  <si>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</si>
  <si>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</si>
  <si>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</si>
  <si>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</si>
  <si>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</si>
  <si>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</si>
  <si>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</si>
  <si>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</si>
  <si>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</si>
  <si>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</si>
  <si>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</si>
  <si>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</si>
  <si>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</si>
  <si>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</si>
  <si>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</si>
  <si>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</si>
  <si>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</si>
  <si>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</si>
  <si>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</si>
  <si>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</si>
  <si>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</si>
  <si>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</si>
  <si>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</si>
  <si>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</si>
  <si>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</si>
  <si>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</si>
  <si>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</si>
  <si>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</si>
  <si>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</si>
  <si>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</si>
  <si>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</si>
  <si>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</si>
  <si>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</si>
  <si>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</si>
  <si>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</si>
  <si>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</si>
  <si>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</si>
  <si>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</si>
  <si>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</si>
  <si>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</si>
  <si>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</si>
  <si>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</si>
  <si>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</si>
  <si>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</si>
  <si>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</si>
  <si>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</si>
  <si>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</si>
  <si>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</si>
  <si>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</si>
  <si>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</si>
  <si>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</si>
  <si>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</si>
  <si>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</si>
  <si>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</si>
  <si>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</si>
  <si>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</si>
  <si>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</si>
  <si>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</si>
  <si>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</si>
  <si>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</si>
  <si>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</si>
  <si>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</si>
  <si>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</si>
  <si>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</si>
  <si>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</si>
  <si>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</si>
  <si>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</si>
  <si>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</si>
  <si>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</si>
  <si>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</si>
  <si>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</si>
  <si>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</si>
  <si>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</si>
  <si>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</si>
  <si>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</si>
  <si>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</si>
  <si>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</si>
  <si>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</si>
  <si>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</si>
  <si>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</si>
  <si>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</si>
  <si>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</si>
  <si>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</si>
  <si>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</si>
  <si>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</si>
  <si>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</si>
  <si>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</si>
  <si>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</si>
  <si>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</si>
  <si>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</si>
  <si>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</si>
  <si>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</si>
  <si>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</si>
  <si>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</si>
  <si>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</si>
  <si>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</si>
  <si>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</si>
  <si>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</si>
  <si>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</si>
  <si>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</si>
  <si>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</si>
  <si>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</si>
  <si>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</si>
  <si>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</si>
  <si>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</si>
  <si>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</si>
  <si>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</si>
  <si>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</si>
  <si>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</si>
  <si>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</si>
  <si>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</si>
  <si>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</si>
  <si>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</si>
  <si>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</si>
  <si>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</si>
  <si>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</si>
  <si>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</si>
  <si>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</si>
  <si>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</si>
  <si>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</si>
  <si>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</si>
  <si>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</si>
  <si>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</si>
  <si>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</si>
  <si>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</si>
  <si>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</si>
  <si>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</si>
  <si>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</si>
  <si>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</si>
  <si>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</si>
  <si>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</si>
  <si>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</si>
  <si>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</si>
  <si>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</si>
  <si>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</si>
  <si>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</si>
  <si>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</si>
  <si>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</si>
  <si>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</si>
  <si>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</si>
  <si>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</si>
  <si>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</si>
  <si>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</si>
  <si>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</si>
  <si>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</si>
  <si>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</si>
  <si>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</si>
  <si>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</si>
  <si>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</si>
  <si>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</si>
  <si>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</si>
  <si>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</si>
  <si>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</si>
  <si>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</si>
  <si>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</si>
  <si>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</si>
  <si>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</si>
  <si>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</si>
  <si>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</si>
  <si>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</si>
  <si>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</si>
  <si>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</si>
  <si>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</si>
  <si>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</si>
  <si>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</si>
  <si>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</si>
  <si>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</si>
  <si>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</si>
  <si>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</si>
  <si>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</si>
  <si>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</si>
  <si>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</si>
  <si>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</si>
  <si>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</si>
  <si>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</si>
  <si>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</si>
  <si>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</si>
  <si>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</si>
  <si>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</si>
  <si>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</si>
  <si>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</si>
  <si>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</si>
  <si>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</si>
  <si>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</si>
  <si>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</si>
  <si>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</si>
  <si>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</si>
  <si>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</si>
  <si>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</si>
  <si>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</si>
  <si>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</si>
  <si>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</si>
  <si>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</si>
  <si>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</si>
  <si>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</si>
  <si>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</si>
  <si>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</si>
  <si>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</si>
  <si>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</si>
  <si>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</si>
  <si>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</si>
  <si>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</si>
  <si>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</si>
  <si>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</si>
  <si>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</si>
  <si>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</si>
  <si>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</si>
  <si>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</si>
  <si>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</si>
  <si>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</si>
  <si>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</si>
  <si>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</si>
  <si>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</si>
  <si>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</si>
  <si>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</si>
  <si>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</si>
  <si>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</si>
  <si>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</si>
  <si>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</si>
  <si>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</si>
  <si>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</si>
  <si>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</si>
  <si>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</si>
  <si>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</si>
  <si>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</si>
  <si>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</si>
  <si>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</si>
  <si>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</si>
  <si>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</si>
  <si>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</si>
  <si>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</si>
  <si>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</si>
  <si>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</si>
  <si>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</si>
  <si>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</si>
  <si>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</si>
  <si>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</si>
  <si>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</si>
  <si>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</si>
  <si>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</si>
  <si>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</si>
  <si>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</si>
  <si>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</si>
  <si>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</si>
  <si>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</si>
  <si>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</si>
  <si>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</si>
  <si>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</si>
  <si>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</si>
  <si>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</si>
  <si>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</si>
  <si>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</si>
  <si>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</si>
  <si>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</si>
  <si>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</si>
  <si>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</si>
  <si>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</si>
  <si>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</si>
  <si>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</si>
  <si>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</si>
  <si>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</si>
  <si>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</si>
  <si>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</si>
  <si>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</si>
  <si>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</si>
  <si>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</si>
  <si>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</si>
  <si>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</si>
  <si>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</si>
  <si>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</si>
  <si>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</si>
  <si>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</si>
  <si>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</si>
  <si>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</si>
  <si>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</si>
  <si>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</si>
  <si>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</si>
  <si>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</si>
  <si>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</si>
  <si>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</si>
  <si>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</si>
  <si>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</si>
  <si>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</si>
  <si>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</si>
  <si>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</si>
  <si>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</si>
  <si>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</si>
  <si>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</si>
  <si>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</si>
  <si>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</si>
  <si>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</si>
  <si>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</si>
  <si>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</si>
  <si>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</si>
  <si>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</si>
  <si>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</si>
  <si>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</si>
  <si>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</si>
  <si>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</si>
  <si>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</si>
  <si>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</si>
  <si>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</si>
  <si>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</si>
  <si>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</si>
  <si>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</si>
  <si>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</si>
  <si>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</si>
  <si>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</si>
  <si>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</si>
  <si>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</si>
  <si>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</si>
  <si>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</si>
  <si>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</si>
  <si>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</si>
  <si>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</si>
  <si>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</si>
  <si>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</si>
  <si>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</si>
  <si>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</si>
  <si>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</si>
  <si>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</si>
  <si>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</si>
  <si>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</si>
  <si>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</si>
  <si>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</si>
  <si>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</si>
  <si>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</si>
  <si>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</si>
  <si>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</si>
  <si>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</si>
  <si>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</si>
  <si>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</si>
  <si>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</si>
  <si>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</si>
  <si>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</si>
  <si>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</si>
  <si>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</si>
  <si>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</si>
  <si>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</si>
  <si>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</si>
  <si>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</si>
  <si>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</si>
  <si>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</si>
  <si>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</si>
  <si>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</si>
  <si>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</si>
  <si>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</si>
  <si>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</si>
  <si>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</si>
  <si>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</si>
  <si>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</si>
  <si>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</si>
  <si>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</si>
  <si>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</si>
  <si>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</si>
  <si>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</si>
  <si>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</si>
  <si>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</si>
  <si>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</si>
  <si>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</si>
  <si>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</si>
  <si>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</si>
  <si>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</si>
  <si>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</si>
  <si>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</si>
  <si>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</si>
  <si>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</si>
  <si>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</si>
  <si>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</si>
  <si>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</si>
  <si>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</si>
  <si>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</si>
  <si>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</si>
  <si>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</si>
  <si>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</si>
  <si>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</si>
  <si>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</si>
  <si>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</si>
  <si>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</si>
  <si>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</si>
  <si>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</si>
  <si>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</si>
  <si>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</si>
  <si>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</si>
  <si>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</si>
  <si>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</si>
  <si>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</si>
  <si>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</si>
  <si>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</si>
  <si>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</si>
  <si>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</si>
  <si>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</si>
  <si>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</si>
  <si>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</si>
  <si>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</si>
  <si>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</si>
  <si>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</si>
  <si>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</si>
  <si>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</si>
  <si>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</si>
  <si>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</si>
  <si>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</si>
  <si>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</si>
  <si>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</si>
  <si>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</si>
  <si>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</si>
  <si>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</si>
  <si>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</si>
  <si>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</si>
  <si>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</si>
  <si>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</si>
  <si>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</si>
  <si>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</si>
  <si>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</si>
  <si>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</si>
  <si>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</si>
  <si>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</si>
  <si>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</si>
  <si>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</si>
  <si>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</si>
  <si>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</si>
  <si>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</si>
  <si>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</si>
  <si>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</si>
  <si>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</si>
  <si>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</si>
  <si>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</si>
  <si>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</si>
  <si>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</si>
  <si>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</si>
  <si>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</si>
  <si>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</si>
  <si>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</si>
  <si>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</si>
  <si>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</si>
  <si>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</si>
  <si>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</si>
  <si>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</si>
  <si>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</si>
  <si>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</si>
  <si>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</si>
  <si>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</si>
  <si>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</si>
  <si>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</si>
  <si>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</si>
  <si>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</si>
  <si>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</si>
  <si>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</si>
  <si>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</si>
  <si>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</si>
  <si>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</si>
  <si>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</si>
  <si>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</si>
  <si>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</si>
  <si>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</si>
  <si>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</si>
  <si>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</si>
  <si>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</si>
  <si>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</si>
  <si>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</si>
  <si>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</si>
  <si>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</si>
  <si>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</si>
  <si>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</si>
  <si>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</si>
  <si>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</si>
  <si>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</si>
  <si>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</si>
  <si>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</si>
  <si>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</si>
  <si>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</si>
  <si>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</si>
  <si>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</si>
  <si>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</si>
  <si>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</si>
  <si>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</si>
  <si>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</si>
  <si>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</si>
  <si>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</si>
  <si>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</si>
  <si>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</si>
  <si>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</si>
  <si>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</si>
  <si>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</si>
  <si>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</si>
  <si>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</si>
  <si>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</si>
  <si>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</si>
  <si>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</si>
  <si>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</si>
  <si>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</si>
  <si>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</si>
  <si>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</si>
  <si>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</si>
  <si>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</si>
  <si>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</si>
  <si>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</si>
  <si>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</si>
  <si>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</si>
  <si>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</si>
  <si>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</si>
  <si>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</si>
  <si>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</si>
  <si>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</si>
  <si>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</si>
  <si>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</si>
  <si>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</si>
  <si>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</si>
  <si>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</si>
  <si>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</si>
  <si>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</si>
  <si>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</si>
  <si>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</si>
  <si>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</si>
  <si>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</si>
  <si>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</si>
  <si>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</si>
  <si>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</si>
  <si>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</si>
  <si>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</si>
  <si>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</si>
  <si>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</si>
  <si>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</si>
  <si>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</si>
  <si>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</si>
  <si>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</si>
  <si>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</si>
  <si>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</si>
  <si>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</si>
  <si>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</si>
  <si>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</si>
  <si>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</si>
  <si>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</si>
  <si>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</si>
  <si>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</si>
  <si>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</si>
  <si>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</si>
  <si>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</si>
  <si>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</si>
  <si>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</si>
  <si>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</si>
  <si>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</si>
  <si>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</si>
  <si>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</si>
  <si>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</si>
  <si>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</si>
  <si>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</si>
  <si>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</si>
  <si>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</si>
  <si>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</si>
  <si>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</si>
  <si>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</si>
  <si>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</si>
  <si>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</si>
  <si>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</si>
  <si>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</si>
  <si>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</si>
  <si>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</si>
  <si>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</si>
  <si>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</si>
  <si>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</si>
  <si>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</si>
  <si>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</si>
  <si>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</si>
  <si>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</si>
  <si>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</si>
  <si>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</si>
  <si>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</si>
  <si>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</si>
  <si>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</si>
  <si>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</si>
  <si>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</si>
  <si>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</si>
  <si>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</si>
  <si>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</si>
  <si>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</si>
  <si>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</si>
  <si>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</si>
  <si>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</si>
  <si>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</si>
  <si>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</si>
  <si>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</si>
  <si>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</si>
  <si>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</si>
  <si>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</si>
  <si>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</si>
  <si>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</si>
  <si>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</si>
  <si>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</si>
  <si>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</si>
  <si>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</si>
  <si>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</si>
  <si>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</si>
  <si>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</si>
  <si>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</si>
  <si>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</si>
  <si>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</si>
  <si>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</si>
  <si>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</si>
  <si>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</si>
  <si>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</si>
  <si>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</si>
  <si>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</si>
  <si>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</si>
  <si>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</si>
  <si>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</si>
  <si>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</si>
  <si>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</si>
  <si>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</si>
  <si>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</si>
  <si>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</si>
  <si>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</si>
  <si>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</si>
  <si>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</si>
  <si>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</si>
  <si>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</si>
  <si>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</si>
  <si>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</si>
  <si>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</si>
  <si>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</si>
  <si>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</si>
  <si>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</si>
  <si>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</si>
  <si>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</si>
  <si>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</si>
  <si>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</si>
  <si>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</si>
  <si>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</si>
  <si>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</si>
  <si>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</si>
  <si>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</si>
  <si>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</si>
  <si>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</si>
  <si>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</si>
  <si>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</si>
  <si>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</si>
  <si>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</si>
  <si>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</si>
  <si>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</si>
  <si>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</si>
  <si>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</si>
  <si>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</si>
  <si>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</si>
  <si>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</si>
  <si>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</si>
  <si>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</si>
  <si>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</si>
  <si>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</si>
  <si>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</si>
  <si>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</si>
  <si>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</si>
  <si>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</si>
  <si>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</si>
  <si>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</si>
  <si>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</si>
  <si>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</si>
  <si>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</si>
  <si>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</si>
  <si>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</si>
  <si>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</si>
  <si>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</si>
  <si>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</si>
  <si>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</si>
  <si>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</si>
  <si>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</si>
  <si>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</si>
  <si>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</si>
  <si>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</si>
  <si>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</si>
  <si>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</si>
  <si>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</si>
  <si>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</si>
  <si>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</si>
  <si>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</si>
  <si>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</si>
  <si>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</si>
  <si>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</si>
  <si>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</si>
  <si>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</si>
  <si>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</si>
  <si>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</si>
  <si>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</si>
  <si>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</si>
  <si>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</si>
  <si>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</si>
  <si>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</si>
  <si>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</si>
  <si>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</si>
  <si>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</si>
  <si>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</si>
  <si>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</si>
  <si>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</si>
  <si>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</si>
  <si>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</si>
  <si>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</si>
  <si>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</si>
  <si>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</si>
  <si>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</si>
  <si>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</si>
  <si>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</si>
  <si>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</si>
  <si>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</si>
  <si>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</si>
  <si>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</si>
  <si>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</si>
  <si>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</si>
  <si>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</si>
  <si>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</si>
  <si>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</si>
  <si>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</si>
  <si>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</si>
  <si>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</si>
  <si>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</si>
  <si>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</si>
  <si>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</si>
  <si>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</si>
  <si>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</si>
  <si>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</si>
  <si>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</si>
  <si>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</si>
  <si>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</si>
  <si>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</si>
  <si>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</si>
  <si>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</si>
  <si>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</si>
  <si>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</si>
  <si>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</si>
  <si>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</si>
  <si>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</si>
  <si>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</si>
  <si>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</si>
  <si>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</si>
  <si>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</si>
  <si>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</si>
  <si>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</si>
  <si>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</si>
  <si>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</si>
  <si>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</si>
  <si>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</si>
  <si>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</si>
  <si>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</si>
  <si>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</si>
  <si>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</si>
  <si>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</si>
  <si>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</si>
  <si>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</si>
  <si>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</si>
  <si>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</si>
  <si>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</si>
  <si>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</si>
  <si>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</si>
  <si>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</si>
  <si>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</si>
  <si>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</si>
  <si>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</si>
  <si>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</si>
  <si>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</si>
  <si>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</si>
  <si>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</si>
  <si>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</si>
  <si>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</si>
  <si>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</si>
  <si>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</si>
  <si>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</si>
  <si>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</si>
  <si>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</si>
  <si>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</si>
  <si>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</si>
  <si>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</si>
  <si>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</si>
  <si>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</si>
  <si>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</si>
  <si>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</si>
  <si>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</si>
  <si>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</si>
  <si>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</si>
  <si>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</si>
  <si>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</si>
  <si>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</si>
  <si>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</si>
  <si>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</si>
  <si>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</si>
  <si>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</si>
  <si>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</si>
  <si>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</si>
  <si>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</si>
  <si>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</si>
  <si>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</si>
  <si>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</si>
  <si>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</si>
  <si>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</si>
  <si>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</si>
  <si>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</si>
  <si>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</si>
  <si>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</si>
  <si>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</si>
  <si>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</si>
  <si>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</si>
  <si>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</si>
  <si>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</si>
  <si>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</si>
  <si>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</si>
  <si>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</si>
  <si>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</si>
  <si>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</si>
  <si>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</si>
  <si>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</si>
  <si>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</si>
  <si>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</si>
  <si>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</si>
  <si>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</si>
  <si>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</si>
  <si>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</si>
  <si>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</si>
  <si>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</si>
  <si>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</si>
  <si>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</si>
  <si>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</si>
  <si>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</si>
  <si>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</si>
  <si>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</si>
  <si>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</si>
  <si>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</si>
  <si>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</si>
  <si>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</si>
  <si>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</si>
  <si>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</si>
  <si>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</si>
  <si>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</si>
  <si>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</si>
  <si>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</si>
  <si>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</si>
  <si>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</si>
  <si>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</si>
  <si>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</si>
  <si>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</si>
  <si>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</si>
  <si>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</si>
  <si>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</si>
  <si>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</si>
  <si>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</si>
  <si>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</si>
  <si>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</si>
  <si>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</si>
  <si>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</si>
  <si>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</si>
  <si>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</si>
  <si>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</si>
  <si>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</si>
  <si>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</si>
  <si>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</si>
  <si>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</si>
  <si>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</si>
  <si>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</si>
  <si>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</si>
  <si>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</si>
  <si>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</si>
  <si>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</si>
  <si>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</si>
  <si>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</si>
  <si>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</si>
  <si>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</si>
  <si>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</si>
  <si>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</si>
  <si>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</si>
  <si>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</si>
  <si>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</si>
  <si>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</si>
  <si>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</si>
  <si>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</si>
  <si>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</si>
  <si>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</si>
  <si>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</si>
  <si>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</si>
  <si>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</si>
  <si>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</si>
  <si>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</si>
  <si>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</si>
  <si>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</si>
  <si>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</si>
  <si>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</si>
  <si>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</si>
  <si>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</si>
  <si>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</si>
  <si>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</si>
  <si>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</si>
  <si>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</si>
  <si>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</si>
  <si>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</si>
  <si>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</si>
  <si>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</si>
  <si>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</si>
  <si>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</si>
  <si>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</si>
  <si>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</si>
  <si>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</si>
  <si>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</si>
  <si>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</si>
  <si>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</si>
  <si>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</si>
  <si>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</si>
  <si>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</si>
  <si>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</si>
  <si>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</si>
  <si>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</si>
  <si>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</si>
  <si>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</si>
  <si>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</si>
  <si>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</si>
  <si>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</si>
  <si>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</si>
  <si>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</si>
  <si>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</si>
  <si>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</si>
  <si>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</si>
  <si>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</si>
  <si>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</si>
  <si>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</si>
  <si>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</si>
  <si>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</si>
  <si>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</si>
  <si>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</si>
  <si>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</si>
  <si>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</si>
  <si>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</si>
  <si>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</si>
  <si>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</si>
  <si>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</si>
  <si>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</si>
  <si>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</si>
  <si>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</si>
  <si>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</si>
  <si>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</si>
  <si>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</si>
  <si>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</si>
  <si>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</si>
  <si>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</si>
  <si>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</si>
  <si>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</si>
  <si>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</si>
  <si>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</si>
  <si>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</si>
  <si>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</si>
  <si>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</si>
  <si>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</si>
  <si>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</si>
  <si>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</si>
  <si>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</si>
  <si>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</si>
  <si>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</si>
  <si>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</si>
  <si>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</si>
  <si>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</si>
  <si>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</si>
  <si>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</si>
  <si>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</si>
  <si>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</si>
  <si>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</si>
  <si>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</si>
  <si>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</si>
  <si>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</si>
  <si>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</si>
  <si>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</si>
  <si>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</si>
  <si>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</si>
  <si>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</si>
  <si>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</si>
  <si>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</si>
  <si>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</si>
  <si>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</si>
  <si>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</si>
  <si>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</si>
  <si>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</si>
  <si>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</si>
  <si>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</si>
  <si>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</si>
  <si>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</si>
  <si>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</si>
  <si>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</si>
  <si>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</si>
  <si>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</si>
  <si>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</si>
  <si>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</si>
  <si>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</si>
  <si>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</si>
  <si>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</si>
  <si>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</si>
  <si>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</si>
  <si>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</si>
  <si>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</si>
  <si>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</si>
  <si>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</si>
  <si>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</si>
  <si>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</si>
  <si>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</si>
  <si>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</si>
  <si>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</si>
  <si>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</si>
  <si>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</si>
  <si>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</si>
  <si>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</si>
  <si>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</si>
  <si>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</si>
  <si>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</si>
  <si>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</si>
  <si>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</si>
  <si>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</si>
  <si>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</si>
  <si>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</si>
  <si>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</si>
  <si>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</si>
  <si>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</si>
  <si>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</si>
  <si>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</si>
  <si>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</si>
  <si>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</si>
  <si>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</si>
  <si>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</si>
  <si>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</si>
  <si>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</si>
  <si>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</si>
  <si>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</si>
  <si>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</si>
  <si>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</si>
  <si>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</si>
  <si>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</si>
  <si>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</si>
  <si>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</si>
  <si>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</si>
  <si>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</si>
  <si>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</si>
  <si>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</si>
  <si>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</si>
  <si>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</si>
  <si>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</si>
  <si>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</si>
  <si>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</si>
  <si>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</si>
  <si>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</si>
  <si>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</si>
  <si>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</si>
  <si>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</si>
  <si>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</si>
  <si>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</si>
  <si>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</si>
  <si>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</si>
  <si>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</si>
  <si>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</si>
  <si>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</si>
  <si>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</si>
  <si>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</si>
  <si>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</si>
  <si>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</si>
  <si>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</si>
  <si>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</si>
  <si>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</si>
  <si>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</si>
  <si>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</si>
  <si>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</si>
  <si>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</si>
  <si>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</si>
  <si>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</si>
  <si>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</si>
  <si>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</si>
  <si>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</si>
  <si>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</si>
  <si>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</si>
  <si>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</si>
  <si>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</si>
  <si>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</si>
  <si>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</si>
  <si>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</si>
  <si>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</si>
  <si>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</si>
  <si>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</si>
  <si>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</si>
  <si>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</si>
  <si>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</si>
  <si>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</si>
  <si>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</si>
  <si>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</si>
  <si>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</si>
  <si>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</si>
  <si>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</si>
  <si>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</si>
  <si>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</si>
  <si>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</si>
  <si>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</si>
  <si>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</si>
  <si>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</si>
  <si>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</si>
  <si>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</si>
  <si>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</si>
  <si>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</si>
  <si>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</si>
  <si>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</si>
  <si>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</si>
  <si>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</si>
  <si>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</si>
  <si>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</si>
  <si>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</si>
  <si>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</si>
  <si>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</si>
  <si>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</si>
  <si>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</si>
  <si>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</si>
  <si>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</si>
  <si>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</si>
  <si>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</si>
  <si>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</si>
  <si>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</si>
  <si>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</si>
  <si>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</si>
  <si>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</si>
  <si>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</si>
  <si>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</si>
  <si>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</si>
  <si>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</si>
  <si>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</si>
  <si>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</si>
  <si>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</si>
  <si>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</si>
  <si>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</si>
  <si>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</si>
  <si>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</si>
  <si>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</si>
  <si>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</si>
  <si>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</si>
  <si>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</si>
  <si>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</si>
  <si>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</si>
  <si>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</si>
  <si>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</si>
  <si>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</si>
  <si>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</si>
  <si>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</si>
  <si>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</si>
  <si>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</si>
  <si>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</si>
  <si>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</si>
  <si>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</si>
  <si>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</si>
  <si>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</si>
  <si>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</si>
  <si>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</si>
  <si>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</si>
  <si>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</si>
  <si>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</si>
  <si>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</si>
  <si>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</si>
  <si>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</si>
  <si>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</si>
  <si>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</si>
  <si>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</si>
  <si>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</si>
  <si>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</si>
  <si>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</si>
  <si>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</si>
  <si>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</si>
  <si>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</si>
  <si>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</si>
  <si>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</si>
  <si>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</si>
  <si>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</si>
  <si>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</si>
  <si>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</si>
  <si>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</si>
  <si>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</si>
  <si>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</si>
  <si>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</si>
  <si>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</si>
  <si>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</si>
  <si>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</si>
  <si>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</si>
  <si>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</si>
  <si>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</si>
  <si>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</si>
  <si>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</si>
  <si>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</si>
  <si>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</si>
  <si>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</si>
  <si>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</si>
  <si>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</si>
  <si>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</si>
  <si>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</si>
  <si>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</si>
  <si>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</si>
  <si>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</si>
  <si>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</si>
  <si>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</si>
  <si>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</si>
  <si>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</si>
  <si>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</si>
  <si>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</si>
  <si>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</si>
  <si>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</si>
  <si>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</si>
  <si>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</si>
  <si>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</si>
  <si>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</si>
  <si>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</si>
  <si>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</si>
  <si>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</si>
  <si>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</si>
  <si>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</si>
  <si>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</si>
  <si>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</si>
  <si>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</si>
  <si>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</si>
  <si>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</si>
  <si>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</si>
  <si>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</si>
  <si>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</si>
  <si>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</si>
  <si>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</si>
  <si>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</si>
  <si>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</si>
  <si>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</si>
  <si>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</si>
  <si>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</si>
  <si>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</si>
  <si>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</si>
  <si>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</si>
  <si>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</si>
  <si>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</si>
  <si>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</si>
  <si>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</si>
  <si>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</si>
  <si>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</si>
  <si>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</si>
  <si>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</si>
  <si>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</si>
  <si>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</si>
  <si>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</si>
  <si>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</si>
  <si>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</si>
  <si>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</si>
  <si>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</si>
  <si>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</si>
  <si>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</si>
  <si>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</si>
  <si>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</si>
  <si>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</si>
  <si>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</si>
  <si>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</si>
  <si>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</si>
  <si>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</si>
  <si>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</si>
  <si>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</si>
  <si>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</si>
  <si>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</si>
  <si>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</si>
  <si>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</si>
  <si>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</si>
  <si>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</si>
  <si>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</si>
  <si>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</si>
  <si>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</si>
  <si>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</si>
  <si>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</si>
  <si>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</si>
  <si>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</si>
  <si>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</si>
  <si>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</si>
  <si>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</si>
  <si>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</si>
  <si>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</si>
  <si>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</si>
  <si>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</si>
  <si>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</si>
  <si>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</si>
  <si>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</si>
  <si>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</si>
  <si>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</si>
  <si>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</si>
  <si>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</si>
  <si>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</si>
  <si>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</si>
  <si>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</si>
  <si>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</si>
  <si>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</si>
  <si>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</si>
  <si>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</si>
  <si>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</si>
  <si>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</si>
  <si>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</si>
  <si>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</si>
  <si>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</si>
  <si>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</si>
  <si>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</si>
  <si>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</si>
  <si>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</si>
  <si>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</si>
  <si>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</si>
  <si>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</si>
  <si>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</si>
  <si>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</si>
  <si>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</si>
  <si>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</si>
  <si>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</si>
  <si>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</si>
  <si>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</si>
  <si>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</si>
  <si>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</si>
  <si>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</si>
  <si>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</si>
  <si>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</si>
  <si>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</si>
  <si>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</si>
  <si>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</si>
  <si>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</si>
  <si>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</si>
  <si>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</si>
  <si>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</si>
  <si>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</si>
  <si>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</si>
  <si>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</si>
  <si>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</si>
  <si>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</si>
  <si>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</si>
  <si>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</si>
  <si>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</si>
  <si>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</si>
  <si>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</si>
  <si>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</si>
  <si>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</si>
  <si>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</si>
  <si>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</si>
  <si>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</si>
  <si>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</si>
  <si>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</si>
  <si>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</si>
  <si>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</si>
  <si>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</si>
  <si>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</si>
  <si>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</si>
  <si>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</si>
  <si>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</si>
  <si>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</si>
  <si>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</si>
  <si>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</si>
  <si>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</si>
  <si>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</si>
  <si>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</si>
  <si>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</si>
  <si>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</si>
  <si>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</si>
  <si>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</si>
  <si>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</si>
  <si>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</si>
  <si>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</si>
  <si>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</si>
  <si>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</si>
  <si>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</si>
  <si>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</si>
  <si>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</si>
  <si>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</si>
  <si>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</si>
  <si>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</si>
  <si>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</si>
  <si>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</si>
  <si>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</si>
  <si>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</si>
  <si>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</si>
  <si>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</si>
  <si>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</si>
  <si>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</si>
  <si>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</si>
  <si>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</si>
  <si>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</si>
  <si>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</si>
  <si>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</si>
  <si>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</si>
  <si>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</si>
  <si>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</si>
  <si>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</si>
  <si>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</si>
  <si>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</si>
  <si>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</si>
  <si>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</si>
  <si>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</si>
  <si>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</si>
  <si>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</si>
  <si>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</si>
  <si>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</si>
  <si>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</si>
  <si>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</si>
  <si>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</si>
  <si>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</si>
  <si>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</si>
  <si>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</si>
  <si>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</si>
  <si>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</si>
  <si>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</si>
  <si>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</si>
  <si>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</si>
  <si>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</si>
  <si>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</si>
  <si>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</si>
  <si>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</si>
  <si>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</si>
  <si>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</si>
  <si>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</si>
  <si>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</si>
  <si>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</si>
  <si>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</si>
  <si>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</si>
  <si>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</si>
  <si>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</si>
  <si>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</si>
  <si>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</si>
  <si>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</si>
  <si>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</si>
  <si>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</si>
  <si>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</si>
  <si>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</si>
  <si>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</si>
  <si>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</si>
  <si>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</si>
  <si>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</si>
  <si>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</si>
  <si>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</si>
  <si>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</si>
  <si>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</si>
  <si>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</si>
  <si>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</si>
  <si>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</si>
  <si>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</si>
  <si>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</si>
  <si>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</si>
  <si>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</si>
  <si>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</si>
  <si>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</si>
  <si>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</si>
  <si>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</si>
  <si>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</si>
  <si>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</si>
  <si>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</si>
  <si>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</si>
  <si>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</si>
  <si>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</si>
  <si>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</si>
  <si>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</si>
  <si>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</si>
  <si>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</si>
  <si>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</si>
  <si>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</si>
  <si>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</si>
  <si>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</si>
  <si>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</si>
  <si>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</si>
  <si>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</si>
  <si>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</si>
  <si>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</si>
  <si>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</si>
  <si>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</si>
  <si>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</si>
  <si>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</si>
  <si>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</si>
  <si>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</si>
  <si>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</si>
  <si>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</si>
  <si>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</si>
  <si>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</si>
  <si>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</si>
  <si>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</si>
  <si>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</si>
  <si>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</si>
  <si>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</si>
  <si>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</si>
  <si>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</si>
  <si>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</si>
  <si>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</si>
  <si>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</si>
  <si>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</si>
  <si>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</si>
  <si>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</si>
  <si>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</si>
  <si>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</si>
  <si>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</si>
  <si>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</si>
  <si>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</si>
  <si>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</si>
  <si>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</si>
  <si>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</si>
  <si>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</si>
  <si>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</si>
  <si>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</si>
  <si>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</si>
  <si>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</si>
  <si>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</si>
  <si>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</si>
  <si>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</si>
  <si>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</si>
  <si>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</si>
  <si>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</si>
  <si>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</si>
  <si>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</si>
  <si>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</si>
  <si>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</si>
  <si>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</si>
  <si>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</si>
  <si>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</si>
  <si>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</si>
  <si>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</si>
  <si>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</si>
  <si>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</si>
  <si>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</si>
  <si>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</si>
  <si>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</si>
  <si>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</si>
  <si>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</si>
  <si>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</si>
  <si>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</si>
  <si>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</si>
  <si>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</si>
  <si>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</si>
  <si>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</si>
  <si>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</si>
  <si>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</si>
  <si>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</si>
  <si>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</si>
  <si>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</si>
  <si>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</si>
  <si>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</si>
  <si>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</si>
  <si>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</si>
  <si>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</si>
  <si>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</si>
  <si>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</si>
  <si>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</si>
  <si>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</si>
  <si>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</si>
  <si>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</si>
  <si>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</si>
  <si>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</si>
  <si>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</si>
  <si>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</si>
  <si>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</si>
  <si>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</si>
  <si>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</si>
  <si>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</si>
  <si>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</si>
  <si>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</si>
  <si>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</si>
  <si>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</si>
  <si>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</si>
  <si>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</si>
  <si>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</si>
  <si>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</si>
  <si>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</si>
  <si>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</si>
  <si>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</si>
  <si>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</si>
  <si>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</si>
  <si>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</si>
  <si>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</si>
  <si>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</si>
  <si>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</si>
  <si>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</si>
  <si>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</si>
  <si>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</si>
  <si>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</si>
  <si>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</si>
  <si>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</si>
  <si>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</si>
  <si>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</si>
  <si>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</si>
  <si>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</si>
  <si>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</si>
  <si>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</si>
  <si>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</si>
  <si>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</si>
  <si>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</si>
  <si>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</si>
  <si>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</si>
  <si>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</si>
  <si>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</si>
  <si>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</si>
  <si>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</si>
  <si>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</si>
  <si>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</si>
  <si>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</si>
  <si>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</si>
  <si>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</si>
  <si>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</si>
  <si>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</si>
  <si>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</si>
  <si>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</si>
  <si>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</si>
  <si>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</si>
  <si>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</si>
  <si>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</si>
  <si>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</si>
  <si>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</si>
  <si>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</si>
  <si>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</si>
  <si>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</si>
  <si>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</si>
  <si>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</si>
  <si>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</si>
  <si>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</si>
  <si>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</si>
  <si>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</si>
  <si>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</si>
  <si>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</si>
  <si>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</si>
  <si>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</si>
  <si>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</si>
  <si>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</si>
  <si>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</si>
  <si>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</si>
  <si>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</si>
  <si>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</si>
  <si>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</si>
  <si>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</si>
  <si>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</si>
  <si>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</si>
  <si>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</si>
  <si>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</si>
  <si>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</si>
  <si>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</si>
  <si>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</si>
  <si>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</si>
  <si>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</si>
  <si>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</si>
  <si>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</si>
  <si>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</si>
  <si>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</si>
  <si>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</si>
  <si>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</si>
  <si>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</si>
  <si>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</si>
  <si>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</si>
  <si>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</si>
  <si>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</si>
  <si>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</si>
  <si>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</si>
  <si>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</si>
  <si>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</si>
  <si>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</si>
  <si>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</si>
  <si>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</si>
  <si>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</si>
  <si>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</si>
  <si>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</si>
  <si>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</si>
  <si>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</si>
  <si>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</si>
  <si>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</si>
  <si>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</si>
  <si>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</si>
  <si>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</si>
  <si>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</si>
  <si>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</si>
  <si>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</si>
  <si>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</si>
  <si>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</si>
  <si>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</si>
  <si>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</si>
  <si>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</si>
  <si>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</si>
  <si>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</si>
  <si>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</si>
  <si>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</si>
  <si>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</si>
  <si>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</si>
  <si>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</si>
  <si>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</si>
  <si>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</si>
  <si>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</si>
  <si>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</si>
  <si>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</si>
  <si>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</si>
  <si>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</si>
  <si>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</si>
  <si>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</si>
  <si>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</si>
  <si>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</si>
  <si>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</si>
  <si>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</si>
  <si>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</si>
  <si>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</si>
  <si>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</si>
  <si>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</si>
  <si>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</si>
  <si>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</si>
  <si>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</si>
  <si>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</si>
  <si>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</si>
  <si>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</si>
  <si>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</si>
  <si>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</si>
  <si>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</si>
  <si>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</si>
  <si>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</si>
  <si>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</si>
  <si>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</si>
  <si>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</si>
  <si>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</si>
  <si>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</si>
  <si>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</si>
  <si>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</si>
  <si>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</si>
  <si>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</si>
  <si>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</si>
  <si>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</si>
  <si>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</si>
  <si>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</si>
  <si>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</si>
  <si>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</si>
  <si>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</si>
  <si>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</si>
  <si>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</si>
  <si>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</si>
  <si>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</si>
  <si>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</si>
  <si>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</si>
  <si>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</si>
  <si>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</si>
  <si>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</si>
  <si>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</si>
  <si>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</si>
  <si>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</si>
  <si>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</si>
  <si>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</si>
  <si>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</si>
  <si>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</si>
  <si>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</si>
  <si>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</si>
  <si>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</si>
  <si>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</si>
  <si>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</si>
  <si>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</si>
  <si>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</si>
  <si>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</si>
  <si>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</si>
  <si>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</si>
  <si>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</si>
  <si>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</si>
  <si>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</si>
  <si>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</si>
  <si>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</si>
  <si>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</si>
  <si>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</si>
  <si>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</si>
  <si>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</si>
  <si>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</si>
  <si>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</si>
  <si>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</si>
  <si>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</si>
  <si>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</si>
  <si>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</si>
  <si>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</si>
  <si>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</si>
  <si>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</si>
  <si>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</si>
  <si>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</si>
  <si>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</si>
  <si>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</si>
  <si>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</si>
  <si>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</si>
  <si>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</si>
  <si>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</si>
  <si>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</si>
  <si>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</si>
  <si>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</si>
  <si>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</si>
  <si>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</si>
  <si>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</si>
  <si>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</si>
  <si>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</si>
  <si>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</si>
  <si>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</si>
  <si>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</si>
  <si>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</si>
  <si>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</si>
  <si>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</si>
  <si>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</si>
  <si>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</si>
  <si>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</si>
  <si>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</si>
  <si>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</si>
  <si>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</si>
  <si>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</si>
  <si>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</si>
  <si>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</si>
  <si>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</si>
  <si>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</si>
  <si>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</si>
  <si>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</si>
  <si>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</si>
  <si>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</si>
  <si>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</si>
  <si>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</si>
  <si>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</si>
  <si>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</si>
  <si>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</si>
  <si>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</si>
  <si>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</si>
  <si>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</si>
  <si>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</si>
  <si>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</si>
  <si>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</si>
  <si>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</si>
  <si>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</si>
  <si>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</si>
  <si>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</si>
  <si>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</si>
  <si>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</si>
  <si>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</si>
  <si>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</si>
  <si>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</si>
  <si>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</si>
  <si>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</si>
  <si>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</si>
  <si>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</si>
  <si>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</si>
  <si>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</si>
  <si>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</si>
  <si>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</si>
  <si>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</si>
  <si>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</si>
  <si>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</si>
  <si>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</si>
  <si>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</si>
  <si>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</si>
  <si>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</si>
  <si>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</si>
  <si>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</si>
  <si>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</si>
  <si>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</si>
  <si>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</si>
  <si>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</si>
  <si>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</si>
  <si>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</si>
  <si>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</si>
  <si>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</si>
  <si>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</si>
  <si>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</si>
  <si>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</si>
  <si>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</si>
  <si>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</si>
  <si>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</si>
  <si>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</si>
  <si>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</si>
  <si>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</si>
  <si>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</si>
  <si>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</si>
  <si>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</si>
  <si>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</si>
  <si>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</si>
  <si>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</si>
  <si>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</si>
  <si>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</si>
  <si>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</si>
  <si>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</si>
  <si>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</si>
  <si>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</si>
  <si>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</si>
  <si>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</si>
  <si>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</si>
  <si>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</si>
  <si>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</si>
  <si>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</si>
  <si>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</si>
  <si>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</si>
  <si>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</si>
  <si>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</si>
  <si>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</si>
  <si>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</si>
  <si>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</si>
  <si>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</si>
  <si>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</si>
  <si>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</si>
  <si>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</si>
  <si>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</si>
  <si>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</si>
  <si>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</si>
  <si>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</si>
  <si>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</si>
  <si>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</si>
  <si>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</si>
  <si>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</si>
  <si>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</si>
  <si>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</si>
  <si>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</si>
  <si>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</si>
  <si>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</si>
  <si>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</si>
  <si>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</si>
  <si>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</si>
  <si>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</si>
  <si>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</si>
  <si>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</si>
  <si>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</si>
  <si>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</si>
  <si>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</si>
  <si>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</si>
  <si>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</si>
  <si>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</si>
  <si>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</si>
  <si>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</si>
  <si>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</si>
  <si>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</si>
  <si>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</si>
  <si>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</si>
  <si>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</si>
  <si>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</si>
  <si>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</si>
  <si>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</si>
  <si>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</si>
  <si>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</si>
  <si>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</si>
  <si>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</si>
  <si>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</si>
  <si>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</si>
  <si>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</si>
  <si>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</si>
  <si>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</si>
  <si>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</si>
  <si>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</si>
  <si>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</si>
  <si>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</si>
  <si>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</si>
  <si>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</si>
  <si>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</si>
  <si>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</si>
  <si>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</si>
  <si>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</si>
  <si>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</si>
  <si>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</si>
  <si>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</si>
  <si>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</si>
  <si>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</si>
  <si>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</si>
  <si>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</si>
  <si>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</si>
  <si>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</si>
  <si>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</si>
  <si>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</si>
  <si>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</si>
  <si>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</si>
  <si>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</si>
  <si>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</si>
  <si>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</si>
  <si>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</si>
  <si>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</si>
  <si>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</si>
  <si>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</si>
  <si>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</si>
  <si>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</si>
  <si>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</si>
  <si>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</si>
  <si>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</si>
  <si>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</si>
  <si>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</si>
  <si>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</si>
  <si>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</si>
  <si>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</si>
  <si>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</si>
  <si>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</si>
  <si>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</si>
  <si>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</si>
  <si>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</si>
  <si>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</si>
  <si>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</si>
  <si>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</si>
  <si>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</si>
  <si>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</si>
  <si>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</si>
  <si>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</si>
  <si>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</si>
  <si>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</si>
  <si>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</si>
  <si>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</si>
  <si>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</si>
  <si>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</si>
  <si>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</si>
  <si>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</si>
  <si>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</si>
  <si>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</si>
  <si>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</si>
  <si>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</si>
  <si>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</si>
  <si>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</si>
  <si>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</si>
  <si>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</si>
  <si>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</si>
  <si>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</si>
  <si>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</si>
  <si>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</si>
  <si>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</si>
  <si>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</si>
  <si>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</si>
  <si>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</si>
  <si>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</si>
  <si>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</si>
  <si>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</si>
  <si>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</si>
  <si>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</si>
  <si>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</si>
  <si>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</si>
  <si>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</si>
  <si>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</si>
  <si>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</si>
  <si>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</si>
  <si>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</si>
  <si>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</si>
  <si>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</si>
  <si>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</si>
  <si>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</si>
  <si>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</si>
  <si>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</si>
  <si>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</si>
  <si>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</si>
  <si>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</si>
  <si>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</si>
  <si>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</si>
  <si>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</si>
  <si>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</si>
  <si>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</si>
  <si>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</si>
  <si>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</si>
  <si>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</si>
  <si>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</si>
  <si>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</si>
  <si>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</si>
  <si>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</si>
  <si>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</si>
  <si>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</si>
  <si>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</si>
  <si>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</si>
  <si>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</si>
  <si>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</si>
  <si>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</si>
  <si>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</si>
  <si>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</si>
  <si>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</si>
  <si>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</si>
  <si>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</si>
  <si>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</si>
  <si>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</si>
  <si>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</si>
  <si>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</si>
  <si>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</si>
  <si>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</si>
  <si>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</si>
  <si>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</si>
  <si>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</si>
  <si>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</si>
  <si>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</si>
  <si>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</si>
  <si>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</si>
  <si>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</si>
  <si>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</si>
  <si>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</si>
  <si>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</si>
  <si>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</si>
  <si>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</si>
  <si>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</si>
  <si>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</si>
  <si>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</si>
  <si>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</si>
  <si>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</si>
  <si>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</si>
  <si>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</si>
  <si>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</si>
  <si>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</si>
  <si>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</si>
  <si>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</si>
  <si>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</si>
  <si>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</si>
  <si>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</si>
  <si>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</si>
  <si>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</si>
  <si>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</si>
  <si>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</si>
  <si>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</si>
  <si>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</si>
  <si>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</si>
  <si>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</si>
  <si>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</si>
  <si>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</si>
  <si>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</si>
  <si>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</si>
  <si>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</si>
  <si>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</si>
  <si>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</si>
  <si>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</si>
  <si>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</si>
  <si>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</si>
  <si>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</si>
  <si>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</si>
  <si>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</si>
  <si>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</si>
  <si>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</si>
  <si>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</si>
  <si>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</si>
  <si>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</si>
  <si>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</si>
  <si>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</si>
  <si>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</si>
  <si>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</si>
  <si>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</si>
  <si>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</si>
  <si>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</si>
  <si>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</si>
  <si>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</si>
  <si>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</si>
  <si>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</si>
  <si>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</si>
  <si>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</si>
  <si>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</si>
  <si>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</si>
  <si>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</si>
  <si>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</si>
  <si>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</si>
  <si>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</si>
  <si>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</si>
  <si>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</si>
  <si>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</si>
  <si>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</si>
  <si>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</si>
  <si>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</si>
  <si>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</si>
  <si>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</si>
  <si>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</si>
  <si>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</si>
  <si>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</si>
  <si>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</si>
  <si>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</si>
  <si>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</si>
  <si>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</si>
  <si>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</si>
  <si>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</si>
  <si>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</si>
  <si>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</si>
  <si>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</si>
  <si>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</si>
  <si>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</si>
  <si>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</si>
  <si>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</si>
  <si>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</si>
  <si>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</si>
  <si>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</si>
  <si>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</si>
  <si>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</si>
  <si>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</si>
  <si>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</si>
  <si>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</si>
  <si>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</si>
  <si>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</si>
  <si>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</si>
  <si>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</si>
  <si>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</si>
  <si>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</si>
  <si>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</si>
  <si>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</si>
  <si>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</si>
  <si>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</si>
  <si>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</si>
  <si>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</si>
  <si>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</si>
  <si>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</si>
  <si>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</si>
  <si>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</si>
  <si>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</si>
  <si>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</si>
  <si>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</si>
  <si>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</si>
  <si>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</si>
  <si>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</si>
  <si>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</si>
  <si>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</si>
  <si>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</si>
  <si>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</si>
  <si>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</si>
  <si>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</si>
  <si>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</si>
  <si>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</si>
  <si>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</si>
  <si>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</si>
  <si>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</si>
  <si>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</si>
  <si>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</si>
  <si>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</si>
  <si>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</si>
  <si>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</si>
  <si>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</si>
  <si>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</si>
  <si>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</si>
  <si>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</si>
  <si>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</si>
  <si>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</si>
  <si>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</si>
  <si>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</si>
  <si>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</si>
  <si>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</si>
  <si>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</si>
  <si>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</si>
  <si>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</si>
  <si>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</si>
  <si>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</si>
  <si>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</si>
  <si>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</si>
  <si>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</si>
  <si>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</si>
  <si>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</si>
  <si>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</si>
  <si>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</si>
  <si>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</si>
  <si>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</si>
  <si>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</si>
  <si>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</si>
  <si>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</si>
  <si>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</si>
  <si>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</si>
  <si>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</si>
  <si>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</si>
  <si>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</si>
  <si>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</si>
  <si>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</si>
  <si>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</si>
  <si>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</si>
  <si>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</si>
  <si>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</si>
  <si>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</si>
  <si>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</si>
  <si>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</si>
  <si>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</si>
  <si>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</si>
  <si>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</si>
  <si>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</si>
  <si>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</si>
  <si>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</si>
  <si>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</si>
  <si>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</si>
  <si>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</si>
  <si>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</si>
  <si>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</si>
  <si>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</si>
  <si>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</si>
  <si>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</si>
  <si>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</si>
  <si>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</si>
  <si>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</si>
  <si>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</si>
  <si>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</si>
  <si>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</si>
  <si>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</si>
  <si>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</si>
  <si>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</si>
  <si>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</si>
  <si>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</si>
  <si>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</si>
  <si>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</si>
  <si>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</si>
  <si>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</si>
  <si>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</si>
  <si>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</si>
  <si>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</si>
  <si>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</si>
  <si>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</si>
  <si>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</si>
  <si>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</si>
  <si>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</si>
  <si>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</si>
  <si>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</si>
  <si>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</si>
  <si>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</si>
  <si>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</si>
  <si>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</si>
  <si>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</si>
  <si>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</si>
  <si>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</si>
  <si>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</si>
  <si>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</si>
  <si>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</si>
  <si>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</si>
  <si>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</si>
  <si>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</si>
  <si>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</si>
  <si>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</si>
  <si>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</si>
  <si>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</si>
  <si>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</si>
  <si>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</si>
  <si>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</si>
  <si>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</si>
  <si>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</si>
  <si>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</si>
  <si>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</si>
  <si>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</si>
  <si>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</si>
  <si>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</si>
  <si>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</si>
  <si>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</si>
  <si>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</si>
  <si>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</si>
  <si>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</si>
  <si>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</si>
  <si>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</si>
  <si>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</si>
  <si>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</si>
  <si>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</si>
  <si>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</si>
  <si>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</si>
  <si>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</si>
  <si>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</si>
  <si>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</si>
  <si>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</si>
  <si>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</si>
  <si>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</si>
  <si>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</si>
  <si>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</si>
  <si>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</si>
  <si>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</si>
  <si>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</si>
  <si>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</si>
  <si>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</si>
  <si>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</si>
  <si>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</si>
  <si>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</si>
  <si>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</si>
  <si>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</si>
  <si>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</si>
  <si>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</si>
  <si>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</si>
  <si>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</si>
  <si>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</si>
  <si>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</si>
  <si>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</si>
  <si>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</si>
  <si>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</si>
  <si>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</si>
  <si>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</si>
  <si>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</si>
  <si>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</si>
  <si>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</si>
  <si>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</si>
  <si>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</si>
  <si>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</si>
  <si>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</si>
  <si>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</si>
  <si>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</si>
  <si>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</si>
  <si>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</si>
  <si>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</si>
  <si>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</si>
  <si>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</si>
  <si>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</si>
  <si>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</si>
  <si>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</si>
  <si>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</si>
  <si>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</si>
  <si>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</si>
  <si>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</si>
  <si>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</si>
  <si>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</si>
  <si>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</si>
  <si>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</si>
  <si>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</si>
  <si>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</si>
  <si>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</si>
  <si>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</si>
  <si>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</si>
  <si>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</si>
  <si>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</si>
  <si>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</si>
  <si>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</si>
  <si>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</si>
  <si>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</si>
  <si>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</si>
  <si>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</si>
  <si>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</si>
  <si>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</si>
  <si>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</si>
  <si>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</si>
  <si>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</si>
  <si>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</si>
  <si>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</si>
  <si>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</si>
  <si>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</si>
  <si>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</si>
  <si>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</si>
  <si>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</si>
  <si>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</si>
  <si>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</si>
  <si>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</si>
  <si>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</si>
  <si>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</si>
  <si>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</si>
  <si>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</si>
  <si>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</si>
  <si>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</si>
  <si>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</si>
  <si>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</si>
  <si>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</si>
  <si>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</si>
  <si>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</si>
  <si>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</si>
  <si>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</si>
  <si>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</si>
  <si>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</si>
  <si>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</si>
  <si>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</si>
  <si>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</si>
  <si>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</si>
  <si>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</si>
  <si>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</si>
  <si>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</si>
  <si>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</si>
  <si>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</si>
  <si>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</si>
  <si>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</si>
  <si>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</si>
  <si>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</si>
  <si>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</si>
  <si>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</si>
  <si>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</si>
  <si>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</si>
  <si>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</si>
  <si>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</si>
  <si>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</si>
  <si>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</si>
  <si>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</si>
  <si>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</si>
  <si>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</si>
  <si>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</si>
  <si>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</si>
  <si>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</si>
  <si>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</si>
  <si>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</si>
  <si>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</si>
  <si>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</si>
  <si>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</si>
  <si>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</si>
  <si>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</si>
  <si>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</si>
  <si>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</si>
  <si>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</si>
  <si>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</si>
  <si>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</si>
  <si>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</si>
  <si>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</si>
  <si>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</si>
  <si>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</si>
  <si>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</si>
  <si>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</si>
  <si>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</si>
  <si>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</si>
  <si>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</si>
  <si>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</si>
  <si>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</si>
  <si>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</si>
  <si>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</si>
  <si>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</si>
  <si>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</si>
  <si>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</si>
  <si>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</si>
  <si>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</si>
  <si>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</si>
  <si>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</si>
  <si>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</si>
  <si>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</si>
  <si>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</si>
  <si>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</si>
  <si>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</si>
  <si>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</si>
  <si>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</si>
  <si>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</si>
  <si>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</si>
  <si>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</si>
  <si>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</si>
  <si>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</si>
  <si>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</si>
  <si>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</si>
  <si>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</si>
  <si>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</si>
  <si>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</si>
  <si>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</si>
  <si>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</si>
  <si>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</si>
  <si>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</si>
  <si>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</si>
  <si>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</si>
  <si>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</si>
  <si>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</si>
  <si>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</si>
  <si>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</si>
  <si>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</si>
  <si>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</si>
  <si>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</si>
  <si>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</si>
  <si>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</si>
  <si>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</si>
  <si>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</si>
  <si>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</si>
  <si>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</si>
  <si>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</si>
  <si>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</si>
  <si>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</si>
  <si>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</si>
  <si>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</si>
  <si>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</si>
  <si>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</si>
  <si>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</si>
  <si>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</si>
  <si>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</si>
  <si>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</si>
  <si>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</si>
  <si>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</si>
  <si>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</si>
  <si>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</si>
  <si>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</si>
  <si>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</si>
  <si>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</si>
  <si>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</si>
  <si>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</si>
  <si>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</si>
  <si>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</si>
  <si>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</si>
  <si>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</si>
  <si>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</si>
  <si>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</si>
  <si>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</si>
  <si>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</si>
  <si>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</si>
  <si>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</si>
  <si>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</si>
  <si>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</si>
  <si>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</si>
  <si>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</si>
  <si>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</si>
  <si>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</si>
  <si>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</si>
  <si>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</si>
  <si>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</si>
  <si>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</si>
  <si>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</si>
  <si>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</si>
  <si>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</si>
  <si>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</si>
  <si>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</si>
  <si>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</si>
  <si>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</si>
  <si>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</si>
  <si>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</si>
  <si>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</si>
  <si>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</si>
  <si>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</si>
  <si>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</si>
  <si>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</si>
  <si>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</si>
  <si>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</si>
  <si>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</si>
  <si>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</si>
  <si>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</si>
  <si>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</si>
  <si>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</si>
  <si>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</si>
  <si>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</si>
  <si>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</si>
  <si>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</si>
  <si>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</si>
  <si>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</si>
  <si>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</si>
  <si>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</si>
  <si>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</si>
  <si>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</si>
  <si>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</si>
  <si>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</si>
  <si>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</si>
  <si>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</si>
  <si>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</si>
  <si>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</si>
  <si>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</si>
  <si>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</si>
  <si>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</si>
  <si>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</si>
  <si>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</si>
  <si>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</si>
  <si>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</si>
  <si>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</si>
  <si>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</si>
  <si>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</si>
  <si>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</si>
  <si>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</si>
  <si>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</si>
  <si>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</si>
  <si>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</si>
  <si>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</si>
  <si>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</si>
  <si>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</si>
  <si>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</si>
  <si>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</si>
  <si>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</si>
  <si>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</si>
  <si>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</si>
  <si>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</si>
  <si>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</si>
  <si>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</si>
  <si>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</si>
  <si>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</si>
  <si>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</si>
  <si>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</si>
  <si>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</si>
  <si>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</si>
  <si>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</si>
  <si>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</si>
  <si>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</si>
  <si>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</si>
  <si>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</si>
  <si>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</si>
  <si>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</si>
  <si>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</si>
  <si>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</si>
  <si>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</si>
  <si>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</si>
  <si>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</si>
  <si>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</si>
  <si>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</si>
  <si>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</si>
  <si>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</si>
  <si>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</si>
  <si>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</si>
  <si>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</si>
  <si>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</si>
  <si>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</si>
  <si>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</si>
  <si>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</si>
  <si>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</si>
  <si>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</si>
  <si>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</si>
  <si>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</si>
  <si>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</si>
  <si>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</si>
  <si>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</si>
  <si>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</si>
  <si>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</si>
  <si>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</si>
  <si>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</si>
  <si>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</si>
  <si>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</si>
  <si>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</si>
  <si>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</si>
  <si>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</si>
  <si>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</si>
  <si>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</si>
  <si>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</si>
  <si>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</si>
  <si>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</si>
  <si>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</si>
  <si>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</si>
  <si>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</si>
  <si>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</si>
  <si>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</si>
  <si>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</si>
  <si>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</si>
  <si>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</si>
  <si>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</si>
  <si>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</si>
  <si>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</si>
  <si>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</si>
  <si>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</si>
  <si>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</si>
  <si>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</si>
  <si>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</si>
  <si>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</si>
  <si>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</si>
  <si>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</si>
  <si>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</si>
  <si>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</si>
  <si>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</si>
  <si>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</si>
  <si>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</si>
  <si>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</si>
  <si>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</si>
  <si>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</si>
  <si>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</si>
  <si>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</si>
  <si>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</si>
  <si>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</si>
  <si>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</si>
  <si>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</si>
  <si>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</si>
  <si>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</si>
  <si>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</si>
  <si>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</si>
  <si>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</si>
  <si>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</si>
  <si>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</si>
  <si>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</si>
  <si>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</si>
  <si>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</si>
  <si>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</si>
  <si>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</si>
  <si>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</si>
  <si>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</si>
  <si>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</si>
  <si>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</si>
  <si>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</si>
  <si>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</si>
  <si>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</si>
  <si>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</si>
  <si>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</si>
  <si>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</si>
  <si>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</si>
  <si>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</si>
  <si>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</si>
  <si>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</si>
  <si>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</si>
  <si>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</si>
  <si>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</si>
  <si>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</si>
  <si>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</si>
  <si>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</si>
  <si>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</si>
  <si>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</si>
  <si>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</si>
  <si>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</si>
  <si>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</si>
  <si>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</si>
  <si>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</si>
  <si>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</si>
  <si>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</si>
  <si>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</si>
  <si>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</si>
  <si>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</si>
  <si>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</si>
  <si>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</si>
  <si>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</si>
  <si>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</si>
  <si>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</si>
  <si>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</si>
  <si>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</si>
  <si>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</si>
  <si>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</si>
  <si>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</si>
  <si>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</si>
  <si>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</si>
  <si>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</si>
  <si>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</si>
  <si>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</si>
  <si>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</si>
  <si>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</si>
  <si>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</si>
  <si>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</si>
  <si>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</si>
  <si>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</si>
  <si>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</si>
  <si>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</si>
  <si>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</si>
  <si>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</si>
  <si>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</si>
  <si>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</si>
  <si>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</si>
  <si>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</si>
  <si>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</si>
  <si>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</si>
  <si>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</si>
  <si>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</si>
  <si>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</si>
  <si>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</si>
  <si>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</si>
  <si>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</si>
  <si>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</si>
  <si>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</si>
  <si>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</si>
  <si>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</si>
  <si>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</si>
  <si>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</si>
  <si>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</si>
  <si>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</si>
  <si>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</si>
  <si>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</si>
  <si>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</si>
  <si>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</si>
  <si>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</si>
  <si>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</si>
  <si>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</si>
  <si>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</si>
  <si>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</si>
  <si>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</si>
  <si>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</si>
  <si>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</si>
  <si>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</si>
  <si>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</si>
  <si>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</si>
  <si>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</si>
  <si>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</si>
  <si>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</si>
  <si>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</si>
  <si>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</si>
  <si>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</si>
  <si>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</si>
  <si>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</si>
  <si>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</si>
  <si>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</si>
  <si>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</si>
  <si>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</si>
  <si>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</si>
  <si>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</si>
  <si>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</si>
  <si>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</si>
  <si>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</si>
  <si>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</si>
  <si>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</si>
  <si>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</si>
  <si>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</si>
  <si>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</si>
  <si>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</si>
  <si>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</si>
  <si>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</si>
  <si>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</si>
  <si>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</si>
  <si>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</si>
  <si>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</si>
  <si>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</si>
  <si>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</si>
  <si>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</si>
  <si>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</si>
  <si>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</si>
  <si>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</si>
  <si>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</si>
  <si>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</si>
  <si>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</si>
  <si>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</si>
  <si>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</si>
  <si>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</si>
  <si>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</si>
  <si>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</si>
  <si>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</si>
  <si>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</si>
  <si>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</si>
  <si>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</si>
  <si>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</si>
  <si>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</si>
  <si>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</si>
  <si>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</si>
  <si>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</si>
  <si>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</si>
  <si>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</si>
  <si>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</si>
  <si>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</si>
  <si>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</si>
  <si>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</si>
  <si>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</si>
  <si>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</si>
  <si>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</si>
  <si>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</si>
  <si>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</si>
  <si>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</si>
  <si>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</si>
  <si>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</si>
  <si>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</si>
  <si>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</si>
  <si>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</si>
  <si>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</si>
  <si>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</si>
  <si>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</si>
  <si>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</si>
  <si>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</si>
  <si>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</si>
  <si>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</si>
  <si>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</si>
  <si>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</si>
  <si>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</si>
  <si>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</si>
  <si>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</si>
  <si>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</si>
  <si>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</si>
  <si>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</si>
  <si>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</si>
  <si>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</si>
  <si>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</si>
  <si>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</si>
  <si>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</si>
  <si>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</si>
  <si>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</si>
  <si>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</si>
  <si>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</si>
  <si>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</si>
  <si>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</si>
  <si>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</si>
  <si>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</si>
  <si>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</si>
  <si>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</si>
  <si>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</si>
  <si>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</si>
  <si>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</si>
  <si>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</si>
  <si>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</si>
  <si>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</si>
  <si>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</si>
  <si>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</si>
  <si>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</si>
  <si>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</si>
  <si>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</si>
  <si>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</si>
  <si>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</si>
  <si>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</si>
  <si>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</si>
  <si>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</si>
  <si>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</si>
  <si>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</si>
  <si>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</si>
  <si>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</si>
  <si>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</si>
  <si>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</si>
  <si>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</si>
  <si>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</si>
  <si>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</si>
  <si>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</si>
  <si>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</si>
  <si>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</si>
  <si>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</si>
  <si>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</si>
  <si>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</si>
  <si>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</si>
  <si>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</si>
  <si>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</si>
  <si>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</si>
  <si>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</si>
  <si>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</si>
  <si>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</si>
  <si>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</si>
  <si>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</si>
  <si>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</si>
  <si>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</si>
  <si>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</si>
  <si>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</si>
  <si>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</si>
  <si>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</si>
  <si>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</si>
  <si>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</si>
  <si>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</si>
  <si>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</si>
  <si>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</si>
  <si>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</si>
  <si>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</si>
  <si>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</si>
  <si>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</si>
  <si>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</si>
  <si>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</si>
  <si>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</si>
  <si>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</si>
  <si>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</si>
  <si>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</si>
  <si>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</si>
  <si>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</si>
  <si>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</si>
  <si>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</si>
  <si>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</si>
  <si>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</si>
  <si>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</si>
  <si>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</si>
  <si>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</si>
  <si>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</si>
  <si>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</si>
  <si>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</si>
  <si>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</si>
  <si>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</si>
  <si>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</si>
  <si>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</si>
  <si>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</si>
  <si>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</si>
  <si>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</si>
  <si>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</si>
  <si>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</si>
  <si>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</si>
  <si>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</si>
  <si>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</si>
  <si>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</si>
  <si>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</si>
  <si>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</si>
  <si>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</si>
  <si>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</si>
  <si>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</si>
  <si>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</si>
  <si>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</si>
  <si>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</si>
  <si>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</si>
  <si>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</si>
  <si>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</si>
  <si>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</si>
  <si>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</si>
  <si>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</si>
  <si>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</si>
  <si>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</si>
  <si>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</si>
  <si>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</si>
  <si>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</si>
  <si>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</si>
  <si>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</si>
  <si>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</si>
  <si>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</si>
  <si>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</si>
  <si>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</si>
  <si>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</si>
  <si>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</si>
  <si>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</si>
  <si>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</si>
  <si>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</si>
  <si>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</si>
  <si>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</si>
  <si>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</si>
  <si>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</si>
  <si>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</si>
  <si>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</si>
  <si>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</si>
  <si>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</si>
  <si>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</si>
  <si>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</si>
  <si>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</si>
  <si>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</si>
  <si>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</si>
  <si>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</si>
  <si>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</si>
  <si>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</si>
  <si>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</si>
  <si>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</si>
  <si>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</si>
  <si>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</si>
  <si>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</si>
  <si>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</si>
  <si>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</si>
  <si>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</si>
  <si>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</si>
  <si>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</si>
  <si>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</si>
  <si>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</si>
  <si>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</si>
  <si>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</si>
  <si>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</si>
  <si>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</si>
  <si>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</si>
  <si>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</si>
  <si>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</si>
  <si>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</si>
  <si>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</si>
  <si>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</si>
  <si>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</si>
  <si>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</si>
  <si>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</si>
  <si>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</si>
  <si>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</si>
  <si>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</si>
  <si>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</si>
  <si>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</si>
  <si>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</si>
  <si>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</si>
  <si>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</si>
  <si>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</si>
  <si>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</si>
  <si>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</si>
  <si>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</si>
  <si>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</si>
  <si>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</si>
  <si>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</si>
  <si>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</si>
  <si>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</si>
  <si>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</si>
  <si>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</si>
  <si>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</si>
  <si>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</si>
  <si>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</si>
  <si>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</si>
  <si>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</si>
  <si>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</si>
  <si>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</si>
  <si>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</si>
  <si>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</si>
  <si>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</si>
  <si>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</si>
  <si>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</si>
  <si>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</si>
  <si>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</si>
  <si>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</si>
  <si>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</si>
  <si>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</si>
  <si>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</si>
  <si>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</si>
  <si>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</si>
  <si>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</si>
  <si>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</si>
  <si>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</si>
  <si>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</si>
  <si>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</si>
  <si>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</si>
  <si>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</si>
  <si>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</si>
  <si>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</si>
  <si>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</si>
  <si>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</si>
  <si>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</si>
  <si>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</si>
  <si>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</si>
  <si>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</si>
  <si>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</si>
  <si>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</si>
  <si>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</si>
  <si>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</si>
  <si>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</si>
  <si>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</si>
  <si>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</si>
  <si>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</si>
  <si>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</si>
  <si>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</si>
  <si>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</si>
  <si>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</si>
  <si>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</si>
  <si>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</si>
  <si>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</si>
  <si>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</si>
  <si>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</si>
  <si>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</si>
  <si>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</si>
  <si>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</si>
  <si>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</si>
  <si>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</si>
  <si>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</si>
  <si>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</si>
  <si>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</si>
  <si>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</si>
  <si>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</si>
  <si>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</si>
  <si>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</si>
  <si>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</si>
  <si>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</si>
  <si>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</si>
  <si>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</si>
  <si>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</si>
  <si>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</si>
  <si>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</si>
  <si>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</si>
  <si>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</si>
  <si>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</si>
  <si>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</si>
  <si>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</si>
  <si>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</si>
  <si>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</si>
  <si>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</si>
  <si>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</si>
  <si>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</si>
  <si>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</si>
  <si>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</si>
  <si>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</si>
  <si>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</si>
  <si>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</si>
  <si>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</si>
  <si>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</si>
  <si>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</si>
  <si>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</si>
  <si>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</si>
  <si>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</si>
  <si>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</si>
  <si>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</si>
  <si>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</si>
  <si>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</si>
  <si>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</si>
  <si>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</si>
  <si>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</si>
  <si>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</si>
  <si>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</si>
  <si>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</si>
  <si>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</si>
  <si>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</si>
  <si>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</si>
  <si>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</si>
  <si>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</si>
  <si>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</si>
  <si>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</si>
  <si>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</si>
  <si>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</si>
  <si>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</si>
  <si>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</si>
  <si>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</si>
  <si>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</si>
  <si>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</si>
  <si>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</si>
  <si>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</si>
  <si>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</si>
  <si>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</si>
  <si>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</si>
  <si>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</si>
  <si>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</si>
  <si>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</si>
  <si>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</si>
  <si>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</si>
  <si>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</si>
  <si>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</si>
  <si>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</si>
  <si>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</si>
  <si>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</si>
  <si>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</si>
  <si>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</si>
  <si>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</si>
  <si>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</si>
  <si>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</si>
  <si>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</si>
  <si>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</si>
  <si>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</si>
  <si>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</si>
  <si>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</si>
  <si>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</si>
  <si>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</si>
  <si>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</si>
  <si>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</si>
  <si>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</si>
  <si>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</si>
  <si>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</si>
  <si>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</si>
  <si>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</si>
  <si>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</si>
  <si>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</si>
  <si>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</si>
  <si>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</si>
  <si>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</si>
  <si>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</si>
  <si>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</si>
  <si>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</si>
  <si>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</si>
  <si>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</si>
  <si>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</si>
  <si>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</si>
  <si>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</si>
  <si>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</si>
  <si>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</si>
  <si>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</si>
  <si>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</si>
  <si>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</si>
  <si>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</si>
  <si>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</si>
  <si>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</si>
  <si>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</si>
  <si>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</si>
  <si>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</si>
  <si>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</si>
  <si>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</si>
  <si>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</si>
  <si>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</si>
  <si>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</si>
  <si>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</si>
  <si>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</si>
  <si>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</si>
  <si>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</si>
  <si>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</si>
  <si>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</si>
  <si>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</si>
  <si>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</si>
  <si>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</si>
  <si>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</si>
  <si>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</si>
  <si>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</si>
  <si>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</si>
  <si>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</si>
  <si>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</si>
  <si>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</si>
  <si>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</si>
  <si>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</si>
  <si>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</si>
  <si>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</si>
  <si>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</si>
  <si>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</si>
  <si>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</si>
  <si>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</si>
  <si>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</si>
  <si>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</si>
  <si>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</si>
  <si>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</si>
  <si>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</si>
  <si>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</si>
  <si>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</si>
  <si>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</si>
  <si>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</si>
  <si>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</si>
  <si>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</si>
  <si>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</si>
  <si>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</si>
  <si>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</si>
  <si>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</si>
  <si>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</si>
  <si>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</si>
  <si>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</si>
  <si>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</si>
  <si>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</si>
  <si>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</si>
  <si>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</si>
  <si>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</si>
  <si>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</si>
  <si>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</si>
  <si>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</si>
  <si>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</si>
  <si>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</si>
  <si>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</si>
  <si>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</si>
  <si>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</si>
  <si>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</si>
  <si>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</si>
  <si>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</si>
  <si>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</si>
  <si>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</si>
  <si>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</si>
  <si>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</si>
  <si>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</si>
  <si>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</si>
  <si>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</si>
  <si>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</si>
  <si>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</si>
  <si>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</si>
  <si>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</si>
  <si>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</si>
  <si>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</si>
  <si>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</si>
  <si>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</si>
  <si>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</si>
  <si>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</si>
  <si>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</si>
  <si>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</si>
  <si>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</si>
  <si>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</si>
  <si>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</si>
  <si>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</si>
  <si>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</si>
  <si>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</si>
  <si>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</si>
  <si>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</si>
  <si>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</si>
  <si>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</si>
  <si>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</si>
  <si>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</si>
  <si>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</si>
  <si>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</si>
  <si>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</si>
  <si>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</si>
  <si>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</si>
  <si>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</si>
  <si>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</si>
  <si>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</si>
  <si>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</si>
  <si>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</si>
  <si>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</si>
  <si>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</si>
  <si>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</si>
  <si>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</si>
  <si>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</si>
  <si>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</si>
  <si>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</si>
  <si>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</si>
  <si>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</si>
  <si>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</si>
  <si>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</si>
  <si>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</si>
  <si>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</si>
  <si>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</si>
  <si>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</si>
  <si>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</si>
  <si>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</si>
  <si>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</si>
  <si>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</si>
  <si>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</si>
  <si>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</si>
  <si>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</si>
  <si>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</si>
  <si>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</si>
  <si>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</si>
  <si>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</si>
  <si>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</si>
  <si>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</si>
  <si>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</si>
  <si>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</si>
  <si>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</si>
  <si>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</si>
  <si>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</si>
  <si>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</si>
  <si>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</si>
  <si>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</si>
  <si>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</si>
  <si>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</si>
  <si>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</si>
  <si>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</si>
  <si>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</si>
  <si>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</si>
  <si>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</si>
  <si>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</si>
  <si>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</si>
  <si>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</si>
  <si>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</si>
  <si>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</si>
  <si>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</si>
  <si>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</si>
  <si>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</si>
  <si>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</si>
  <si>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</si>
  <si>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</si>
  <si>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</si>
  <si>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</si>
  <si>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</si>
  <si>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</si>
  <si>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</si>
  <si>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</si>
  <si>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</si>
  <si>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</si>
  <si>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</si>
  <si>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</si>
  <si>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</si>
  <si>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</si>
  <si>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</si>
  <si>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</si>
  <si>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</si>
  <si>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</si>
  <si>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</si>
  <si>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</si>
  <si>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</si>
  <si>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</si>
  <si>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</si>
  <si>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</si>
  <si>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</si>
  <si>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</si>
  <si>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</si>
  <si>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</si>
  <si>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</si>
  <si>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</si>
  <si>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</si>
  <si>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</si>
  <si>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</si>
  <si>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</si>
  <si>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</si>
  <si>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</si>
  <si>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</si>
  <si>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</si>
  <si>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</si>
  <si>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</si>
  <si>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</si>
  <si>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</si>
  <si>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</si>
  <si>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</si>
  <si>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</si>
  <si>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</si>
  <si>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</si>
  <si>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</si>
  <si>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</si>
  <si>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</si>
  <si>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</si>
  <si>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</si>
  <si>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</si>
  <si>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</si>
  <si>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</si>
  <si>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</si>
  <si>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</si>
  <si>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</si>
  <si>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</si>
  <si>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</si>
  <si>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</si>
  <si>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</si>
  <si>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</si>
  <si>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</si>
  <si>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</si>
  <si>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</si>
  <si>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</si>
  <si>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</si>
  <si>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</si>
  <si>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</si>
  <si>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</si>
  <si>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</si>
  <si>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</si>
  <si>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</si>
  <si>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</si>
  <si>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</si>
  <si>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</si>
  <si>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</si>
  <si>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</si>
  <si>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</si>
  <si>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</si>
  <si>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</si>
  <si>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</si>
  <si>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</si>
  <si>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</si>
  <si>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</si>
  <si>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</si>
  <si>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</si>
  <si>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</si>
  <si>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</si>
  <si>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</si>
  <si>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</si>
  <si>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</si>
  <si>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</si>
  <si>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</si>
  <si>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</si>
  <si>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</si>
  <si>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</si>
  <si>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</si>
  <si>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</si>
  <si>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</si>
  <si>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</si>
  <si>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</si>
  <si>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</si>
  <si>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</si>
  <si>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</si>
  <si>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</si>
  <si>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</si>
  <si>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</si>
  <si>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</si>
  <si>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</si>
  <si>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</si>
  <si>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</si>
  <si>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</si>
  <si>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</si>
  <si>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</si>
  <si>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</si>
  <si>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</si>
  <si>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</si>
  <si>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</si>
  <si>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</si>
  <si>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</si>
  <si>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</si>
  <si>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</si>
  <si>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</si>
  <si>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</si>
  <si>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</si>
  <si>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</si>
  <si>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</si>
  <si>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</si>
  <si>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</si>
  <si>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</si>
  <si>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</si>
  <si>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</si>
  <si>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</si>
  <si>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</si>
  <si>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</si>
  <si>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</si>
  <si>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</si>
  <si>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</si>
  <si>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</si>
  <si>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</si>
  <si>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</si>
  <si>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</si>
  <si>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</si>
  <si>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</si>
  <si>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</si>
  <si>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</si>
  <si>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</si>
  <si>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</si>
  <si>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</si>
  <si>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</si>
  <si>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</si>
  <si>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</si>
  <si>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</si>
  <si>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</si>
  <si>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</si>
  <si>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</si>
  <si>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</si>
  <si>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</si>
  <si>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</si>
  <si>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</si>
  <si>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</si>
  <si>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</si>
  <si>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</si>
  <si>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</si>
  <si>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</si>
  <si>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</si>
  <si>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</si>
  <si>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</si>
  <si>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</si>
  <si>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</si>
  <si>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</si>
  <si>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</si>
  <si>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</si>
  <si>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</si>
  <si>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</si>
  <si>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</si>
  <si>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</si>
  <si>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</si>
  <si>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</si>
  <si>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</si>
  <si>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</si>
  <si>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</si>
  <si>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</si>
  <si>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</si>
  <si>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</si>
  <si>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</si>
  <si>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</si>
  <si>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</si>
  <si>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</si>
  <si>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</si>
  <si>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</si>
  <si>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</si>
  <si>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</si>
  <si>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</si>
  <si>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</si>
  <si>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</si>
  <si>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</si>
  <si>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</si>
  <si>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</si>
  <si>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</si>
  <si>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</si>
  <si>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</si>
  <si>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</si>
  <si>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</si>
  <si>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</si>
  <si>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</si>
  <si>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</si>
  <si>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</si>
  <si>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</si>
  <si>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</si>
  <si>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</si>
  <si>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</si>
  <si>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</si>
  <si>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</si>
  <si>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</si>
  <si>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</si>
  <si>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</si>
  <si>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</si>
  <si>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</si>
  <si>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</si>
  <si>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</si>
  <si>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</si>
  <si>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</si>
  <si>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</si>
  <si>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</si>
  <si>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</si>
  <si>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</si>
  <si>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</si>
  <si>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</si>
  <si>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</si>
  <si>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</si>
  <si>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</si>
  <si>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</si>
  <si>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</si>
  <si>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</si>
  <si>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</si>
  <si>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</si>
  <si>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</si>
  <si>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</si>
  <si>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</si>
  <si>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</si>
  <si>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</si>
  <si>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</si>
  <si>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</si>
  <si>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</si>
  <si>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</si>
  <si>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</si>
  <si>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</si>
  <si>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</si>
  <si>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</si>
  <si>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</si>
  <si>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</si>
  <si>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</si>
  <si>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</si>
  <si>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</si>
  <si>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</si>
  <si>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</si>
  <si>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</si>
  <si>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</si>
  <si>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</si>
  <si>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</si>
  <si>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</si>
  <si>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</si>
  <si>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</si>
  <si>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</si>
  <si>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</si>
  <si>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</si>
  <si>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</si>
  <si>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</si>
  <si>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</si>
  <si>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</si>
  <si>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</si>
  <si>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</si>
  <si>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</si>
  <si>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</si>
  <si>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</si>
  <si>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</si>
  <si>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</si>
  <si>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</si>
  <si>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</si>
  <si>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</si>
  <si>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</si>
  <si>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</si>
  <si>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</si>
  <si>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</si>
  <si>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</si>
  <si>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</si>
  <si>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</si>
  <si>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</si>
  <si>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</si>
  <si>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</si>
  <si>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</si>
  <si>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</si>
  <si>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</si>
  <si>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</si>
  <si>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</si>
  <si>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</si>
  <si>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</si>
  <si>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</si>
  <si>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</si>
  <si>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</si>
  <si>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</si>
  <si>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</si>
  <si>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</si>
  <si>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</si>
  <si>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</si>
  <si>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</si>
  <si>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</si>
  <si>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</si>
  <si>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</si>
  <si>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</si>
  <si>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</si>
  <si>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</si>
  <si>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</si>
  <si>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</si>
  <si>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</si>
  <si>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</si>
  <si>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</si>
  <si>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</si>
  <si>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</si>
  <si>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</si>
  <si>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</si>
  <si>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</si>
  <si>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</si>
  <si>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</si>
  <si>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</si>
  <si>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</si>
  <si>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</si>
  <si>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</si>
  <si>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</si>
  <si>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</si>
  <si>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</si>
  <si>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</si>
  <si>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</si>
  <si>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</si>
  <si>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</si>
  <si>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</si>
  <si>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</si>
  <si>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</si>
  <si>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</si>
  <si>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</si>
  <si>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</si>
  <si>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</si>
  <si>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</si>
  <si>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</si>
  <si>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</si>
  <si>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</si>
  <si>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</si>
  <si>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</si>
  <si>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</si>
  <si>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</si>
  <si>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</si>
  <si>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</si>
  <si>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</si>
  <si>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</si>
  <si>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</si>
  <si>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</si>
  <si>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</si>
  <si>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</si>
  <si>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</si>
  <si>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</si>
  <si>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</si>
  <si>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</si>
  <si>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</si>
  <si>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</si>
  <si>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</si>
  <si>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</si>
  <si>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</si>
  <si>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</si>
  <si>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</si>
  <si>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</si>
  <si>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</si>
  <si>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</si>
  <si>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</si>
  <si>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</si>
  <si>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</si>
  <si>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</si>
  <si>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</si>
  <si>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</si>
  <si>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</si>
  <si>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</si>
  <si>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</si>
  <si>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</si>
  <si>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</si>
  <si>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</si>
  <si>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</si>
  <si>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</si>
  <si>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</si>
  <si>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</si>
  <si>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</si>
  <si>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</si>
  <si>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</si>
  <si>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</si>
  <si>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</si>
  <si>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</si>
  <si>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</si>
  <si>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</si>
  <si>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</si>
  <si>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</si>
  <si>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</si>
  <si>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</si>
  <si>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</si>
  <si>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</si>
  <si>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</si>
  <si>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</si>
  <si>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</si>
  <si>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</si>
  <si>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</si>
  <si>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</si>
  <si>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</si>
  <si>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</si>
  <si>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</si>
  <si>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</si>
  <si>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</si>
  <si>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</si>
  <si>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</si>
  <si>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</si>
  <si>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</si>
  <si>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</si>
  <si>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</si>
  <si>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</si>
  <si>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</si>
  <si>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</si>
  <si>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</si>
  <si>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</si>
  <si>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</si>
  <si>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</si>
  <si>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</si>
  <si>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</si>
  <si>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</si>
  <si>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</si>
  <si>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</si>
  <si>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</si>
  <si>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</si>
  <si>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</si>
  <si>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</si>
  <si>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</si>
  <si>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</si>
  <si>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</si>
  <si>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</si>
  <si>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</si>
  <si>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</si>
  <si>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</si>
  <si>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</si>
  <si>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</si>
  <si>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</si>
  <si>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</si>
  <si>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</si>
  <si>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</si>
  <si>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</si>
  <si>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</si>
  <si>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</si>
  <si>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</si>
  <si>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</si>
  <si>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</si>
  <si>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</si>
  <si>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</si>
  <si>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</si>
  <si>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</si>
  <si>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</si>
  <si>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</si>
  <si>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</si>
  <si>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</si>
  <si>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</si>
  <si>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</si>
  <si>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</si>
  <si>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</si>
  <si>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</si>
  <si>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</si>
  <si>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</si>
  <si>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</si>
  <si>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</si>
  <si>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</si>
  <si>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</si>
  <si>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</si>
  <si>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</si>
  <si>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</si>
  <si>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</si>
  <si>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</si>
  <si>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</si>
  <si>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</si>
  <si>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</si>
  <si>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</si>
  <si>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</si>
  <si>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</si>
  <si>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</si>
  <si>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</si>
  <si>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</si>
  <si>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</si>
  <si>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</si>
  <si>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</si>
  <si>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</si>
  <si>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</si>
  <si>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</si>
  <si>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</si>
  <si>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</si>
  <si>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</si>
  <si>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</si>
  <si>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</si>
  <si>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</si>
  <si>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</si>
  <si>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</si>
  <si>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</si>
  <si>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</si>
  <si>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</si>
  <si>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</si>
  <si>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</si>
  <si>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</si>
  <si>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</si>
  <si>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</si>
  <si>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</si>
  <si>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</si>
  <si>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</si>
  <si>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</si>
  <si>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</si>
  <si>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</si>
  <si>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</si>
  <si>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</si>
  <si>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</si>
  <si>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</si>
  <si>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</si>
  <si>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</si>
  <si>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</si>
  <si>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</si>
  <si>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</si>
  <si>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</si>
  <si>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</si>
  <si>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</si>
  <si>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</si>
  <si>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</si>
  <si>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</si>
  <si>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</si>
  <si>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</si>
  <si>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</si>
  <si>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</si>
  <si>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</si>
  <si>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</si>
  <si>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</si>
  <si>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</si>
  <si>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</si>
  <si>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</si>
  <si>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</si>
  <si>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</si>
  <si>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</si>
  <si>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</si>
  <si>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</si>
  <si>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</si>
  <si>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</si>
  <si>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</si>
  <si>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</si>
  <si>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</si>
  <si>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</si>
  <si>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</si>
  <si>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</si>
  <si>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</si>
  <si>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</si>
  <si>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</si>
  <si>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</si>
  <si>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</si>
  <si>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</si>
  <si>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</si>
  <si>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</si>
  <si>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</si>
  <si>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</si>
  <si>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</si>
  <si>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</si>
  <si>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</si>
  <si>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</si>
  <si>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</si>
  <si>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</si>
  <si>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</si>
  <si>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</si>
  <si>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</si>
  <si>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</si>
  <si>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</si>
  <si>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</si>
  <si>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</si>
  <si>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</si>
  <si>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</si>
  <si>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</si>
  <si>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</si>
  <si>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</si>
  <si>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</si>
  <si>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</si>
  <si>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</si>
  <si>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</si>
  <si>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</si>
  <si>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</si>
  <si>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</si>
  <si>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</si>
  <si>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</si>
  <si>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</si>
  <si>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</si>
  <si>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</si>
  <si>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</si>
  <si>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</si>
  <si>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</si>
  <si>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</si>
  <si>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</si>
  <si>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</si>
  <si>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</si>
  <si>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</si>
  <si>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</si>
  <si>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</si>
  <si>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</si>
  <si>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</si>
  <si>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</si>
  <si>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</si>
  <si>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</si>
  <si>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</si>
  <si>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</si>
  <si>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</si>
  <si>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</si>
  <si>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</si>
  <si>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</si>
  <si>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</si>
  <si>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</si>
  <si>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</si>
  <si>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</si>
  <si>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</si>
  <si>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</si>
  <si>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</si>
  <si>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</si>
  <si>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</si>
  <si>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</si>
  <si>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</si>
  <si>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</si>
  <si>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</si>
  <si>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</si>
  <si>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</si>
  <si>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</si>
  <si>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</si>
  <si>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</si>
  <si>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</si>
  <si>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</si>
  <si>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</si>
  <si>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</si>
  <si>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</si>
  <si>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</si>
  <si>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</si>
  <si>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</si>
  <si>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</si>
  <si>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</si>
  <si>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</si>
  <si>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</si>
  <si>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</si>
  <si>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</si>
  <si>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</si>
  <si>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</si>
  <si>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</si>
  <si>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</si>
  <si>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</si>
  <si>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</si>
  <si>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</si>
  <si>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</si>
  <si>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</si>
  <si>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</si>
  <si>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</si>
  <si>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</si>
  <si>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</si>
  <si>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</si>
  <si>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</si>
  <si>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</si>
  <si>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</si>
  <si>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</si>
  <si>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</si>
  <si>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</si>
  <si>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</si>
  <si>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</si>
  <si>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</si>
  <si>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</si>
  <si>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</si>
  <si>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</si>
  <si>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</si>
  <si>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</si>
  <si>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</si>
  <si>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</si>
  <si>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</si>
  <si>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</si>
  <si>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</si>
  <si>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</si>
  <si>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</si>
  <si>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</si>
  <si>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</si>
  <si>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</si>
  <si>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</si>
  <si>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</si>
  <si>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</si>
  <si>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</si>
  <si>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</si>
  <si>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</si>
  <si>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</si>
  <si>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</si>
  <si>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</si>
  <si>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</si>
  <si>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</si>
  <si>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</si>
  <si>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</si>
  <si>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</si>
  <si>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</si>
  <si>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</si>
  <si>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</si>
  <si>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</si>
  <si>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</si>
  <si>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</si>
  <si>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</si>
  <si>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</si>
  <si>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</si>
  <si>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</si>
  <si>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</si>
  <si>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</si>
  <si>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</si>
  <si>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</si>
  <si>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</si>
  <si>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</si>
  <si>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</si>
  <si>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</si>
  <si>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</si>
  <si>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</si>
  <si>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</si>
  <si>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</si>
  <si>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</si>
  <si>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</si>
  <si>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</si>
  <si>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</si>
  <si>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</si>
  <si>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</si>
  <si>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</si>
  <si>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</si>
  <si>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</si>
  <si>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</si>
  <si>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</si>
  <si>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</si>
  <si>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</si>
  <si>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</si>
  <si>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</si>
  <si>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</si>
  <si>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</si>
  <si>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</si>
  <si>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</si>
  <si>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</si>
  <si>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</si>
  <si>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</si>
  <si>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</si>
  <si>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</si>
  <si>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</si>
  <si>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</si>
  <si>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</si>
  <si>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</si>
  <si>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</si>
  <si>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</si>
  <si>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</si>
  <si>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</si>
  <si>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</si>
  <si>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</si>
  <si>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</si>
  <si>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</si>
  <si>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</si>
  <si>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</si>
  <si>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</si>
  <si>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</si>
  <si>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</si>
  <si>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</si>
  <si>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</si>
  <si>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</si>
  <si>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</si>
  <si>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</si>
  <si>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</si>
  <si>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</si>
  <si>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</si>
  <si>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</si>
  <si>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</si>
  <si>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</si>
  <si>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</si>
  <si>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</si>
  <si>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</si>
  <si>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</si>
  <si>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</si>
  <si>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</si>
  <si>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</si>
  <si>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</si>
  <si>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</si>
  <si>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</si>
  <si>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</si>
  <si>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</si>
  <si>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</si>
  <si>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</si>
  <si>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</si>
  <si>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</si>
  <si>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</si>
  <si>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</si>
  <si>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</si>
  <si>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</si>
  <si>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</si>
  <si>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</si>
  <si>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</si>
  <si>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</si>
  <si>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</si>
  <si>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</si>
  <si>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</si>
  <si>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</si>
  <si>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</si>
  <si>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</si>
  <si>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</si>
  <si>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</si>
  <si>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</si>
  <si>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</si>
  <si>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</si>
  <si>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</si>
  <si>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</si>
  <si>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</si>
  <si>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</si>
  <si>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</si>
  <si>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</si>
  <si>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</si>
  <si>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</si>
  <si>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</si>
  <si>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</si>
  <si>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</si>
  <si>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</si>
  <si>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</si>
  <si>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</si>
  <si>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</si>
  <si>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</si>
  <si>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</si>
  <si>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</si>
  <si>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</si>
  <si>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</si>
  <si>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</si>
  <si>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</si>
  <si>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</si>
  <si>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</si>
  <si>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</si>
  <si>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</si>
  <si>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</si>
  <si>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</si>
  <si>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</si>
  <si>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</si>
  <si>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</si>
  <si>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</si>
  <si>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</si>
  <si>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</si>
  <si>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</si>
  <si>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</si>
  <si>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</si>
  <si>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</si>
  <si>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</si>
  <si>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</si>
  <si>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</si>
  <si>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</si>
  <si>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</si>
  <si>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</si>
  <si>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</si>
  <si>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</si>
  <si>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</si>
  <si>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</si>
  <si>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</si>
  <si>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</si>
  <si>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</si>
  <si>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</si>
  <si>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</si>
  <si>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</si>
  <si>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</si>
  <si>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</si>
  <si>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</si>
  <si>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</si>
  <si>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</si>
  <si>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</si>
  <si>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</si>
  <si>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</si>
  <si>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</si>
  <si>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</si>
  <si>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</si>
  <si>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</si>
  <si>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</si>
  <si>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</si>
  <si>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</si>
  <si>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</si>
  <si>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</si>
  <si>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</si>
  <si>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</si>
  <si>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</si>
  <si>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</si>
  <si>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</si>
  <si>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</si>
  <si>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</si>
  <si>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</si>
  <si>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</si>
  <si>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</si>
  <si>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</si>
  <si>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</si>
  <si>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</si>
  <si>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</si>
  <si>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</si>
  <si>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</si>
  <si>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</si>
  <si>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</si>
  <si>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</si>
  <si>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</si>
  <si>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</si>
  <si>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</si>
  <si>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</si>
  <si>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</si>
  <si>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</si>
  <si>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</si>
  <si>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</si>
  <si>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</si>
  <si>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</si>
  <si>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</si>
  <si>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</si>
  <si>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</si>
  <si>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</si>
  <si>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</si>
  <si>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</si>
  <si>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</si>
  <si>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</si>
  <si>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</si>
  <si>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</si>
  <si>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</si>
  <si>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</si>
  <si>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</si>
  <si>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</si>
  <si>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</si>
  <si>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</si>
  <si>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</si>
  <si>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</si>
  <si>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</si>
  <si>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</si>
  <si>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</si>
  <si>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</si>
  <si>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</si>
  <si>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</si>
  <si>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</si>
  <si>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</si>
  <si>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</si>
  <si>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</si>
  <si>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</si>
  <si>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</si>
  <si>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</si>
  <si>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</si>
  <si>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</si>
  <si>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</si>
  <si>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</si>
  <si>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</si>
  <si>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</si>
  <si>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</si>
  <si>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</si>
  <si>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</si>
  <si>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</si>
  <si>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</si>
  <si>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</si>
  <si>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</si>
  <si>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</si>
  <si>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</si>
  <si>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</si>
  <si>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</si>
  <si>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</si>
  <si>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</si>
  <si>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</si>
  <si>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</si>
  <si>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</si>
  <si>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</si>
  <si>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</si>
  <si>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</si>
  <si>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</si>
  <si>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</si>
  <si>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</si>
  <si>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</si>
  <si>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</si>
  <si>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</si>
  <si>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</si>
  <si>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</si>
  <si>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</si>
  <si>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</si>
  <si>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</si>
  <si>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</si>
  <si>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</si>
  <si>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</si>
  <si>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</si>
  <si>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</si>
  <si>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</si>
  <si>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</si>
  <si>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</si>
  <si>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</si>
  <si>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</si>
  <si>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</si>
  <si>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</si>
  <si>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</si>
  <si>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</si>
  <si>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</si>
  <si>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</si>
  <si>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</si>
  <si>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</si>
  <si>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</si>
  <si>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</si>
  <si>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</si>
  <si>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</si>
  <si>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</si>
  <si>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</si>
  <si>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</si>
  <si>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</si>
  <si>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</si>
  <si>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</si>
  <si>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</si>
  <si>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</si>
  <si>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</si>
  <si>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</si>
  <si>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</si>
  <si>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</si>
  <si>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</si>
  <si>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</si>
  <si>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</si>
  <si>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</si>
  <si>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</si>
  <si>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</si>
  <si>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</si>
  <si>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</si>
  <si>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</si>
  <si>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</si>
  <si>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</si>
  <si>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</si>
  <si>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</si>
  <si>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</si>
  <si>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</si>
  <si>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</si>
  <si>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</si>
  <si>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</si>
  <si>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</si>
  <si>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</si>
  <si>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</si>
  <si>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</si>
  <si>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</si>
  <si>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</si>
  <si>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</si>
  <si>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</si>
  <si>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</si>
  <si>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</si>
  <si>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</si>
  <si>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</si>
  <si>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</si>
  <si>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</si>
  <si>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</si>
  <si>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</si>
  <si>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</si>
  <si>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</si>
  <si>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</si>
  <si>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</si>
  <si>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</si>
  <si>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</si>
  <si>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</si>
  <si>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</si>
  <si>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</si>
  <si>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</si>
  <si>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</si>
  <si>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</si>
  <si>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</si>
  <si>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</si>
  <si>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</si>
  <si>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</si>
  <si>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</si>
  <si>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</si>
  <si>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</si>
  <si>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</si>
  <si>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</si>
  <si>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</si>
  <si>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</si>
  <si>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</si>
  <si>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</si>
  <si>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</si>
  <si>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</si>
  <si>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</si>
  <si>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</si>
  <si>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</si>
  <si>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</si>
  <si>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</si>
  <si>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</si>
  <si>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</si>
  <si>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</si>
  <si>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</si>
  <si>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</si>
  <si>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</si>
  <si>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</si>
  <si>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</si>
  <si>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</si>
  <si>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</si>
  <si>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</si>
  <si>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</si>
  <si>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</si>
  <si>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</si>
  <si>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</si>
  <si>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</si>
  <si>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</si>
  <si>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</si>
  <si>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</si>
  <si>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</si>
  <si>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</si>
  <si>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</si>
  <si>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</si>
  <si>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</si>
  <si>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</si>
  <si>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</si>
  <si>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</si>
  <si>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</si>
  <si>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</si>
  <si>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</si>
  <si>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</si>
  <si>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</si>
  <si>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</si>
  <si>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</si>
  <si>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</si>
  <si>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</si>
  <si>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</si>
  <si>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</si>
  <si>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</si>
  <si>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</si>
  <si>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</si>
  <si>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</si>
  <si>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</si>
  <si>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</si>
  <si>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</si>
  <si>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</si>
  <si>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</si>
  <si>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</si>
  <si>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</si>
  <si>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</si>
  <si>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</si>
  <si>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</si>
  <si>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</si>
  <si>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</si>
  <si>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</si>
  <si>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</si>
  <si>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</si>
  <si>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</si>
  <si>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</si>
  <si>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</si>
  <si>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</si>
  <si>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</si>
  <si>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</si>
  <si>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</si>
  <si>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</si>
  <si>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</si>
  <si>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</si>
  <si>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</si>
  <si>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</si>
  <si>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</si>
  <si>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</si>
  <si>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</si>
  <si>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</si>
  <si>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</si>
  <si>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</si>
  <si>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</si>
  <si>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</si>
  <si>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</si>
  <si>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</si>
  <si>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</si>
  <si>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</si>
  <si>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</si>
  <si>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</si>
  <si>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</si>
  <si>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</si>
  <si>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</si>
  <si>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</si>
  <si>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</si>
  <si>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</si>
  <si>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</si>
  <si>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</si>
  <si>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</si>
  <si>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</si>
  <si>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</si>
  <si>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</si>
  <si>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</si>
  <si>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</si>
  <si>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</si>
  <si>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</si>
  <si>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</si>
  <si>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</si>
  <si>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</si>
  <si>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</si>
  <si>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</si>
  <si>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</si>
  <si>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</si>
  <si>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</si>
  <si>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</si>
  <si>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</si>
  <si>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</si>
  <si>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</si>
  <si>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</si>
  <si>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</si>
  <si>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</si>
  <si>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</si>
  <si>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</si>
  <si>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</si>
  <si>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</si>
  <si>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</si>
  <si>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</si>
  <si>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</si>
  <si>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</si>
  <si>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</si>
  <si>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</si>
  <si>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</si>
  <si>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</si>
  <si>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</si>
  <si>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</si>
  <si>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</si>
  <si>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</si>
  <si>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</si>
  <si>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</si>
  <si>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</si>
  <si>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</si>
  <si>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</si>
  <si>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</si>
  <si>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</si>
  <si>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</si>
  <si>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</si>
  <si>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</si>
  <si>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</si>
  <si>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</si>
  <si>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</si>
  <si>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</si>
  <si>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</si>
  <si>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</si>
  <si>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</si>
  <si>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</si>
  <si>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</si>
  <si>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</si>
  <si>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</si>
  <si>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</si>
  <si>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</si>
  <si>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</si>
  <si>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</si>
  <si>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</si>
  <si>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</si>
  <si>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</si>
  <si>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</si>
  <si>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</si>
  <si>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</si>
  <si>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</si>
  <si>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</si>
  <si>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</si>
  <si>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</si>
  <si>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</si>
  <si>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</si>
  <si>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</si>
  <si>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</si>
  <si>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</si>
  <si>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</si>
  <si>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</si>
  <si>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</si>
  <si>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</si>
  <si>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</si>
  <si>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</si>
  <si>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</si>
  <si>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</si>
  <si>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</si>
  <si>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</si>
  <si>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</si>
  <si>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</si>
  <si>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</si>
  <si>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</si>
  <si>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</si>
  <si>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</si>
  <si>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</si>
  <si>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</si>
  <si>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</si>
  <si>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</si>
  <si>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</si>
  <si>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</si>
  <si>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</si>
  <si>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</si>
  <si>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</si>
  <si>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</si>
  <si>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</si>
  <si>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</si>
  <si>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</si>
  <si>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</si>
  <si>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</si>
  <si>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</si>
  <si>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</si>
  <si>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</si>
  <si>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</si>
  <si>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</si>
  <si>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</si>
  <si>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</si>
  <si>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</si>
  <si>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</si>
  <si>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</si>
  <si>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</si>
  <si>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</si>
  <si>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</si>
  <si>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</si>
  <si>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</si>
  <si>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</si>
  <si>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</si>
  <si>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</si>
  <si>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</si>
  <si>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</si>
  <si>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</si>
  <si>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</si>
  <si>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</si>
  <si>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</si>
  <si>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</si>
  <si>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</si>
  <si>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</si>
  <si>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</si>
  <si>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</si>
  <si>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</si>
  <si>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</si>
  <si>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</si>
  <si>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</si>
  <si>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</si>
  <si>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</si>
  <si>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</si>
  <si>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</si>
  <si>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</si>
  <si>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</si>
  <si>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</si>
  <si>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</si>
  <si>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</si>
  <si>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</si>
  <si>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</si>
  <si>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</si>
  <si>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</si>
  <si>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</si>
  <si>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</si>
  <si>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</si>
  <si>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</si>
  <si>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</si>
  <si>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</si>
  <si>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</si>
  <si>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</si>
  <si>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</si>
  <si>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</si>
  <si>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</si>
  <si>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</si>
  <si>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</si>
  <si>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</si>
  <si>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</si>
  <si>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</si>
  <si>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</si>
  <si>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</si>
  <si>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</si>
  <si>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</si>
  <si>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</si>
  <si>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</si>
  <si>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</si>
  <si>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</si>
  <si>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</si>
  <si>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</si>
  <si>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</si>
  <si>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</si>
  <si>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</si>
  <si>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</si>
  <si>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</si>
  <si>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</si>
  <si>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</si>
  <si>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</si>
  <si>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</si>
  <si>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</si>
  <si>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</si>
  <si>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</si>
  <si>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</si>
  <si>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</si>
  <si>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</si>
  <si>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</si>
  <si>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</si>
  <si>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</si>
  <si>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</si>
  <si>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</si>
  <si>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</si>
  <si>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</si>
  <si>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</si>
  <si>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</si>
  <si>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</si>
  <si>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</si>
  <si>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</si>
  <si>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</si>
  <si>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</si>
  <si>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</si>
  <si>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</si>
  <si>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</si>
  <si>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</si>
  <si>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</si>
  <si>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</si>
  <si>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</si>
  <si>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</si>
  <si>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</si>
  <si>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</si>
  <si>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</si>
  <si>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</si>
  <si>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</si>
  <si>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</si>
  <si>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</si>
  <si>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</si>
  <si>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</si>
  <si>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</si>
  <si>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</si>
  <si>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</si>
  <si>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</si>
  <si>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</si>
  <si>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</si>
  <si>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</si>
  <si>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</si>
  <si>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</si>
  <si>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</si>
  <si>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</si>
  <si>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</si>
  <si>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</si>
  <si>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</si>
  <si>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</si>
  <si>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</si>
  <si>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</si>
  <si>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</si>
  <si>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</si>
  <si>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</si>
  <si>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</si>
  <si>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</si>
  <si>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</si>
  <si>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</si>
  <si>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</si>
  <si>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</si>
  <si>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</si>
  <si>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</si>
  <si>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</si>
  <si>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</si>
  <si>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</si>
  <si>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</si>
  <si>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</si>
  <si>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</si>
  <si>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</si>
  <si>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</si>
  <si>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</si>
  <si>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</si>
  <si>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</si>
  <si>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</si>
  <si>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</si>
  <si>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</si>
  <si>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</si>
  <si>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</si>
  <si>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</si>
  <si>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</si>
  <si>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</si>
  <si>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</si>
  <si>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</si>
  <si>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</si>
  <si>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</si>
  <si>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</si>
  <si>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</si>
  <si>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</si>
  <si>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</si>
  <si>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</si>
  <si>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</si>
  <si>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</si>
  <si>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</si>
  <si>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</si>
  <si>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</si>
  <si>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</si>
  <si>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</si>
  <si>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</si>
  <si>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</si>
  <si>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</si>
  <si>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</si>
  <si>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</si>
  <si>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</si>
  <si>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</si>
  <si>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</si>
  <si>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</si>
  <si>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</si>
  <si>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</si>
  <si>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</si>
  <si>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</si>
  <si>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</si>
  <si>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</si>
  <si>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</si>
  <si>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</si>
  <si>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</si>
  <si>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</si>
  <si>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</si>
  <si>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</si>
  <si>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</si>
  <si>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</si>
  <si>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</si>
  <si>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</si>
  <si>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</si>
  <si>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</si>
  <si>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</si>
  <si>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</si>
  <si>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</si>
  <si>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</si>
  <si>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</si>
  <si>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</si>
  <si>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</si>
  <si>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</si>
  <si>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</si>
  <si>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</si>
  <si>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</si>
  <si>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</si>
  <si>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</si>
  <si>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</si>
  <si>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</si>
  <si>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</si>
  <si>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</si>
  <si>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</si>
  <si>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</si>
  <si>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</si>
  <si>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</si>
  <si>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</si>
  <si>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</si>
  <si>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</si>
  <si>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</si>
  <si>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</si>
  <si>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</si>
  <si>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</si>
  <si>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</si>
  <si>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</si>
  <si>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</si>
  <si>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</si>
  <si>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</si>
  <si>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</si>
  <si>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</si>
  <si>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</si>
  <si>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</si>
  <si>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</si>
  <si>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</si>
  <si>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</si>
  <si>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</si>
  <si>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</si>
  <si>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</si>
  <si>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</si>
  <si>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</si>
  <si>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</si>
  <si>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</si>
  <si>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</si>
  <si>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</si>
  <si>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</si>
  <si>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</si>
  <si>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</si>
  <si>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</si>
  <si>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</si>
  <si>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</si>
  <si>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</si>
  <si>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</si>
  <si>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</si>
  <si>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</si>
  <si>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</si>
  <si>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</si>
  <si>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</si>
  <si>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</si>
  <si>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</si>
  <si>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</si>
  <si>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</si>
  <si>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</si>
  <si>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</si>
  <si>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</si>
  <si>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</si>
  <si>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</si>
  <si>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</si>
  <si>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</si>
  <si>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</si>
  <si>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</si>
  <si>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</si>
  <si>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</si>
  <si>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</si>
  <si>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</si>
  <si>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</si>
  <si>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</si>
  <si>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</si>
  <si>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</si>
  <si>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</si>
  <si>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</si>
  <si>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</si>
  <si>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</si>
  <si>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</si>
  <si>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</si>
  <si>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</si>
  <si>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</si>
  <si>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</si>
  <si>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</si>
  <si>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</si>
  <si>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</si>
  <si>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</si>
  <si>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</si>
  <si>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</si>
  <si>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</si>
  <si>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</si>
  <si>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</si>
  <si>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</si>
  <si>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</si>
  <si>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</si>
  <si>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</si>
  <si>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</si>
  <si>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</si>
  <si>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</si>
  <si>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</si>
  <si>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</si>
  <si>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</si>
  <si>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</si>
  <si>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</si>
  <si>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</si>
  <si>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</si>
  <si>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</si>
  <si>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</si>
  <si>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</si>
  <si>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</si>
  <si>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</si>
  <si>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</si>
  <si>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</si>
  <si>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</si>
  <si>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</si>
  <si>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</si>
  <si>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</si>
  <si>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</si>
  <si>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</si>
  <si>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</si>
  <si>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</si>
  <si>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</si>
  <si>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</si>
  <si>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</si>
  <si>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</si>
  <si>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</si>
  <si>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</si>
  <si>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</si>
  <si>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</si>
  <si>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</si>
  <si>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</si>
  <si>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</si>
  <si>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</si>
  <si>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</si>
  <si>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</si>
  <si>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</si>
  <si>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</si>
  <si>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</si>
  <si>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</si>
  <si>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</si>
  <si>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</si>
  <si>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</si>
  <si>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</si>
  <si>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</si>
  <si>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</si>
  <si>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</si>
  <si>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</si>
  <si>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</si>
  <si>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</si>
  <si>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</si>
  <si>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</si>
  <si>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</si>
  <si>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</si>
  <si>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</si>
  <si>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</si>
  <si>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</si>
  <si>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</si>
  <si>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</si>
  <si>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</si>
  <si>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</si>
  <si>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</si>
  <si>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</si>
  <si>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</si>
  <si>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</si>
  <si>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</si>
  <si>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</si>
  <si>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</si>
  <si>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</si>
  <si>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</si>
  <si>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</si>
  <si>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</si>
  <si>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</si>
  <si>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</si>
  <si>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</si>
  <si>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</si>
  <si>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</si>
  <si>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</si>
  <si>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</si>
  <si>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</si>
  <si>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</si>
  <si>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</si>
  <si>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</si>
  <si>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</si>
  <si>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</si>
  <si>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</si>
  <si>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</si>
  <si>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</si>
  <si>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</si>
  <si>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</si>
  <si>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</si>
  <si>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</si>
  <si>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</si>
  <si>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</si>
  <si>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</si>
  <si>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</si>
  <si>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</si>
  <si>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</si>
  <si>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</si>
  <si>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</si>
  <si>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</si>
  <si>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</si>
  <si>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</si>
  <si>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</si>
  <si>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</si>
  <si>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</si>
  <si>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</si>
  <si>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</si>
  <si>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</si>
  <si>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</si>
  <si>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</si>
  <si>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</si>
  <si>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</si>
  <si>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</si>
  <si>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</si>
  <si>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</si>
  <si>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</si>
  <si>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</si>
  <si>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</si>
  <si>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</si>
  <si>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</si>
  <si>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</si>
  <si>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</si>
  <si>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</si>
  <si>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</si>
  <si>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</si>
  <si>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</si>
  <si>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</si>
  <si>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</si>
  <si>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</si>
  <si>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</si>
  <si>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</si>
  <si>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</si>
  <si>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</si>
  <si>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</si>
  <si>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</si>
  <si>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</si>
  <si>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</si>
  <si>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</si>
  <si>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</si>
  <si>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</si>
  <si>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</si>
  <si>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</si>
  <si>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</si>
  <si>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</si>
  <si>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</si>
  <si>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</si>
  <si>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</si>
  <si>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</si>
  <si>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</si>
  <si>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</si>
  <si>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</si>
  <si>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</si>
  <si>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</si>
  <si>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</si>
  <si>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</si>
  <si>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</si>
  <si>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</si>
  <si>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</si>
  <si>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</si>
  <si>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</si>
  <si>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</si>
  <si>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</si>
  <si>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</si>
  <si>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</si>
  <si>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</si>
  <si>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</si>
  <si>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</si>
  <si>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</si>
  <si>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</si>
  <si>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</si>
  <si>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</si>
  <si>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</si>
  <si>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</si>
  <si>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</si>
  <si>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</si>
  <si>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</si>
  <si>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</si>
  <si>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</si>
  <si>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</si>
  <si>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</si>
  <si>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</si>
  <si>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</si>
  <si>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</si>
  <si>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</si>
  <si>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</si>
  <si>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</si>
  <si>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</si>
  <si>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</si>
  <si>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</si>
  <si>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</si>
  <si>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</si>
  <si>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</si>
  <si>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</si>
  <si>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</si>
  <si>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</si>
  <si>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</si>
  <si>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</si>
  <si>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</si>
  <si>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</si>
  <si>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</si>
  <si>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</si>
  <si>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</si>
  <si>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</si>
  <si>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</si>
  <si>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</si>
  <si>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</si>
  <si>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</si>
  <si>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</si>
  <si>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</si>
  <si>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</si>
  <si>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</si>
  <si>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</si>
  <si>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</si>
  <si>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</si>
  <si>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</si>
  <si>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</si>
  <si>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</si>
  <si>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</si>
  <si>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</si>
  <si>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</si>
  <si>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</si>
  <si>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</si>
  <si>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</si>
  <si>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</si>
  <si>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</si>
  <si>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</si>
  <si>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</si>
  <si>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</si>
  <si>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</si>
  <si>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</si>
  <si>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</si>
  <si>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</si>
  <si>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</si>
  <si>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</si>
  <si>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</si>
  <si>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</si>
  <si>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</si>
  <si>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</si>
  <si>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</si>
  <si>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</si>
  <si>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</si>
  <si>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</si>
  <si>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</si>
  <si>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</si>
  <si>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</si>
  <si>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</si>
  <si>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</si>
  <si>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</si>
  <si>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</si>
  <si>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</si>
  <si>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</si>
  <si>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</si>
  <si>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</si>
  <si>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</si>
  <si>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</si>
  <si>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</si>
  <si>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</si>
  <si>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</si>
  <si>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</si>
  <si>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</si>
  <si>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</si>
  <si>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</si>
  <si>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</si>
  <si>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</si>
  <si>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</si>
  <si>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</si>
  <si>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</si>
  <si>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</si>
  <si>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</si>
  <si>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</si>
  <si>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</si>
  <si>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</si>
  <si>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</si>
  <si>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</si>
  <si>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</si>
  <si>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</si>
  <si>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</si>
  <si>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</si>
  <si>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</si>
  <si>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</si>
  <si>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</si>
  <si>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</si>
  <si>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</si>
  <si>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</si>
  <si>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</si>
  <si>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</si>
  <si>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</si>
  <si>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</si>
  <si>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</si>
  <si>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</si>
  <si>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</si>
  <si>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</si>
  <si>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</si>
  <si>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</si>
  <si>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</si>
  <si>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</si>
  <si>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</si>
  <si>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</si>
  <si>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</si>
  <si>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</si>
  <si>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</si>
  <si>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</si>
  <si>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</si>
  <si>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</si>
  <si>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</si>
  <si>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</si>
  <si>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</si>
  <si>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</si>
  <si>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</si>
  <si>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</si>
  <si>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</si>
  <si>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</si>
  <si>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disable_communication</t>
  </si>
  <si>
    <t>currency_trailing_code</t>
  </si>
  <si>
    <t>Average Donation</t>
  </si>
  <si>
    <t>Date Created Conversion</t>
  </si>
  <si>
    <t>Date Ended Conversion</t>
  </si>
  <si>
    <t>Sub-Category</t>
  </si>
  <si>
    <t>Percent Funded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</si>
  <si>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</si>
  <si>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</si>
  <si>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</si>
  <si>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</si>
  <si>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</si>
  <si>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</si>
  <si>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</si>
  <si>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</si>
  <si>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</si>
  <si>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</si>
  <si>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</si>
  <si>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</si>
  <si>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</si>
  <si>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</si>
  <si>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</si>
  <si>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Count of state</t>
  </si>
  <si>
    <t>Created 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</si>
  <si>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</si>
  <si>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</si>
  <si>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</si>
  <si>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</si>
  <si>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</si>
  <si>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</si>
  <si>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</si>
  <si>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</si>
  <si>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</si>
  <si>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</si>
  <si>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</si>
  <si>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</si>
  <si>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</si>
  <si>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</si>
  <si>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</si>
  <si>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</si>
  <si>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</si>
  <si>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</si>
  <si>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</si>
  <si>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</si>
  <si>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</si>
  <si>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</si>
  <si>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</si>
  <si>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</si>
  <si>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</si>
  <si>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</si>
  <si>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</si>
  <si>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</si>
  <si>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</si>
  <si>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</si>
  <si>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</si>
  <si>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</si>
  <si>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</si>
  <si>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</si>
  <si>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</si>
  <si>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</si>
  <si>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</si>
  <si>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</si>
  <si>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</si>
  <si>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</si>
  <si>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</si>
  <si>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</si>
  <si>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</si>
  <si>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</si>
  <si>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</si>
  <si>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</si>
  <si>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</si>
  <si>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</si>
  <si>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</si>
  <si>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</si>
  <si>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</si>
  <si>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</si>
  <si>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</si>
  <si>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</si>
  <si>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</si>
  <si>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</si>
  <si>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</si>
  <si>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</si>
  <si>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</si>
  <si>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</si>
  <si>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</si>
  <si>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</si>
  <si>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</si>
  <si>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</si>
  <si>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</si>
  <si>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</si>
  <si>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</si>
  <si>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</si>
  <si>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</si>
  <si>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</si>
  <si>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</si>
  <si>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</si>
  <si>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</t>
  </si>
  <si>
    <t>&gt;= to 50000</t>
  </si>
  <si>
    <t>Mean</t>
  </si>
  <si>
    <t>Median</t>
  </si>
  <si>
    <t>Success</t>
  </si>
  <si>
    <t>Failed</t>
  </si>
  <si>
    <t>Minimum</t>
  </si>
  <si>
    <t>Maximum</t>
  </si>
  <si>
    <t>Variance</t>
  </si>
  <si>
    <t>Stdev</t>
  </si>
  <si>
    <t>1st Quartile</t>
  </si>
  <si>
    <t>3rd Quartile</t>
  </si>
  <si>
    <t>Interquartile</t>
  </si>
  <si>
    <t>Q1 Boundary</t>
  </si>
  <si>
    <t>Q3 Boundary</t>
  </si>
  <si>
    <t>Most Frequent Backers</t>
  </si>
  <si>
    <t>No. of campaigns for the most frequent Backers</t>
  </si>
  <si>
    <t>2nd Most Frequent Backers</t>
  </si>
  <si>
    <t>Total Campaigns</t>
  </si>
  <si>
    <t># of camp. For the 2nd most freq. backers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</si>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</sst>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m/d/yy;@"/>
    <numFmt numFmtId="165" formatCode="mmm"/>
    <numFmt numFmtId="166" formatCode="0.00_);[Red]\(0.0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3" fillId="0" borderId="0" xfId="0" applyFont="1"/>
  </cellXfs>
  <cellStyles count="1">
    <cellStyle name="Normal" xfId="0" builtinId="0"/>
  </cellStyles>
  <dxfs count="13"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50"/>
        </patternFill>
      </fill>
    </dxf>
    <dxf>
      <numFmt numFmtId="165" formatCode="mmm"/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Category Analysis By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04215206537667"/>
          <c:y val="0.14028656795259084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0-2145-A28F-741AE9E24834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74-7E41-BB60-45A462ABA342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74-7E41-BB60-45A462ABA342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74-7E41-BB60-45A462ABA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4635776"/>
        <c:axId val="324637408"/>
      </c:barChart>
      <c:catAx>
        <c:axId val="32463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layout>
            <c:manualLayout>
              <c:xMode val="edge"/>
              <c:yMode val="edge"/>
              <c:x val="0.38415757967162628"/>
              <c:y val="0.92874180821736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637408"/>
        <c:crosses val="autoZero"/>
        <c:auto val="1"/>
        <c:lblAlgn val="ctr"/>
        <c:lblOffset val="100"/>
        <c:noMultiLvlLbl val="0"/>
      </c:catAx>
      <c:valAx>
        <c:axId val="32463740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Campaigns</a:t>
                </a:r>
              </a:p>
            </c:rich>
          </c:tx>
          <c:layout>
            <c:manualLayout>
              <c:xMode val="edge"/>
              <c:yMode val="edge"/>
              <c:x val="1.5370227775155862E-2"/>
              <c:y val="0.42695653609336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63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[StarterBook.xlsx]SubcategoryStatus!PivotTable4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Subcategory Stats Analysis with</a:t>
            </a:r>
            <a:r>
              <a:rPr lang="en-US" baseline="0"/>
              <a:t> Category Filter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47798212415566E-2"/>
          <c:y val="8.0113689881104858E-2"/>
          <c:w val="0.8249300980234614"/>
          <c:h val="0.719159223669968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SubcategoryStatus!$B$4:$B$5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SubcategoryStatus!$A$6:$A$47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SubcategoryStatus!$B$6:$B$47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B-1845-9C77-640FFACACE45}"/>
            </c:ext>
          </c:extLst>
        </c:ser>
        <c:ser>
          <c:idx val="1"/>
          <c:order val="1"/>
          <c:tx>
            <c:strRef>
              <c:f>SubcategoryStatus!$C$4:$C$5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SubcategoryStatus!$A$6:$A$47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SubcategoryStatus!$C$6:$C$47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AB-1845-9C77-640FFACACE45}"/>
            </c:ext>
          </c:extLst>
        </c:ser>
        <c:ser>
          <c:idx val="2"/>
          <c:order val="2"/>
          <c:tx>
            <c:strRef>
              <c:f>SubcategoryStatus!$D$4:$D$5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SubcategoryStatus!$A$6:$A$47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SubcategoryStatus!$D$6:$D$47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AB-1845-9C77-640FFACACE45}"/>
            </c:ext>
          </c:extLst>
        </c:ser>
        <c:ser>
          <c:idx val="3"/>
          <c:order val="3"/>
          <c:tx>
            <c:strRef>
              <c:f>SubcategoryStatus!$E$4:$E$5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SubcategoryStatus!$A$6:$A$47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SubcategoryStatus!$E$6:$E$47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AB-1845-9C77-640FFACAC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9440367"/>
        <c:axId val="1198729199"/>
      </c:barChart>
      <c:catAx>
        <c:axId val="119944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29199"/>
        <c:crosses val="autoZero"/>
        <c:auto val="1"/>
        <c:lblAlgn val="ctr"/>
        <c:lblOffset val="100"/>
        <c:noMultiLvlLbl val="0"/>
      </c:catAx>
      <c:valAx>
        <c:axId val="119872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4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Kickstarter Campaign Data Analysis By Month with Category/Year Filter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892251773912199E-2"/>
          <c:y val="9.7222222222222224E-2"/>
          <c:w val="0.79024330917152563"/>
          <c:h val="0.7935416666666667"/>
        </c:manualLayout>
      </c:layout>
      <c:lineChart>
        <c:grouping val="standard"/>
        <c:varyColors val="0"/>
        <c:ser>
          <c:idx val="0"/>
          <c:order val="0"/>
          <c:tx>
            <c:strRef>
              <c:f>LaunchDateOutcome!$B$4:$B$5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A-CB48-86B0-327B31CEC88A}"/>
            </c:ext>
          </c:extLst>
        </c:ser>
        <c:ser>
          <c:idx val="1"/>
          <c:order val="1"/>
          <c:tx>
            <c:strRef>
              <c:f>LaunchDateOutcome!$C$4:$C$5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3-604D-99D1-0EFBDFE71B0D}"/>
            </c:ext>
          </c:extLst>
        </c:ser>
        <c:ser>
          <c:idx val="2"/>
          <c:order val="2"/>
          <c:tx>
            <c:strRef>
              <c:f>LaunchDateOutcome!$D$4:$D$5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3-604D-99D1-0EFBDFE71B0D}"/>
            </c:ext>
          </c:extLst>
        </c:ser>
        <c:ser>
          <c:idx val="3"/>
          <c:order val="3"/>
          <c:tx>
            <c:strRef>
              <c:f>LaunchDateOutcome!$E$4:$E$5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8-2B4C-9FAD-57C73B051BE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89579231"/>
        <c:axId val="1489580863"/>
      </c:lineChart>
      <c:catAx>
        <c:axId val="14895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580863"/>
        <c:crosses val="autoZero"/>
        <c:auto val="1"/>
        <c:lblAlgn val="ctr"/>
        <c:lblOffset val="100"/>
        <c:noMultiLvlLbl val="0"/>
      </c:catAx>
      <c:valAx>
        <c:axId val="14895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5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'Bonus1-GoalOutcome'!$F$1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'Bonus1-GoalOutcome'!$A$2:$A$15</c:f>
              <c:strCache>
                <c:ptCount val="14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  <c:pt idx="13">
                  <c:v> </c:v>
                </c:pt>
              </c:strCache>
            </c:strRef>
          </c:cat>
          <c:val>
            <c:numRef>
              <c:f>'Bonus1-GoalOutcome'!$F$2:$F$15</c:f>
              <c:numCache>
                <c:formatCode>0%</c:formatCode>
                <c:ptCount val="14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4-4F4E-9DC8-DA6718626118}"/>
            </c:ext>
          </c:extLst>
        </c:ser>
        <c:ser>
          <c:idx val="1"/>
          <c:order val="1"/>
          <c:tx>
            <c:strRef>
              <c:f>'Bonus1-GoalOutcome'!$G$1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'Bonus1-GoalOutcome'!$A$2:$A$15</c:f>
              <c:strCache>
                <c:ptCount val="14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  <c:pt idx="13">
                  <c:v> </c:v>
                </c:pt>
              </c:strCache>
            </c:strRef>
          </c:cat>
          <c:val>
            <c:numRef>
              <c:f>'Bonus1-GoalOutcome'!$G$2:$G$15</c:f>
              <c:numCache>
                <c:formatCode>0%</c:formatCode>
                <c:ptCount val="14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B4-4F4E-9DC8-DA6718626118}"/>
            </c:ext>
          </c:extLst>
        </c:ser>
        <c:ser>
          <c:idx val="2"/>
          <c:order val="2"/>
          <c:tx>
            <c:strRef>
              <c:f>'Bonus1-GoalOutcome'!$H$1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'Bonus1-GoalOutcome'!$A$2:$A$15</c:f>
              <c:strCache>
                <c:ptCount val="14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  <c:pt idx="13">
                  <c:v> </c:v>
                </c:pt>
              </c:strCache>
            </c:strRef>
          </c:cat>
          <c:val>
            <c:numRef>
              <c:f>'Bonus1-GoalOutcome'!$H$2:$H$15</c:f>
              <c:numCache>
                <c:formatCode>0%</c:formatCode>
                <c:ptCount val="14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B4-4F4E-9DC8-DA6718626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4151887"/>
        <c:axId val="1557891727"/>
      </c:lineChart>
      <c:catAx>
        <c:axId val="158415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891727"/>
        <c:crosses val="autoZero"/>
        <c:auto val="1"/>
        <c:lblAlgn val="ctr"/>
        <c:lblOffset val="100"/>
        <c:noMultiLvlLbl val="0"/>
      </c:catAx>
      <c:valAx>
        <c:axId val="155789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15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Success Backers Dataset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 Backers Dataset</a:t>
          </a:r>
        </a:p>
      </cx:txPr>
    </cx:title>
    <cx:plotArea>
      <cx:plotAreaRegion>
        <cx:series layoutId="boxWhisker" uniqueId="{F5F5D2B4-73BE-9E4E-BF4B-C75D6A1E8B4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 Backers Dataset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Backers Dataset</a:t>
          </a:r>
        </a:p>
      </cx:txPr>
    </cx:title>
    <cx:plotArea>
      <cx:plotAreaRegion>
        <cx:series layoutId="boxWhisker" uniqueId="{BAFB0C16-94E4-724C-992F-32C97FAA2B2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25400</xdr:rowOff>
    </xdr:from>
    <xdr:to>
      <xdr:col>14</xdr:col>
      <xdr:colOff>266700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9DEB5-DC4B-534E-96CB-E7E75F858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0</xdr:row>
      <xdr:rowOff>57150</xdr:rowOff>
    </xdr:from>
    <xdr:to>
      <xdr:col>17</xdr:col>
      <xdr:colOff>800100</xdr:colOff>
      <xdr:row>32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18A76B-6D24-FA4A-ACA0-D736A6F68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25400</xdr:rowOff>
    </xdr:from>
    <xdr:to>
      <xdr:col>14</xdr:col>
      <xdr:colOff>12700</xdr:colOff>
      <xdr:row>27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05E457-F13F-B547-AAD2-E2CE4631A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15</xdr:row>
      <xdr:rowOff>165100</xdr:rowOff>
    </xdr:from>
    <xdr:to>
      <xdr:col>11</xdr:col>
      <xdr:colOff>609600</xdr:colOff>
      <xdr:row>41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A55A5A-4678-124A-AAE9-244543F67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22479</xdr:colOff>
      <xdr:row>22</xdr:row>
      <xdr:rowOff>11239</xdr:rowOff>
    </xdr:from>
    <xdr:to>
      <xdr:col>9</xdr:col>
      <xdr:colOff>797964</xdr:colOff>
      <xdr:row>38</xdr:row>
      <xdr:rowOff>134867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6E32CF3-E81D-2F45-99E5-3CC8E65A4A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4179" y="4240339"/>
              <a:ext cx="5182385" cy="31716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412806</xdr:colOff>
      <xdr:row>22</xdr:row>
      <xdr:rowOff>14161</xdr:rowOff>
    </xdr:from>
    <xdr:to>
      <xdr:col>16</xdr:col>
      <xdr:colOff>101151</xdr:colOff>
      <xdr:row>39</xdr:row>
      <xdr:rowOff>22477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D32C834-D6A1-2644-AAAD-4290CBD761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6906" y="4243261"/>
              <a:ext cx="4768345" cy="32468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ndar Selvanayagam" refreshedDate="43891.676260069442" createdVersion="6" refreshedVersion="6" minRefreshableVersion="3" recordCount="4114" xr:uid="{30E4A0CA-E82B-7241-AB20-A90470E4DCCF}">
  <cacheSource type="worksheet">
    <worksheetSource ref="A1:W4115" sheet="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disable_communication" numFmtId="0">
      <sharedItems containsNonDate="0" containsString="0" containsBlank="1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 containsNonDate="0" containsString="0" containsBlank="1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potlight" numFmtId="0">
      <sharedItems/>
    </cacheField>
    <cacheField name="Category and 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Created 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m/>
    <x v="0"/>
    <s v="USD"/>
    <m/>
    <n v="1437620400"/>
    <n v="1434931811"/>
    <b v="0"/>
    <n v="182"/>
    <n v="136.85882352941175"/>
    <n v="63.917582417582416"/>
    <x v="0"/>
    <x v="0"/>
    <b v="1"/>
    <s v="film &amp; video/television"/>
    <x v="0"/>
    <x v="0"/>
    <d v="2015-07-23T03:00:00"/>
  </r>
  <r>
    <n v="1"/>
    <s v="FannibalFest Fan Convention"/>
    <s v="A Hannibal TV Show Fan Convention and Art Collective"/>
    <n v="10275"/>
    <n v="14653"/>
    <x v="0"/>
    <m/>
    <x v="0"/>
    <s v="USD"/>
    <m/>
    <n v="1488464683"/>
    <n v="1485872683"/>
    <b v="0"/>
    <n v="79"/>
    <n v="142.60827250608273"/>
    <n v="185.48101265822785"/>
    <x v="0"/>
    <x v="0"/>
    <b v="1"/>
    <s v="film &amp; video/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m/>
    <x v="1"/>
    <s v="GBP"/>
    <m/>
    <n v="1455555083"/>
    <n v="1454691083"/>
    <b v="0"/>
    <n v="35"/>
    <n v="105"/>
    <n v="15"/>
    <x v="0"/>
    <x v="0"/>
    <b v="1"/>
    <s v="film &amp; video/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m/>
    <x v="0"/>
    <s v="USD"/>
    <m/>
    <n v="1407414107"/>
    <n v="1404822107"/>
    <b v="0"/>
    <n v="150"/>
    <n v="103.9"/>
    <n v="69.266666666666666"/>
    <x v="0"/>
    <x v="0"/>
    <b v="1"/>
    <s v="film &amp; video/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x v="0"/>
    <s v="USD"/>
    <m/>
    <n v="1450555279"/>
    <n v="1447963279"/>
    <b v="0"/>
    <n v="284"/>
    <n v="122.99154545454546"/>
    <n v="190.55028169014085"/>
    <x v="0"/>
    <x v="0"/>
    <b v="1"/>
    <s v="film &amp; video/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x v="0"/>
    <s v="USD"/>
    <m/>
    <n v="1469770500"/>
    <n v="1468362207"/>
    <b v="0"/>
    <n v="47"/>
    <n v="109.77744436109028"/>
    <n v="93.40425531914893"/>
    <x v="0"/>
    <x v="0"/>
    <b v="1"/>
    <s v="film &amp; video/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x v="0"/>
    <s v="USD"/>
    <m/>
    <n v="1402710250"/>
    <n v="1401846250"/>
    <b v="0"/>
    <n v="58"/>
    <n v="106.4875"/>
    <n v="146.87931034482759"/>
    <x v="0"/>
    <x v="0"/>
    <b v="1"/>
    <s v="film &amp; video/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x v="0"/>
    <s v="USD"/>
    <m/>
    <n v="1467680867"/>
    <n v="1464224867"/>
    <b v="0"/>
    <n v="57"/>
    <n v="101.22222222222223"/>
    <n v="159.82456140350877"/>
    <x v="0"/>
    <x v="0"/>
    <b v="1"/>
    <s v="film &amp; video/television"/>
    <x v="7"/>
    <x v="2"/>
    <d v="2016-07-05T01:07:47"/>
  </r>
  <r>
    <n v="8"/>
    <s v="Sizzling in the Kitchen Flynn Style"/>
    <s v="Help us raise the funds to film our pilot episode!"/>
    <n v="3500"/>
    <n v="3501.52"/>
    <x v="0"/>
    <m/>
    <x v="0"/>
    <s v="USD"/>
    <m/>
    <n v="1460754000"/>
    <n v="1460155212"/>
    <b v="0"/>
    <n v="12"/>
    <n v="100.04342857142858"/>
    <n v="291.79333333333335"/>
    <x v="0"/>
    <x v="0"/>
    <b v="1"/>
    <s v="film &amp; video/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x v="0"/>
    <s v="USD"/>
    <m/>
    <n v="1460860144"/>
    <n v="1458268144"/>
    <b v="0"/>
    <n v="20"/>
    <n v="125.998"/>
    <n v="31.499500000000001"/>
    <x v="0"/>
    <x v="0"/>
    <b v="1"/>
    <s v="film &amp; video/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x v="0"/>
    <s v="USD"/>
    <m/>
    <n v="1403660279"/>
    <n v="1400636279"/>
    <b v="0"/>
    <n v="19"/>
    <n v="100.5"/>
    <n v="158.68421052631578"/>
    <x v="0"/>
    <x v="0"/>
    <b v="1"/>
    <s v="film &amp; video/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x v="0"/>
    <s v="USD"/>
    <m/>
    <n v="1471834800"/>
    <n v="1469126462"/>
    <b v="0"/>
    <n v="75"/>
    <n v="120.5"/>
    <n v="80.333333333333329"/>
    <x v="0"/>
    <x v="0"/>
    <b v="1"/>
    <s v="film &amp; video/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x v="0"/>
    <s v="USD"/>
    <m/>
    <n v="1405479600"/>
    <n v="1401642425"/>
    <b v="0"/>
    <n v="827"/>
    <n v="165.29333333333332"/>
    <n v="59.961305925030231"/>
    <x v="0"/>
    <x v="0"/>
    <b v="1"/>
    <s v="film &amp; video/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m/>
    <x v="0"/>
    <s v="USD"/>
    <m/>
    <n v="1466713620"/>
    <n v="1463588109"/>
    <b v="0"/>
    <n v="51"/>
    <n v="159.97142857142856"/>
    <n v="109.78431372549019"/>
    <x v="0"/>
    <x v="0"/>
    <b v="1"/>
    <s v="film &amp; video/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m/>
    <x v="2"/>
    <s v="AUD"/>
    <m/>
    <n v="1405259940"/>
    <n v="1403051888"/>
    <b v="0"/>
    <n v="41"/>
    <n v="100.93333333333334"/>
    <n v="147.70731707317074"/>
    <x v="0"/>
    <x v="0"/>
    <b v="1"/>
    <s v="film &amp; video/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m/>
    <x v="3"/>
    <s v="EUR"/>
    <m/>
    <n v="1443384840"/>
    <n v="1441790658"/>
    <b v="0"/>
    <n v="98"/>
    <n v="106.6"/>
    <n v="21.755102040816325"/>
    <x v="0"/>
    <x v="0"/>
    <b v="1"/>
    <s v="film &amp; video/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x v="0"/>
    <s v="USD"/>
    <m/>
    <n v="1402896600"/>
    <n v="1398971211"/>
    <b v="0"/>
    <n v="70"/>
    <n v="100.24166666666666"/>
    <n v="171.84285714285716"/>
    <x v="0"/>
    <x v="0"/>
    <b v="1"/>
    <s v="film &amp; video/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m/>
    <x v="1"/>
    <s v="GBP"/>
    <m/>
    <n v="1415126022"/>
    <n v="1412530422"/>
    <b v="0"/>
    <n v="36"/>
    <n v="100.66666666666667"/>
    <n v="41.944444444444443"/>
    <x v="0"/>
    <x v="0"/>
    <b v="1"/>
    <s v="film &amp; video/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m/>
    <x v="0"/>
    <s v="USD"/>
    <m/>
    <n v="1410958856"/>
    <n v="1408366856"/>
    <b v="0"/>
    <n v="342"/>
    <n v="106.3211"/>
    <n v="93.264122807017543"/>
    <x v="0"/>
    <x v="0"/>
    <b v="1"/>
    <s v="film &amp; video/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x v="0"/>
    <s v="USD"/>
    <m/>
    <n v="1437420934"/>
    <n v="1434828934"/>
    <b v="0"/>
    <n v="22"/>
    <n v="145.29411764705881"/>
    <n v="56.136363636363633"/>
    <x v="0"/>
    <x v="0"/>
    <b v="1"/>
    <s v="film &amp; video/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m/>
    <x v="0"/>
    <s v="USD"/>
    <m/>
    <n v="1442167912"/>
    <n v="1436983912"/>
    <b v="0"/>
    <n v="25"/>
    <n v="100.2"/>
    <n v="80.16"/>
    <x v="0"/>
    <x v="0"/>
    <b v="1"/>
    <s v="film &amp; video/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x v="0"/>
    <s v="USD"/>
    <m/>
    <n v="1411743789"/>
    <n v="1409151789"/>
    <b v="0"/>
    <n v="101"/>
    <n v="109.13513513513513"/>
    <n v="199.9009900990099"/>
    <x v="0"/>
    <x v="0"/>
    <b v="1"/>
    <s v="film &amp; video/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m/>
    <x v="0"/>
    <s v="USD"/>
    <m/>
    <n v="1420099140"/>
    <n v="1418766740"/>
    <b v="0"/>
    <n v="8"/>
    <n v="117.14285714285714"/>
    <n v="51.25"/>
    <x v="0"/>
    <x v="0"/>
    <b v="1"/>
    <s v="film &amp; video/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x v="0"/>
    <s v="USD"/>
    <m/>
    <n v="1430407200"/>
    <n v="1428086501"/>
    <b v="0"/>
    <n v="23"/>
    <n v="118.5"/>
    <n v="103.04347826086956"/>
    <x v="0"/>
    <x v="0"/>
    <b v="1"/>
    <s v="film &amp; video/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m/>
    <x v="0"/>
    <s v="USD"/>
    <m/>
    <n v="1442345940"/>
    <n v="1439494863"/>
    <b v="0"/>
    <n v="574"/>
    <n v="108.80768571428571"/>
    <n v="66.346149825783982"/>
    <x v="0"/>
    <x v="0"/>
    <b v="1"/>
    <s v="film &amp; video/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x v="0"/>
    <s v="USD"/>
    <m/>
    <n v="1452299761"/>
    <n v="1447115761"/>
    <b v="0"/>
    <n v="14"/>
    <n v="133.33333333333334"/>
    <n v="57.142857142857146"/>
    <x v="0"/>
    <x v="0"/>
    <b v="1"/>
    <s v="film &amp; video/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m/>
    <x v="0"/>
    <s v="USD"/>
    <m/>
    <n v="1408278144"/>
    <n v="1404822144"/>
    <b v="0"/>
    <n v="19"/>
    <n v="155.19999999999999"/>
    <n v="102.10526315789474"/>
    <x v="0"/>
    <x v="0"/>
    <b v="1"/>
    <s v="film &amp; video/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m/>
    <x v="4"/>
    <s v="NZD"/>
    <m/>
    <n v="1416113833"/>
    <n v="1413518233"/>
    <b v="0"/>
    <n v="150"/>
    <n v="111.72499999999999"/>
    <n v="148.96666666666667"/>
    <x v="0"/>
    <x v="0"/>
    <b v="1"/>
    <s v="film &amp; video/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m/>
    <x v="0"/>
    <s v="USD"/>
    <m/>
    <n v="1450307284"/>
    <n v="1447715284"/>
    <b v="0"/>
    <n v="71"/>
    <n v="100.35"/>
    <n v="169.6056338028169"/>
    <x v="0"/>
    <x v="0"/>
    <b v="1"/>
    <s v="film &amp; video/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m/>
    <x v="1"/>
    <s v="GBP"/>
    <m/>
    <n v="1406045368"/>
    <n v="1403453368"/>
    <b v="0"/>
    <n v="117"/>
    <n v="123.33333333333333"/>
    <n v="31.623931623931625"/>
    <x v="0"/>
    <x v="0"/>
    <b v="1"/>
    <s v="film &amp; video/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m/>
    <x v="0"/>
    <s v="USD"/>
    <m/>
    <n v="1408604515"/>
    <n v="1406012515"/>
    <b v="0"/>
    <n v="53"/>
    <n v="101.29975"/>
    <n v="76.45264150943396"/>
    <x v="0"/>
    <x v="0"/>
    <b v="1"/>
    <s v="film &amp; video/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m/>
    <x v="0"/>
    <s v="USD"/>
    <m/>
    <n v="1453748434"/>
    <n v="1452193234"/>
    <b v="0"/>
    <n v="1"/>
    <n v="100"/>
    <n v="13"/>
    <x v="0"/>
    <x v="0"/>
    <b v="1"/>
    <s v="film &amp; video/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m/>
    <x v="0"/>
    <s v="USD"/>
    <m/>
    <n v="1463111940"/>
    <n v="1459523017"/>
    <b v="0"/>
    <n v="89"/>
    <n v="100.24604569420035"/>
    <n v="320.44943820224717"/>
    <x v="0"/>
    <x v="0"/>
    <b v="1"/>
    <s v="film &amp; video/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m/>
    <x v="0"/>
    <s v="USD"/>
    <m/>
    <n v="1447001501"/>
    <n v="1444405901"/>
    <b v="0"/>
    <n v="64"/>
    <n v="102.0952380952381"/>
    <n v="83.75"/>
    <x v="0"/>
    <x v="0"/>
    <b v="1"/>
    <s v="film &amp; video/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x v="0"/>
    <s v="USD"/>
    <m/>
    <n v="1407224601"/>
    <n v="1405928601"/>
    <b v="0"/>
    <n v="68"/>
    <n v="130.46153846153845"/>
    <n v="49.882352941176471"/>
    <x v="0"/>
    <x v="0"/>
    <b v="1"/>
    <s v="film &amp; video/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m/>
    <x v="0"/>
    <s v="USD"/>
    <m/>
    <n v="1430179200"/>
    <n v="1428130814"/>
    <b v="0"/>
    <n v="28"/>
    <n v="166.5"/>
    <n v="59.464285714285715"/>
    <x v="0"/>
    <x v="0"/>
    <b v="1"/>
    <s v="film &amp; video/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m/>
    <x v="0"/>
    <s v="USD"/>
    <m/>
    <n v="1428128525"/>
    <n v="1425540125"/>
    <b v="0"/>
    <n v="44"/>
    <n v="142.15"/>
    <n v="193.84090909090909"/>
    <x v="0"/>
    <x v="0"/>
    <b v="1"/>
    <s v="film &amp; video/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m/>
    <x v="0"/>
    <s v="USD"/>
    <m/>
    <n v="1425055079"/>
    <n v="1422463079"/>
    <b v="0"/>
    <n v="253"/>
    <n v="183.44090909090909"/>
    <n v="159.51383399209487"/>
    <x v="0"/>
    <x v="0"/>
    <b v="1"/>
    <s v="film &amp; video/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m/>
    <x v="0"/>
    <s v="USD"/>
    <m/>
    <n v="1368235344"/>
    <n v="1365643344"/>
    <b v="0"/>
    <n v="66"/>
    <n v="110.04"/>
    <n v="41.68181818181818"/>
    <x v="0"/>
    <x v="0"/>
    <b v="1"/>
    <s v="film &amp; video/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m/>
    <x v="1"/>
    <s v="GBP"/>
    <m/>
    <n v="1401058740"/>
    <n v="1398388068"/>
    <b v="0"/>
    <n v="217"/>
    <n v="130.97999999999999"/>
    <n v="150.89861751152074"/>
    <x v="0"/>
    <x v="0"/>
    <b v="1"/>
    <s v="film &amp; video/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m/>
    <x v="0"/>
    <s v="USD"/>
    <m/>
    <n v="1403150400"/>
    <n v="1401426488"/>
    <b v="0"/>
    <n v="16"/>
    <n v="101.35"/>
    <n v="126.6875"/>
    <x v="0"/>
    <x v="0"/>
    <b v="1"/>
    <s v="film &amp; video/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x v="0"/>
    <s v="USD"/>
    <m/>
    <n v="1412516354"/>
    <n v="1409924354"/>
    <b v="0"/>
    <n v="19"/>
    <n v="100"/>
    <n v="105.26315789473684"/>
    <x v="0"/>
    <x v="0"/>
    <b v="1"/>
    <s v="film &amp; video/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x v="0"/>
    <s v="USD"/>
    <m/>
    <n v="1419780026"/>
    <n v="1417188026"/>
    <b v="0"/>
    <n v="169"/>
    <n v="141.85714285714286"/>
    <n v="117.51479289940828"/>
    <x v="0"/>
    <x v="0"/>
    <b v="1"/>
    <s v="film &amp; video/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x v="0"/>
    <s v="USD"/>
    <m/>
    <n v="1405209600"/>
    <n v="1402599486"/>
    <b v="0"/>
    <n v="263"/>
    <n v="308.66000000000003"/>
    <n v="117.36121673003802"/>
    <x v="0"/>
    <x v="0"/>
    <b v="1"/>
    <s v="film &amp; video/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m/>
    <x v="0"/>
    <s v="USD"/>
    <m/>
    <n v="1412648537"/>
    <n v="1408760537"/>
    <b v="0"/>
    <n v="15"/>
    <n v="100"/>
    <n v="133.33333333333334"/>
    <x v="0"/>
    <x v="0"/>
    <b v="1"/>
    <s v="film &amp; video/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m/>
    <x v="0"/>
    <s v="USD"/>
    <m/>
    <n v="1461769107"/>
    <n v="1459177107"/>
    <b v="0"/>
    <n v="61"/>
    <n v="120"/>
    <n v="98.360655737704917"/>
    <x v="0"/>
    <x v="0"/>
    <b v="1"/>
    <s v="film &amp; video/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m/>
    <x v="2"/>
    <s v="AUD"/>
    <m/>
    <n v="1450220974"/>
    <n v="1447628974"/>
    <b v="0"/>
    <n v="45"/>
    <n v="104.16666666666667"/>
    <n v="194.44444444444446"/>
    <x v="0"/>
    <x v="0"/>
    <b v="1"/>
    <s v="film &amp; video/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x v="0"/>
    <s v="USD"/>
    <m/>
    <n v="1419021607"/>
    <n v="1413834007"/>
    <b v="0"/>
    <n v="70"/>
    <n v="107.611"/>
    <n v="76.865000000000009"/>
    <x v="0"/>
    <x v="0"/>
    <b v="1"/>
    <s v="film &amp; video/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x v="1"/>
    <s v="GBP"/>
    <m/>
    <n v="1425211200"/>
    <n v="1422534260"/>
    <b v="0"/>
    <n v="38"/>
    <n v="107.95"/>
    <n v="56.815789473684212"/>
    <x v="0"/>
    <x v="0"/>
    <b v="1"/>
    <s v="film &amp; video/television"/>
    <x v="48"/>
    <x v="0"/>
    <d v="2015-03-01T12:00:00"/>
  </r>
  <r>
    <n v="49"/>
    <s v="Driving Jersey - Season Five"/>
    <s v="Driving Jersey is real people telling real stories."/>
    <n v="12000"/>
    <n v="12000"/>
    <x v="0"/>
    <m/>
    <x v="0"/>
    <s v="USD"/>
    <m/>
    <n v="1445660045"/>
    <n v="1443068045"/>
    <b v="0"/>
    <n v="87"/>
    <n v="100"/>
    <n v="137.93103448275863"/>
    <x v="0"/>
    <x v="0"/>
    <b v="1"/>
    <s v="film &amp; video/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m/>
    <x v="1"/>
    <s v="GBP"/>
    <m/>
    <n v="1422637200"/>
    <n v="1419271458"/>
    <b v="0"/>
    <n v="22"/>
    <n v="100"/>
    <n v="27.272727272727273"/>
    <x v="0"/>
    <x v="0"/>
    <b v="1"/>
    <s v="film &amp; video/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m/>
    <x v="0"/>
    <s v="USD"/>
    <m/>
    <n v="1439245037"/>
    <n v="1436653037"/>
    <b v="0"/>
    <n v="119"/>
    <n v="128.01818181818183"/>
    <n v="118.33613445378151"/>
    <x v="0"/>
    <x v="0"/>
    <b v="1"/>
    <s v="film &amp; video/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x v="0"/>
    <s v="USD"/>
    <m/>
    <n v="1405615846"/>
    <n v="1403023846"/>
    <b v="0"/>
    <n v="52"/>
    <n v="116.21"/>
    <n v="223.48076923076923"/>
    <x v="0"/>
    <x v="0"/>
    <b v="1"/>
    <s v="film &amp; video/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m/>
    <x v="0"/>
    <s v="USD"/>
    <m/>
    <n v="1396648800"/>
    <n v="1395407445"/>
    <b v="0"/>
    <n v="117"/>
    <n v="109.63333333333334"/>
    <n v="28.111111111111111"/>
    <x v="0"/>
    <x v="0"/>
    <b v="1"/>
    <s v="film &amp; video/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x v="0"/>
    <s v="USD"/>
    <m/>
    <n v="1451063221"/>
    <n v="1448471221"/>
    <b v="0"/>
    <n v="52"/>
    <n v="101"/>
    <n v="194.23076923076923"/>
    <x v="0"/>
    <x v="0"/>
    <b v="1"/>
    <s v="film &amp; video/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x v="0"/>
    <s v="USD"/>
    <m/>
    <n v="1464390916"/>
    <n v="1462576516"/>
    <b v="0"/>
    <n v="86"/>
    <n v="128.95348837209303"/>
    <n v="128.95348837209303"/>
    <x v="0"/>
    <x v="0"/>
    <b v="1"/>
    <s v="film &amp; video/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m/>
    <x v="1"/>
    <s v="GBP"/>
    <m/>
    <n v="1433779200"/>
    <n v="1432559424"/>
    <b v="0"/>
    <n v="174"/>
    <n v="107.2625"/>
    <n v="49.316091954022987"/>
    <x v="0"/>
    <x v="0"/>
    <b v="1"/>
    <s v="film &amp; video/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x v="0"/>
    <s v="USD"/>
    <m/>
    <n v="1429991962"/>
    <n v="1427399962"/>
    <b v="0"/>
    <n v="69"/>
    <n v="101.9"/>
    <n v="221.52173913043478"/>
    <x v="0"/>
    <x v="0"/>
    <b v="1"/>
    <s v="film &amp; video/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m/>
    <x v="0"/>
    <s v="USD"/>
    <m/>
    <n v="1416423172"/>
    <n v="1413827572"/>
    <b v="0"/>
    <n v="75"/>
    <n v="102.91"/>
    <n v="137.21333333333334"/>
    <x v="0"/>
    <x v="0"/>
    <b v="1"/>
    <s v="film &amp; video/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x v="0"/>
    <s v="USD"/>
    <m/>
    <n v="1442264400"/>
    <n v="1439530776"/>
    <b v="0"/>
    <n v="33"/>
    <n v="100.12569999999999"/>
    <n v="606.82242424242418"/>
    <x v="0"/>
    <x v="0"/>
    <b v="1"/>
    <s v="film &amp; video/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m/>
    <x v="1"/>
    <s v="GBP"/>
    <m/>
    <n v="1395532800"/>
    <n v="1393882717"/>
    <b v="0"/>
    <n v="108"/>
    <n v="103.29622222222223"/>
    <n v="43.040092592592593"/>
    <x v="0"/>
    <x v="1"/>
    <b v="1"/>
    <s v="film &amp; video/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x v="0"/>
    <s v="USD"/>
    <m/>
    <n v="1370547157"/>
    <n v="1368646357"/>
    <b v="0"/>
    <n v="23"/>
    <n v="148.30000000000001"/>
    <n v="322.39130434782606"/>
    <x v="0"/>
    <x v="1"/>
    <b v="1"/>
    <s v="film &amp; video/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x v="0"/>
    <s v="USD"/>
    <m/>
    <n v="1362337878"/>
    <n v="1360177878"/>
    <b v="0"/>
    <n v="48"/>
    <n v="154.73333333333332"/>
    <n v="96.708333333333329"/>
    <x v="0"/>
    <x v="1"/>
    <b v="1"/>
    <s v="film &amp; video/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m/>
    <x v="0"/>
    <s v="USD"/>
    <m/>
    <n v="1388206740"/>
    <n v="1386194013"/>
    <b v="0"/>
    <n v="64"/>
    <n v="113.5185"/>
    <n v="35.474531249999998"/>
    <x v="0"/>
    <x v="1"/>
    <b v="1"/>
    <s v="film &amp; video/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m/>
    <x v="0"/>
    <s v="USD"/>
    <m/>
    <n v="1373243181"/>
    <n v="1370651181"/>
    <b v="0"/>
    <n v="24"/>
    <n v="173.33333333333334"/>
    <n v="86.666666666666671"/>
    <x v="0"/>
    <x v="1"/>
    <b v="1"/>
    <s v="film &amp; video/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m/>
    <x v="5"/>
    <s v="CAD"/>
    <m/>
    <n v="1407736740"/>
    <n v="1405453354"/>
    <b v="0"/>
    <n v="57"/>
    <n v="107.52857142857142"/>
    <n v="132.05263157894737"/>
    <x v="0"/>
    <x v="1"/>
    <b v="1"/>
    <s v="film &amp; video/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m/>
    <x v="0"/>
    <s v="USD"/>
    <m/>
    <n v="1468873420"/>
    <n v="1466281420"/>
    <b v="0"/>
    <n v="26"/>
    <n v="118.6"/>
    <n v="91.230769230769226"/>
    <x v="0"/>
    <x v="1"/>
    <b v="1"/>
    <s v="film &amp; video/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m/>
    <x v="0"/>
    <s v="USD"/>
    <m/>
    <n v="1342360804"/>
    <n v="1339768804"/>
    <b v="0"/>
    <n v="20"/>
    <n v="116.25"/>
    <n v="116.25"/>
    <x v="0"/>
    <x v="1"/>
    <b v="1"/>
    <s v="film &amp; video/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x v="1"/>
    <s v="GBP"/>
    <m/>
    <n v="1393162791"/>
    <n v="1390570791"/>
    <b v="0"/>
    <n v="36"/>
    <n v="127.16666666666667"/>
    <n v="21.194444444444443"/>
    <x v="0"/>
    <x v="1"/>
    <b v="1"/>
    <s v="film &amp; video/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x v="0"/>
    <s v="USD"/>
    <m/>
    <n v="1317538740"/>
    <n v="1314765025"/>
    <b v="0"/>
    <n v="178"/>
    <n v="110.9423"/>
    <n v="62.327134831460668"/>
    <x v="0"/>
    <x v="1"/>
    <b v="1"/>
    <s v="film &amp; video/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m/>
    <x v="0"/>
    <s v="USD"/>
    <m/>
    <n v="1315171845"/>
    <n v="1309987845"/>
    <b v="0"/>
    <n v="17"/>
    <n v="127.2"/>
    <n v="37.411764705882355"/>
    <x v="0"/>
    <x v="1"/>
    <b v="1"/>
    <s v="film &amp; video/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x v="0"/>
    <s v="USD"/>
    <m/>
    <n v="1338186657"/>
    <n v="1333002657"/>
    <b v="0"/>
    <n v="32"/>
    <n v="123.94444444444444"/>
    <n v="69.71875"/>
    <x v="0"/>
    <x v="1"/>
    <b v="1"/>
    <s v="film &amp; video/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m/>
    <x v="0"/>
    <s v="USD"/>
    <m/>
    <n v="1352937600"/>
    <n v="1351210481"/>
    <b v="0"/>
    <n v="41"/>
    <n v="108.40909090909091"/>
    <n v="58.170731707317074"/>
    <x v="0"/>
    <x v="1"/>
    <b v="1"/>
    <s v="film &amp; video/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x v="0"/>
    <s v="USD"/>
    <m/>
    <n v="1304395140"/>
    <n v="1297620584"/>
    <b v="0"/>
    <n v="18"/>
    <n v="100"/>
    <n v="50"/>
    <x v="0"/>
    <x v="1"/>
    <b v="1"/>
    <s v="film &amp; video/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x v="6"/>
    <s v="EUR"/>
    <m/>
    <n v="1453376495"/>
    <n v="1450784495"/>
    <b v="0"/>
    <n v="29"/>
    <n v="112.932"/>
    <n v="19.471034482758618"/>
    <x v="0"/>
    <x v="1"/>
    <b v="1"/>
    <s v="film &amp; video/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m/>
    <x v="0"/>
    <s v="USD"/>
    <m/>
    <n v="1366693272"/>
    <n v="1364101272"/>
    <b v="0"/>
    <n v="47"/>
    <n v="115.42857142857143"/>
    <n v="85.957446808510639"/>
    <x v="0"/>
    <x v="1"/>
    <b v="1"/>
    <s v="film &amp; video/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m/>
    <x v="0"/>
    <s v="USD"/>
    <m/>
    <n v="1325007358"/>
    <n v="1319819758"/>
    <b v="0"/>
    <n v="15"/>
    <n v="153.33333333333334"/>
    <n v="30.666666666666668"/>
    <x v="0"/>
    <x v="1"/>
    <b v="1"/>
    <s v="film &amp; video/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m/>
    <x v="0"/>
    <s v="USD"/>
    <m/>
    <n v="1337569140"/>
    <n v="1332991717"/>
    <b v="0"/>
    <n v="26"/>
    <n v="392.5"/>
    <n v="60.384615384615387"/>
    <x v="0"/>
    <x v="1"/>
    <b v="1"/>
    <s v="film &amp; video/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x v="6"/>
    <s v="EUR"/>
    <m/>
    <n v="1472751121"/>
    <n v="1471887121"/>
    <b v="0"/>
    <n v="35"/>
    <n v="2702"/>
    <n v="38.6"/>
    <x v="0"/>
    <x v="1"/>
    <b v="1"/>
    <s v="film &amp; video/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x v="1"/>
    <s v="GBP"/>
    <m/>
    <n v="1398451093"/>
    <n v="1395859093"/>
    <b v="0"/>
    <n v="41"/>
    <n v="127"/>
    <n v="40.268292682926827"/>
    <x v="0"/>
    <x v="1"/>
    <b v="1"/>
    <s v="film &amp; video/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m/>
    <x v="0"/>
    <s v="USD"/>
    <m/>
    <n v="1386640856"/>
    <n v="1383616856"/>
    <b v="0"/>
    <n v="47"/>
    <n v="107.25"/>
    <n v="273.82978723404256"/>
    <x v="0"/>
    <x v="1"/>
    <b v="1"/>
    <s v="film &amp; video/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x v="0"/>
    <s v="USD"/>
    <m/>
    <n v="1342234920"/>
    <n v="1341892127"/>
    <b v="0"/>
    <n v="28"/>
    <n v="198"/>
    <n v="53.035714285714285"/>
    <x v="0"/>
    <x v="1"/>
    <b v="1"/>
    <s v="film &amp; video/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x v="0"/>
    <s v="USD"/>
    <m/>
    <n v="1318189261"/>
    <n v="1315597261"/>
    <b v="0"/>
    <n v="100"/>
    <n v="100.0125"/>
    <n v="40.005000000000003"/>
    <x v="0"/>
    <x v="1"/>
    <b v="1"/>
    <s v="film &amp; video/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x v="1"/>
    <s v="GBP"/>
    <m/>
    <n v="1424604600"/>
    <n v="1423320389"/>
    <b v="0"/>
    <n v="13"/>
    <n v="102.5"/>
    <n v="15.76923076923077"/>
    <x v="0"/>
    <x v="1"/>
    <b v="1"/>
    <s v="film &amp; video/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m/>
    <x v="0"/>
    <s v="USD"/>
    <m/>
    <n v="1305483086"/>
    <n v="1302891086"/>
    <b v="0"/>
    <n v="7"/>
    <n v="100"/>
    <n v="71.428571428571431"/>
    <x v="0"/>
    <x v="1"/>
    <b v="1"/>
    <s v="film &amp; video/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m/>
    <x v="0"/>
    <s v="USD"/>
    <m/>
    <n v="1316746837"/>
    <n v="1314154837"/>
    <b v="0"/>
    <n v="21"/>
    <n v="125.5"/>
    <n v="71.714285714285708"/>
    <x v="0"/>
    <x v="1"/>
    <b v="1"/>
    <s v="film &amp; video/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x v="6"/>
    <s v="EUR"/>
    <m/>
    <n v="1451226045"/>
    <n v="1444828845"/>
    <b v="0"/>
    <n v="17"/>
    <n v="106.46666666666667"/>
    <n v="375.76470588235293"/>
    <x v="0"/>
    <x v="1"/>
    <b v="1"/>
    <s v="film &amp; video/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x v="0"/>
    <s v="USD"/>
    <m/>
    <n v="1275529260"/>
    <n v="1274705803"/>
    <b v="0"/>
    <n v="25"/>
    <n v="104.6"/>
    <n v="104.6"/>
    <x v="0"/>
    <x v="1"/>
    <b v="1"/>
    <s v="film &amp; video/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x v="0"/>
    <s v="USD"/>
    <m/>
    <n v="1403452131"/>
    <n v="1401205731"/>
    <b v="0"/>
    <n v="60"/>
    <n v="102.85714285714286"/>
    <n v="60"/>
    <x v="0"/>
    <x v="1"/>
    <b v="1"/>
    <s v="film &amp; video/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m/>
    <x v="0"/>
    <s v="USD"/>
    <m/>
    <n v="1370196192"/>
    <n v="1368036192"/>
    <b v="0"/>
    <n v="56"/>
    <n v="115.06666666666666"/>
    <n v="123.28571428571429"/>
    <x v="0"/>
    <x v="1"/>
    <b v="1"/>
    <s v="film &amp; video/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m/>
    <x v="0"/>
    <s v="USD"/>
    <m/>
    <n v="1310454499"/>
    <n v="1307862499"/>
    <b v="0"/>
    <n v="16"/>
    <n v="100.4"/>
    <n v="31.375"/>
    <x v="0"/>
    <x v="1"/>
    <b v="1"/>
    <s v="film &amp; video/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x v="0"/>
    <s v="USD"/>
    <m/>
    <n v="1305625164"/>
    <n v="1300354764"/>
    <b v="0"/>
    <n v="46"/>
    <n v="120"/>
    <n v="78.260869565217391"/>
    <x v="0"/>
    <x v="1"/>
    <b v="1"/>
    <s v="film &amp; video/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m/>
    <x v="5"/>
    <s v="CAD"/>
    <m/>
    <n v="1485936000"/>
    <n v="1481949983"/>
    <b v="0"/>
    <n v="43"/>
    <n v="105.2"/>
    <n v="122.32558139534883"/>
    <x v="0"/>
    <x v="1"/>
    <b v="1"/>
    <s v="film &amp; video/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x v="0"/>
    <s v="USD"/>
    <m/>
    <n v="1341349200"/>
    <n v="1338928537"/>
    <b v="0"/>
    <n v="15"/>
    <n v="110.6"/>
    <n v="73.733333333333334"/>
    <x v="0"/>
    <x v="1"/>
    <b v="1"/>
    <s v="film &amp; video/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x v="1"/>
    <s v="GBP"/>
    <m/>
    <n v="1396890822"/>
    <n v="1395162822"/>
    <b v="0"/>
    <n v="12"/>
    <n v="104"/>
    <n v="21.666666666666668"/>
    <x v="0"/>
    <x v="1"/>
    <b v="1"/>
    <s v="film &amp; video/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x v="0"/>
    <s v="USD"/>
    <m/>
    <n v="1330214841"/>
    <n v="1327622841"/>
    <b v="0"/>
    <n v="21"/>
    <n v="131.42857142857142"/>
    <n v="21.904761904761905"/>
    <x v="0"/>
    <x v="1"/>
    <b v="1"/>
    <s v="film &amp; video/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x v="0"/>
    <s v="USD"/>
    <m/>
    <n v="1280631600"/>
    <n v="1274889241"/>
    <b v="0"/>
    <n v="34"/>
    <n v="114.66666666666667"/>
    <n v="50.588235294117645"/>
    <x v="0"/>
    <x v="1"/>
    <b v="1"/>
    <s v="film &amp; video/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x v="0"/>
    <s v="USD"/>
    <m/>
    <n v="1310440482"/>
    <n v="1307848482"/>
    <b v="0"/>
    <n v="8"/>
    <n v="106.25"/>
    <n v="53.125"/>
    <x v="0"/>
    <x v="1"/>
    <b v="1"/>
    <s v="film &amp; video/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m/>
    <x v="0"/>
    <s v="USD"/>
    <m/>
    <n v="1354923000"/>
    <n v="1351796674"/>
    <b v="0"/>
    <n v="60"/>
    <n v="106.25"/>
    <n v="56.666666666666664"/>
    <x v="0"/>
    <x v="1"/>
    <b v="1"/>
    <s v="film &amp; video/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m/>
    <x v="0"/>
    <s v="USD"/>
    <m/>
    <n v="1390426799"/>
    <n v="1387834799"/>
    <b v="0"/>
    <n v="39"/>
    <n v="106.01933333333334"/>
    <n v="40.776666666666664"/>
    <x v="0"/>
    <x v="1"/>
    <b v="1"/>
    <s v="film &amp; video/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m/>
    <x v="0"/>
    <s v="USD"/>
    <m/>
    <n v="1352055886"/>
    <n v="1350324286"/>
    <b v="0"/>
    <n v="26"/>
    <n v="100"/>
    <n v="192.30769230769232"/>
    <x v="0"/>
    <x v="1"/>
    <b v="1"/>
    <s v="film &amp; video/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x v="0"/>
    <s v="USD"/>
    <m/>
    <n v="1359052710"/>
    <n v="1356979110"/>
    <b v="0"/>
    <n v="35"/>
    <n v="100"/>
    <n v="100"/>
    <x v="0"/>
    <x v="1"/>
    <b v="1"/>
    <s v="film &amp; video/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m/>
    <x v="0"/>
    <s v="USD"/>
    <m/>
    <n v="1293073733"/>
    <n v="1290481733"/>
    <b v="0"/>
    <n v="65"/>
    <n v="127.75"/>
    <n v="117.92307692307692"/>
    <x v="0"/>
    <x v="1"/>
    <b v="1"/>
    <s v="film &amp; video/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m/>
    <x v="1"/>
    <s v="GBP"/>
    <m/>
    <n v="1394220030"/>
    <n v="1392232830"/>
    <b v="0"/>
    <n v="49"/>
    <n v="105.15384615384616"/>
    <n v="27.897959183673468"/>
    <x v="0"/>
    <x v="1"/>
    <b v="1"/>
    <s v="film &amp; video/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m/>
    <x v="0"/>
    <s v="USD"/>
    <m/>
    <n v="1301792400"/>
    <n v="1299775266"/>
    <b v="0"/>
    <n v="10"/>
    <n v="120"/>
    <n v="60"/>
    <x v="0"/>
    <x v="1"/>
    <b v="1"/>
    <s v="film &amp; video/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x v="0"/>
    <s v="USD"/>
    <m/>
    <n v="1463184000"/>
    <n v="1461605020"/>
    <b v="0"/>
    <n v="60"/>
    <n v="107.40909090909091"/>
    <n v="39.383333333333333"/>
    <x v="0"/>
    <x v="1"/>
    <b v="1"/>
    <s v="film &amp; video/shorts"/>
    <x v="105"/>
    <x v="2"/>
    <d v="2016-05-14T00:00:00"/>
  </r>
  <r>
    <n v="106"/>
    <s v="LOST WEEKEND"/>
    <s v="A Boy. A Girl. A Car. A Serial Killer."/>
    <n v="5000"/>
    <n v="5025"/>
    <x v="0"/>
    <m/>
    <x v="0"/>
    <s v="USD"/>
    <m/>
    <n v="1333391901"/>
    <n v="1332182301"/>
    <b v="0"/>
    <n v="27"/>
    <n v="100.5"/>
    <n v="186.11111111111111"/>
    <x v="0"/>
    <x v="1"/>
    <b v="1"/>
    <s v="film &amp; video/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x v="0"/>
    <s v="USD"/>
    <m/>
    <n v="1303688087"/>
    <n v="1301787287"/>
    <b v="0"/>
    <n v="69"/>
    <n v="102.46666666666667"/>
    <n v="111.37681159420291"/>
    <x v="0"/>
    <x v="1"/>
    <b v="1"/>
    <s v="film &amp; video/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m/>
    <x v="0"/>
    <s v="USD"/>
    <m/>
    <n v="1370011370"/>
    <n v="1364827370"/>
    <b v="0"/>
    <n v="47"/>
    <n v="246.66666666666666"/>
    <n v="78.723404255319153"/>
    <x v="0"/>
    <x v="1"/>
    <b v="1"/>
    <s v="film &amp; video/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x v="0"/>
    <s v="USD"/>
    <m/>
    <n v="1298680630"/>
    <n v="1296088630"/>
    <b v="0"/>
    <n v="47"/>
    <n v="219.5"/>
    <n v="46.702127659574465"/>
    <x v="0"/>
    <x v="1"/>
    <b v="1"/>
    <s v="film &amp; video/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m/>
    <x v="0"/>
    <s v="USD"/>
    <m/>
    <n v="1384408740"/>
    <n v="1381445253"/>
    <b v="0"/>
    <n v="26"/>
    <n v="130.76923076923077"/>
    <n v="65.384615384615387"/>
    <x v="0"/>
    <x v="1"/>
    <b v="1"/>
    <s v="film &amp; video/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m/>
    <x v="2"/>
    <s v="AUD"/>
    <m/>
    <n v="1433059187"/>
    <n v="1430467187"/>
    <b v="0"/>
    <n v="53"/>
    <n v="154.57142857142858"/>
    <n v="102.0754716981132"/>
    <x v="0"/>
    <x v="1"/>
    <b v="1"/>
    <s v="film &amp; video/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x v="0"/>
    <s v="USD"/>
    <m/>
    <n v="1397354400"/>
    <n v="1395277318"/>
    <b v="0"/>
    <n v="81"/>
    <n v="104"/>
    <n v="64.197530864197532"/>
    <x v="0"/>
    <x v="1"/>
    <b v="1"/>
    <s v="film &amp; video/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m/>
    <x v="0"/>
    <s v="USD"/>
    <m/>
    <n v="1312642800"/>
    <n v="1311963128"/>
    <b v="0"/>
    <n v="78"/>
    <n v="141"/>
    <n v="90.384615384615387"/>
    <x v="0"/>
    <x v="1"/>
    <b v="1"/>
    <s v="film &amp; video/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x v="0"/>
    <s v="USD"/>
    <m/>
    <n v="1326436488"/>
    <n v="1321252488"/>
    <b v="0"/>
    <n v="35"/>
    <n v="103.33333333333333"/>
    <n v="88.571428571428569"/>
    <x v="0"/>
    <x v="1"/>
    <b v="1"/>
    <s v="film &amp; video/shorts"/>
    <x v="114"/>
    <x v="6"/>
    <d v="2012-01-13T06:34:48"/>
  </r>
  <r>
    <n v="115"/>
    <s v="The World's Greatest Lover"/>
    <s v="Never judge a book (or a lover) by their cover."/>
    <n v="450"/>
    <n v="632"/>
    <x v="0"/>
    <m/>
    <x v="0"/>
    <s v="USD"/>
    <m/>
    <n v="1328377444"/>
    <n v="1326217444"/>
    <b v="0"/>
    <n v="22"/>
    <n v="140.44444444444446"/>
    <n v="28.727272727272727"/>
    <x v="0"/>
    <x v="1"/>
    <b v="1"/>
    <s v="film &amp; video/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m/>
    <x v="0"/>
    <s v="USD"/>
    <m/>
    <n v="1302260155"/>
    <n v="1298289355"/>
    <b v="0"/>
    <n v="57"/>
    <n v="113.65714285714286"/>
    <n v="69.78947368421052"/>
    <x v="0"/>
    <x v="1"/>
    <b v="1"/>
    <s v="film &amp; video/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x v="0"/>
    <s v="USD"/>
    <m/>
    <n v="1276110000"/>
    <n v="1268337744"/>
    <b v="0"/>
    <n v="27"/>
    <n v="100.49377777777778"/>
    <n v="167.48962962962963"/>
    <x v="0"/>
    <x v="1"/>
    <b v="1"/>
    <s v="film &amp; video/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m/>
    <x v="0"/>
    <s v="USD"/>
    <m/>
    <n v="1311902236"/>
    <n v="1309310236"/>
    <b v="0"/>
    <n v="39"/>
    <n v="113.0316"/>
    <n v="144.91230769230768"/>
    <x v="0"/>
    <x v="1"/>
    <b v="1"/>
    <s v="film &amp; video/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x v="0"/>
    <s v="USD"/>
    <m/>
    <n v="1313276400"/>
    <n v="1310693986"/>
    <b v="0"/>
    <n v="37"/>
    <n v="104.55692307692307"/>
    <n v="91.840540540540545"/>
    <x v="0"/>
    <x v="1"/>
    <b v="1"/>
    <s v="film &amp; video/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x v="7"/>
    <s v="HKD"/>
    <m/>
    <n v="1475457107"/>
    <n v="1472865107"/>
    <b v="0"/>
    <n v="1"/>
    <n v="1.4285714285714285E-2"/>
    <n v="10"/>
    <x v="0"/>
    <x v="2"/>
    <b v="0"/>
    <s v="film &amp; video/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m/>
    <x v="0"/>
    <s v="USD"/>
    <m/>
    <n v="1429352160"/>
    <n v="1427993710"/>
    <b v="0"/>
    <n v="1"/>
    <n v="3.3333333333333333E-2"/>
    <n v="1"/>
    <x v="0"/>
    <x v="2"/>
    <b v="0"/>
    <s v="film &amp; video/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m/>
    <x v="0"/>
    <s v="USD"/>
    <m/>
    <n v="1476094907"/>
    <n v="1470910907"/>
    <b v="0"/>
    <n v="0"/>
    <n v="0"/>
    <e v="#DIV/0!"/>
    <x v="0"/>
    <x v="2"/>
    <b v="0"/>
    <s v="film &amp; video/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x v="0"/>
    <s v="USD"/>
    <m/>
    <n v="1414533600"/>
    <n v="1411411564"/>
    <b v="0"/>
    <n v="6"/>
    <n v="0.27454545454545454"/>
    <n v="25.166666666666668"/>
    <x v="0"/>
    <x v="2"/>
    <b v="0"/>
    <s v="film &amp; video/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x v="0"/>
    <s v="USD"/>
    <m/>
    <n v="1431728242"/>
    <n v="1429568242"/>
    <b v="0"/>
    <n v="0"/>
    <n v="0"/>
    <e v="#DIV/0!"/>
    <x v="0"/>
    <x v="2"/>
    <b v="0"/>
    <s v="film &amp; video/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x v="5"/>
    <s v="CAD"/>
    <m/>
    <n v="1486165880"/>
    <n v="1480981880"/>
    <b v="0"/>
    <n v="6"/>
    <n v="14"/>
    <n v="11.666666666666666"/>
    <x v="0"/>
    <x v="2"/>
    <b v="0"/>
    <s v="film &amp; video/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x v="0"/>
    <s v="USD"/>
    <m/>
    <n v="1433988000"/>
    <n v="1431353337"/>
    <b v="0"/>
    <n v="13"/>
    <n v="5.548"/>
    <n v="106.69230769230769"/>
    <x v="0"/>
    <x v="2"/>
    <b v="0"/>
    <s v="film &amp; video/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x v="0"/>
    <s v="USD"/>
    <m/>
    <n v="1428069541"/>
    <n v="1425481141"/>
    <b v="0"/>
    <n v="4"/>
    <n v="2.375"/>
    <n v="47.5"/>
    <x v="0"/>
    <x v="2"/>
    <b v="0"/>
    <s v="film &amp; video/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m/>
    <x v="0"/>
    <s v="USD"/>
    <m/>
    <n v="1476941293"/>
    <n v="1473917293"/>
    <b v="0"/>
    <n v="6"/>
    <n v="1.867"/>
    <n v="311.16666666666669"/>
    <x v="0"/>
    <x v="2"/>
    <b v="0"/>
    <s v="film &amp; video/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x v="0"/>
    <s v="USD"/>
    <m/>
    <n v="1414708183"/>
    <n v="1409524183"/>
    <b v="0"/>
    <n v="0"/>
    <n v="0"/>
    <e v="#DIV/0!"/>
    <x v="0"/>
    <x v="2"/>
    <b v="0"/>
    <s v="film &amp; video/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x v="1"/>
    <s v="GBP"/>
    <m/>
    <n v="1402949760"/>
    <n v="1400536692"/>
    <b v="0"/>
    <n v="0"/>
    <n v="0"/>
    <e v="#DIV/0!"/>
    <x v="0"/>
    <x v="2"/>
    <b v="0"/>
    <s v="film &amp; video/science fiction"/>
    <x v="130"/>
    <x v="3"/>
    <d v="2014-06-16T20:16:00"/>
  </r>
  <r>
    <n v="131"/>
    <s v="I (Canceled)"/>
    <s v="I"/>
    <n v="1200"/>
    <n v="0"/>
    <x v="1"/>
    <m/>
    <x v="0"/>
    <s v="USD"/>
    <m/>
    <n v="1467763200"/>
    <n v="1466453161"/>
    <b v="0"/>
    <n v="0"/>
    <n v="0"/>
    <e v="#DIV/0!"/>
    <x v="0"/>
    <x v="2"/>
    <b v="0"/>
    <s v="film &amp; video/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x v="0"/>
    <s v="USD"/>
    <m/>
    <n v="1415392207"/>
    <n v="1411500607"/>
    <b v="0"/>
    <n v="81"/>
    <n v="9.5687499999999996"/>
    <n v="94.506172839506178"/>
    <x v="0"/>
    <x v="2"/>
    <b v="0"/>
    <s v="film &amp; video/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m/>
    <x v="0"/>
    <s v="USD"/>
    <m/>
    <n v="1464715860"/>
    <n v="1462130584"/>
    <b v="0"/>
    <n v="0"/>
    <n v="0"/>
    <e v="#DIV/0!"/>
    <x v="0"/>
    <x v="2"/>
    <b v="0"/>
    <s v="film &amp; video/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m/>
    <x v="0"/>
    <s v="USD"/>
    <m/>
    <n v="1441386000"/>
    <n v="1438811418"/>
    <b v="0"/>
    <n v="0"/>
    <n v="0"/>
    <e v="#DIV/0!"/>
    <x v="0"/>
    <x v="2"/>
    <b v="0"/>
    <s v="film &amp; video/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x v="0"/>
    <s v="USD"/>
    <m/>
    <n v="1404241200"/>
    <n v="1401354597"/>
    <b v="0"/>
    <n v="5"/>
    <n v="13.433333333333334"/>
    <n v="80.599999999999994"/>
    <x v="0"/>
    <x v="2"/>
    <b v="0"/>
    <s v="film &amp; video/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x v="0"/>
    <s v="USD"/>
    <m/>
    <n v="1431771360"/>
    <n v="1427968234"/>
    <b v="0"/>
    <n v="0"/>
    <n v="0"/>
    <e v="#DIV/0!"/>
    <x v="0"/>
    <x v="2"/>
    <b v="0"/>
    <s v="film &amp; video/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x v="8"/>
    <s v="DKK"/>
    <m/>
    <n v="1444657593"/>
    <n v="1440337593"/>
    <b v="0"/>
    <n v="0"/>
    <n v="0"/>
    <e v="#DIV/0!"/>
    <x v="0"/>
    <x v="2"/>
    <b v="0"/>
    <s v="film &amp; video/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x v="0"/>
    <s v="USD"/>
    <m/>
    <n v="1438405140"/>
    <n v="1435731041"/>
    <b v="0"/>
    <n v="58"/>
    <n v="3.1413333333333333"/>
    <n v="81.241379310344826"/>
    <x v="0"/>
    <x v="2"/>
    <b v="0"/>
    <s v="film &amp; video/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m/>
    <x v="0"/>
    <s v="USD"/>
    <m/>
    <n v="1436738772"/>
    <n v="1435874772"/>
    <b v="0"/>
    <n v="1"/>
    <n v="100"/>
    <n v="500"/>
    <x v="0"/>
    <x v="2"/>
    <b v="0"/>
    <s v="film &amp; video/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x v="0"/>
    <s v="USD"/>
    <m/>
    <n v="1426823132"/>
    <n v="1424234732"/>
    <b v="0"/>
    <n v="0"/>
    <n v="0"/>
    <e v="#DIV/0!"/>
    <x v="0"/>
    <x v="2"/>
    <b v="0"/>
    <s v="film &amp; video/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x v="0"/>
    <s v="USD"/>
    <m/>
    <n v="1433043623"/>
    <n v="1429155623"/>
    <b v="0"/>
    <n v="28"/>
    <n v="10.775"/>
    <n v="46.178571428571431"/>
    <x v="0"/>
    <x v="2"/>
    <b v="0"/>
    <s v="film &amp; video/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x v="0"/>
    <s v="USD"/>
    <m/>
    <n v="1416176778"/>
    <n v="1414358778"/>
    <b v="0"/>
    <n v="1"/>
    <n v="0.33333333333333331"/>
    <n v="10"/>
    <x v="0"/>
    <x v="2"/>
    <b v="0"/>
    <s v="film &amp; video/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x v="2"/>
    <s v="AUD"/>
    <m/>
    <n v="1472882100"/>
    <n v="1467941542"/>
    <b v="0"/>
    <n v="0"/>
    <n v="0"/>
    <e v="#DIV/0!"/>
    <x v="0"/>
    <x v="2"/>
    <b v="0"/>
    <s v="film &amp; video/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x v="5"/>
    <s v="CAD"/>
    <m/>
    <n v="1428945472"/>
    <n v="1423765072"/>
    <b v="0"/>
    <n v="37"/>
    <n v="27.6"/>
    <n v="55.945945945945944"/>
    <x v="0"/>
    <x v="2"/>
    <b v="0"/>
    <s v="film &amp; video/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x v="0"/>
    <s v="USD"/>
    <m/>
    <n v="1439298052"/>
    <n v="1436965252"/>
    <b v="0"/>
    <n v="9"/>
    <n v="7.5111111111111111"/>
    <n v="37.555555555555557"/>
    <x v="0"/>
    <x v="2"/>
    <b v="0"/>
    <s v="film &amp; video/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x v="0"/>
    <s v="USD"/>
    <m/>
    <n v="1484698998"/>
    <n v="1479514998"/>
    <b v="0"/>
    <n v="3"/>
    <n v="0.57499999999999996"/>
    <n v="38.333333333333336"/>
    <x v="0"/>
    <x v="2"/>
    <b v="0"/>
    <s v="film &amp; video/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m/>
    <x v="1"/>
    <s v="GBP"/>
    <m/>
    <n v="1420741080"/>
    <n v="1417026340"/>
    <b v="0"/>
    <n v="0"/>
    <n v="0"/>
    <e v="#DIV/0!"/>
    <x v="0"/>
    <x v="2"/>
    <b v="0"/>
    <s v="film &amp; video/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x v="0"/>
    <s v="USD"/>
    <m/>
    <n v="1456555536"/>
    <n v="1453963536"/>
    <b v="0"/>
    <n v="2"/>
    <n v="0.08"/>
    <n v="20"/>
    <x v="0"/>
    <x v="2"/>
    <b v="0"/>
    <s v="film &amp; video/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m/>
    <x v="0"/>
    <s v="USD"/>
    <m/>
    <n v="1419494400"/>
    <n v="1416888470"/>
    <b v="0"/>
    <n v="6"/>
    <n v="0.92"/>
    <n v="15.333333333333334"/>
    <x v="0"/>
    <x v="2"/>
    <b v="0"/>
    <s v="film &amp; video/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m/>
    <x v="0"/>
    <s v="USD"/>
    <m/>
    <n v="1432612382"/>
    <n v="1427428382"/>
    <b v="0"/>
    <n v="67"/>
    <n v="23.163076923076922"/>
    <n v="449.43283582089555"/>
    <x v="0"/>
    <x v="2"/>
    <b v="0"/>
    <s v="film &amp; video/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x v="2"/>
    <s v="AUD"/>
    <m/>
    <n v="1434633191"/>
    <n v="1429449191"/>
    <b v="0"/>
    <n v="5"/>
    <n v="5.6000000000000001E-2"/>
    <n v="28"/>
    <x v="0"/>
    <x v="2"/>
    <b v="0"/>
    <s v="film &amp; video/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m/>
    <x v="0"/>
    <s v="USD"/>
    <m/>
    <n v="1411437100"/>
    <n v="1408845100"/>
    <b v="0"/>
    <n v="2"/>
    <n v="7.8947368421052634E-3"/>
    <n v="15"/>
    <x v="0"/>
    <x v="2"/>
    <b v="0"/>
    <s v="film &amp; video/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m/>
    <x v="0"/>
    <s v="USD"/>
    <m/>
    <n v="1417532644"/>
    <n v="1413900244"/>
    <b v="0"/>
    <n v="10"/>
    <n v="0.71799999999999997"/>
    <n v="35.9"/>
    <x v="0"/>
    <x v="2"/>
    <b v="0"/>
    <s v="film &amp; video/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x v="0"/>
    <s v="USD"/>
    <m/>
    <n v="1433336895"/>
    <n v="1429621695"/>
    <b v="0"/>
    <n v="3"/>
    <n v="2.6666666666666665"/>
    <n v="13.333333333333334"/>
    <x v="0"/>
    <x v="2"/>
    <b v="0"/>
    <s v="film &amp; video/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x v="0"/>
    <s v="USD"/>
    <m/>
    <n v="1437657935"/>
    <n v="1434201935"/>
    <b v="0"/>
    <n v="4"/>
    <n v="6.0000000000000001E-3"/>
    <n v="20.25"/>
    <x v="0"/>
    <x v="2"/>
    <b v="0"/>
    <s v="film &amp; video/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x v="5"/>
    <s v="CAD"/>
    <m/>
    <n v="1407034796"/>
    <n v="1401850796"/>
    <b v="0"/>
    <n v="15"/>
    <n v="5.0999999999999996"/>
    <n v="119"/>
    <x v="0"/>
    <x v="2"/>
    <b v="0"/>
    <s v="film &amp; video/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m/>
    <x v="0"/>
    <s v="USD"/>
    <m/>
    <n v="1456523572"/>
    <n v="1453931572"/>
    <b v="0"/>
    <n v="2"/>
    <n v="0.26711185308848079"/>
    <n v="4"/>
    <x v="0"/>
    <x v="2"/>
    <b v="0"/>
    <s v="film &amp; video/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x v="0"/>
    <s v="USD"/>
    <m/>
    <n v="1413942628"/>
    <n v="1411350628"/>
    <b v="0"/>
    <n v="0"/>
    <n v="0"/>
    <e v="#DIV/0!"/>
    <x v="0"/>
    <x v="2"/>
    <b v="0"/>
    <s v="film &amp; video/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x v="0"/>
    <s v="USD"/>
    <m/>
    <n v="1467541545"/>
    <n v="1464085545"/>
    <b v="0"/>
    <n v="1"/>
    <n v="2E-3"/>
    <n v="10"/>
    <x v="0"/>
    <x v="2"/>
    <b v="0"/>
    <s v="film &amp; video/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x v="0"/>
    <s v="USD"/>
    <m/>
    <n v="1439675691"/>
    <n v="1434491691"/>
    <b v="0"/>
    <n v="0"/>
    <n v="0"/>
    <e v="#DIV/0!"/>
    <x v="0"/>
    <x v="3"/>
    <b v="0"/>
    <s v="film &amp; video/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m/>
    <x v="0"/>
    <s v="USD"/>
    <m/>
    <n v="1404318595"/>
    <n v="1401726595"/>
    <b v="0"/>
    <n v="1"/>
    <n v="0.01"/>
    <n v="5"/>
    <x v="0"/>
    <x v="3"/>
    <b v="0"/>
    <s v="film &amp; video/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m/>
    <x v="0"/>
    <s v="USD"/>
    <m/>
    <n v="1408232520"/>
    <n v="1405393356"/>
    <b v="0"/>
    <n v="10"/>
    <n v="15.535714285714286"/>
    <n v="43.5"/>
    <x v="0"/>
    <x v="3"/>
    <b v="0"/>
    <s v="film &amp; video/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x v="0"/>
    <s v="USD"/>
    <m/>
    <n v="1443657600"/>
    <n v="1440716654"/>
    <b v="0"/>
    <n v="0"/>
    <n v="0"/>
    <e v="#DIV/0!"/>
    <x v="0"/>
    <x v="3"/>
    <b v="0"/>
    <s v="film &amp; video/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m/>
    <x v="0"/>
    <s v="USD"/>
    <m/>
    <n v="1411150701"/>
    <n v="1405966701"/>
    <b v="0"/>
    <n v="7"/>
    <n v="0.53333333333333333"/>
    <n v="91.428571428571431"/>
    <x v="0"/>
    <x v="3"/>
    <b v="0"/>
    <s v="film &amp; video/drama"/>
    <x v="164"/>
    <x v="3"/>
    <d v="2014-09-19T18:18:21"/>
  </r>
  <r>
    <n v="165"/>
    <s v="NET"/>
    <s v="A teacher. A boy. The beach and a heatwave that drove them all insane."/>
    <n v="17000"/>
    <n v="0"/>
    <x v="2"/>
    <m/>
    <x v="1"/>
    <s v="GBP"/>
    <m/>
    <n v="1452613724"/>
    <n v="1450021724"/>
    <b v="0"/>
    <n v="0"/>
    <n v="0"/>
    <e v="#DIV/0!"/>
    <x v="0"/>
    <x v="3"/>
    <b v="0"/>
    <s v="film &amp; video/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m/>
    <x v="0"/>
    <s v="USD"/>
    <m/>
    <n v="1484531362"/>
    <n v="1481939362"/>
    <b v="0"/>
    <n v="1"/>
    <n v="60"/>
    <n v="3000"/>
    <x v="0"/>
    <x v="3"/>
    <b v="0"/>
    <s v="film &amp; video/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m/>
    <x v="0"/>
    <s v="USD"/>
    <m/>
    <n v="1438726535"/>
    <n v="1433542535"/>
    <b v="0"/>
    <n v="2"/>
    <n v="0.01"/>
    <n v="5.5"/>
    <x v="0"/>
    <x v="3"/>
    <b v="0"/>
    <s v="film &amp; video/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m/>
    <x v="0"/>
    <s v="USD"/>
    <m/>
    <n v="1426791770"/>
    <n v="1424203370"/>
    <b v="0"/>
    <n v="3"/>
    <n v="4.0625"/>
    <n v="108.33333333333333"/>
    <x v="0"/>
    <x v="3"/>
    <b v="0"/>
    <s v="film &amp; video/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m/>
    <x v="1"/>
    <s v="GBP"/>
    <m/>
    <n v="1413634059"/>
    <n v="1411042059"/>
    <b v="0"/>
    <n v="10"/>
    <n v="22.4"/>
    <n v="56"/>
    <x v="0"/>
    <x v="3"/>
    <b v="0"/>
    <s v="film &amp; video/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x v="0"/>
    <s v="USD"/>
    <m/>
    <n v="1440912480"/>
    <n v="1438385283"/>
    <b v="0"/>
    <n v="10"/>
    <n v="3.25"/>
    <n v="32.5"/>
    <x v="0"/>
    <x v="3"/>
    <b v="0"/>
    <s v="film &amp; video/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m/>
    <x v="0"/>
    <s v="USD"/>
    <m/>
    <n v="1470975614"/>
    <n v="1465791614"/>
    <b v="0"/>
    <n v="1"/>
    <n v="2E-3"/>
    <n v="1"/>
    <x v="0"/>
    <x v="3"/>
    <b v="0"/>
    <s v="film &amp; video/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m/>
    <x v="0"/>
    <s v="USD"/>
    <m/>
    <n v="1426753723"/>
    <n v="1423733323"/>
    <b v="0"/>
    <n v="0"/>
    <n v="0"/>
    <e v="#DIV/0!"/>
    <x v="0"/>
    <x v="3"/>
    <b v="0"/>
    <s v="film &amp; video/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m/>
    <x v="1"/>
    <s v="GBP"/>
    <m/>
    <n v="1425131108"/>
    <n v="1422539108"/>
    <b v="0"/>
    <n v="0"/>
    <n v="0"/>
    <e v="#DIV/0!"/>
    <x v="0"/>
    <x v="3"/>
    <b v="0"/>
    <s v="film &amp; video/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m/>
    <x v="9"/>
    <s v="EUR"/>
    <m/>
    <n v="1431108776"/>
    <n v="1425924776"/>
    <b v="0"/>
    <n v="0"/>
    <n v="0"/>
    <e v="#DIV/0!"/>
    <x v="0"/>
    <x v="3"/>
    <b v="0"/>
    <s v="film &amp; video/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x v="1"/>
    <s v="GBP"/>
    <m/>
    <n v="1409337611"/>
    <n v="1407177611"/>
    <b v="0"/>
    <n v="26"/>
    <n v="6.4850000000000003"/>
    <n v="49.884615384615387"/>
    <x v="0"/>
    <x v="3"/>
    <b v="0"/>
    <s v="film &amp; video/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m/>
    <x v="0"/>
    <s v="USD"/>
    <m/>
    <n v="1438803999"/>
    <n v="1436211999"/>
    <b v="0"/>
    <n v="0"/>
    <n v="0"/>
    <e v="#DIV/0!"/>
    <x v="0"/>
    <x v="3"/>
    <b v="0"/>
    <s v="film &amp; video/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m/>
    <x v="0"/>
    <s v="USD"/>
    <m/>
    <n v="1427155726"/>
    <n v="1425690526"/>
    <b v="0"/>
    <n v="7"/>
    <n v="40"/>
    <n v="25.714285714285715"/>
    <x v="0"/>
    <x v="3"/>
    <b v="0"/>
    <s v="film &amp; video/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m/>
    <x v="3"/>
    <s v="EUR"/>
    <m/>
    <n v="1448582145"/>
    <n v="1445986545"/>
    <b v="0"/>
    <n v="0"/>
    <n v="0"/>
    <e v="#DIV/0!"/>
    <x v="0"/>
    <x v="3"/>
    <b v="0"/>
    <s v="film &amp; video/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m/>
    <x v="0"/>
    <s v="USD"/>
    <m/>
    <n v="1457056555"/>
    <n v="1454464555"/>
    <b v="0"/>
    <n v="2"/>
    <n v="20"/>
    <n v="100"/>
    <x v="0"/>
    <x v="3"/>
    <b v="0"/>
    <s v="film &amp; video/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m/>
    <x v="1"/>
    <s v="GBP"/>
    <m/>
    <n v="1428951600"/>
    <n v="1425512843"/>
    <b v="0"/>
    <n v="13"/>
    <n v="33.416666666666664"/>
    <n v="30.846153846153847"/>
    <x v="0"/>
    <x v="3"/>
    <b v="0"/>
    <s v="film &amp; video/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m/>
    <x v="1"/>
    <s v="GBP"/>
    <m/>
    <n v="1434995295"/>
    <n v="1432403295"/>
    <b v="0"/>
    <n v="4"/>
    <n v="21.092608822670172"/>
    <n v="180.5"/>
    <x v="0"/>
    <x v="3"/>
    <b v="0"/>
    <s v="film &amp; video/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x v="0"/>
    <s v="USD"/>
    <m/>
    <n v="1483748232"/>
    <n v="1481156232"/>
    <b v="0"/>
    <n v="0"/>
    <n v="0"/>
    <e v="#DIV/0!"/>
    <x v="0"/>
    <x v="3"/>
    <b v="0"/>
    <s v="film &amp; video/drama"/>
    <x v="182"/>
    <x v="2"/>
    <d v="2017-01-07T00:17:12"/>
  </r>
  <r>
    <n v="183"/>
    <s v="Three Little Words"/>
    <s v="Don't kill me until I meet my Dad"/>
    <n v="12500"/>
    <n v="4482"/>
    <x v="2"/>
    <m/>
    <x v="1"/>
    <s v="GBP"/>
    <m/>
    <n v="1417033610"/>
    <n v="1414438010"/>
    <b v="0"/>
    <n v="12"/>
    <n v="35.856000000000002"/>
    <n v="373.5"/>
    <x v="0"/>
    <x v="3"/>
    <b v="0"/>
    <s v="film &amp; video/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x v="5"/>
    <s v="CAD"/>
    <m/>
    <n v="1409543940"/>
    <n v="1404586762"/>
    <b v="0"/>
    <n v="2"/>
    <n v="3.4"/>
    <n v="25.5"/>
    <x v="0"/>
    <x v="3"/>
    <b v="0"/>
    <s v="film &amp; video/drama"/>
    <x v="184"/>
    <x v="3"/>
    <d v="2014-09-01T03:59:00"/>
  </r>
  <r>
    <n v="185"/>
    <s v="BLANK Short Movie"/>
    <s v="Love has no boundaries!"/>
    <n v="40000"/>
    <n v="2200"/>
    <x v="2"/>
    <m/>
    <x v="10"/>
    <s v="NOK"/>
    <m/>
    <n v="1471557139"/>
    <n v="1468965139"/>
    <b v="0"/>
    <n v="10"/>
    <n v="5.5"/>
    <n v="220"/>
    <x v="0"/>
    <x v="3"/>
    <b v="0"/>
    <s v="film &amp; video/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m/>
    <x v="0"/>
    <s v="USD"/>
    <m/>
    <n v="1488571200"/>
    <n v="1485977434"/>
    <b v="0"/>
    <n v="0"/>
    <n v="0"/>
    <e v="#DIV/0!"/>
    <x v="0"/>
    <x v="3"/>
    <b v="0"/>
    <s v="film &amp; video/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m/>
    <x v="0"/>
    <s v="USD"/>
    <m/>
    <n v="1437461940"/>
    <n v="1435383457"/>
    <b v="0"/>
    <n v="5"/>
    <n v="16"/>
    <n v="160"/>
    <x v="0"/>
    <x v="3"/>
    <b v="0"/>
    <s v="film &amp; video/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x v="0"/>
    <s v="USD"/>
    <m/>
    <n v="1409891015"/>
    <n v="1407299015"/>
    <b v="0"/>
    <n v="0"/>
    <n v="0"/>
    <e v="#DIV/0!"/>
    <x v="0"/>
    <x v="3"/>
    <b v="0"/>
    <s v="film &amp; video/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x v="0"/>
    <s v="USD"/>
    <m/>
    <n v="1472920477"/>
    <n v="1467736477"/>
    <b v="0"/>
    <n v="5"/>
    <n v="6.9000000000000006E-2"/>
    <n v="69"/>
    <x v="0"/>
    <x v="3"/>
    <b v="0"/>
    <s v="film &amp; video/drama"/>
    <x v="189"/>
    <x v="2"/>
    <d v="2016-09-03T16:34:37"/>
  </r>
  <r>
    <n v="190"/>
    <s v="REGIONRAT, the movie"/>
    <s v="Because hope can be a 4 letter word"/>
    <n v="12000"/>
    <n v="50"/>
    <x v="2"/>
    <m/>
    <x v="0"/>
    <s v="USD"/>
    <m/>
    <n v="1466091446"/>
    <n v="1465227446"/>
    <b v="0"/>
    <n v="1"/>
    <n v="0.41666666666666669"/>
    <n v="50"/>
    <x v="0"/>
    <x v="3"/>
    <b v="0"/>
    <s v="film &amp; video/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m/>
    <x v="2"/>
    <s v="AUD"/>
    <m/>
    <n v="1443782138"/>
    <n v="1440326138"/>
    <b v="0"/>
    <n v="3"/>
    <n v="5"/>
    <n v="83.333333333333329"/>
    <x v="0"/>
    <x v="3"/>
    <b v="0"/>
    <s v="film &amp; video/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x v="0"/>
    <s v="USD"/>
    <m/>
    <n v="1413572432"/>
    <n v="1410980432"/>
    <b v="0"/>
    <n v="3"/>
    <n v="1.6999999999999999E-3"/>
    <n v="5.666666666666667"/>
    <x v="0"/>
    <x v="3"/>
    <b v="0"/>
    <s v="film &amp; video/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x v="1"/>
    <s v="GBP"/>
    <m/>
    <n v="1417217166"/>
    <n v="1412029566"/>
    <b v="0"/>
    <n v="0"/>
    <n v="0"/>
    <e v="#DIV/0!"/>
    <x v="0"/>
    <x v="3"/>
    <b v="0"/>
    <s v="film &amp; video/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m/>
    <x v="1"/>
    <s v="GBP"/>
    <m/>
    <n v="1457308531"/>
    <n v="1452124531"/>
    <b v="0"/>
    <n v="3"/>
    <n v="0.12"/>
    <n v="1"/>
    <x v="0"/>
    <x v="3"/>
    <b v="0"/>
    <s v="film &amp; video/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x v="0"/>
    <s v="USD"/>
    <m/>
    <n v="1436544332"/>
    <n v="1431360332"/>
    <b v="0"/>
    <n v="0"/>
    <n v="0"/>
    <e v="#DIV/0!"/>
    <x v="0"/>
    <x v="3"/>
    <b v="0"/>
    <s v="film &amp; video/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m/>
    <x v="1"/>
    <s v="GBP"/>
    <m/>
    <n v="1444510800"/>
    <n v="1442062898"/>
    <b v="0"/>
    <n v="19"/>
    <n v="41.857142857142854"/>
    <n v="77.10526315789474"/>
    <x v="0"/>
    <x v="3"/>
    <b v="0"/>
    <s v="film &amp; video/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x v="1"/>
    <s v="GBP"/>
    <m/>
    <n v="1487365200"/>
    <n v="1483734100"/>
    <b v="0"/>
    <n v="8"/>
    <n v="10.48"/>
    <n v="32.75"/>
    <x v="0"/>
    <x v="3"/>
    <b v="0"/>
    <s v="film &amp; video/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m/>
    <x v="0"/>
    <s v="USD"/>
    <m/>
    <n v="1412500322"/>
    <n v="1409908322"/>
    <b v="0"/>
    <n v="6"/>
    <n v="1.1160000000000001"/>
    <n v="46.5"/>
    <x v="0"/>
    <x v="3"/>
    <b v="0"/>
    <s v="film &amp; video/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x v="0"/>
    <s v="USD"/>
    <m/>
    <n v="1472698702"/>
    <n v="1470106702"/>
    <b v="0"/>
    <n v="0"/>
    <n v="0"/>
    <e v="#DIV/0!"/>
    <x v="0"/>
    <x v="3"/>
    <b v="0"/>
    <s v="film &amp; video/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m/>
    <x v="0"/>
    <s v="USD"/>
    <m/>
    <n v="1410746403"/>
    <n v="1408154403"/>
    <b v="0"/>
    <n v="18"/>
    <n v="26.192499999999999"/>
    <n v="87.308333333333337"/>
    <x v="0"/>
    <x v="3"/>
    <b v="0"/>
    <s v="film &amp; video/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m/>
    <x v="0"/>
    <s v="USD"/>
    <m/>
    <n v="1423424329"/>
    <n v="1421696329"/>
    <b v="0"/>
    <n v="7"/>
    <n v="58.46153846153846"/>
    <n v="54.285714285714285"/>
    <x v="0"/>
    <x v="3"/>
    <b v="0"/>
    <s v="film &amp; video/drama"/>
    <x v="201"/>
    <x v="0"/>
    <d v="2015-02-08T19:38:49"/>
  </r>
  <r>
    <n v="202"/>
    <s v="Modern Gangsters"/>
    <s v="new web series created by jonney terry"/>
    <n v="6000"/>
    <n v="0"/>
    <x v="2"/>
    <m/>
    <x v="0"/>
    <s v="USD"/>
    <m/>
    <n v="1444337940"/>
    <n v="1441750564"/>
    <b v="0"/>
    <n v="0"/>
    <n v="0"/>
    <e v="#DIV/0!"/>
    <x v="0"/>
    <x v="3"/>
    <b v="0"/>
    <s v="film &amp; video/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m/>
    <x v="1"/>
    <s v="GBP"/>
    <m/>
    <n v="1422562864"/>
    <n v="1417378864"/>
    <b v="0"/>
    <n v="8"/>
    <n v="29.84"/>
    <n v="93.25"/>
    <x v="0"/>
    <x v="3"/>
    <b v="0"/>
    <s v="film &amp; video/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x v="2"/>
    <s v="AUD"/>
    <m/>
    <n v="1470319203"/>
    <n v="1467727203"/>
    <b v="0"/>
    <n v="1293"/>
    <n v="50.721666666666664"/>
    <n v="117.68368136117556"/>
    <x v="0"/>
    <x v="3"/>
    <b v="0"/>
    <s v="film &amp; video/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x v="0"/>
    <s v="USD"/>
    <m/>
    <n v="1444144222"/>
    <n v="1441120222"/>
    <b v="0"/>
    <n v="17"/>
    <n v="16.25"/>
    <n v="76.470588235294116"/>
    <x v="0"/>
    <x v="3"/>
    <b v="0"/>
    <s v="film &amp; video/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m/>
    <x v="0"/>
    <s v="USD"/>
    <m/>
    <n v="1470441983"/>
    <n v="1468627583"/>
    <b v="0"/>
    <n v="0"/>
    <n v="0"/>
    <e v="#DIV/0!"/>
    <x v="0"/>
    <x v="3"/>
    <b v="0"/>
    <s v="film &amp; video/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x v="5"/>
    <s v="CAD"/>
    <m/>
    <n v="1420346638"/>
    <n v="1417754638"/>
    <b v="0"/>
    <n v="13"/>
    <n v="15.214285714285714"/>
    <n v="163.84615384615384"/>
    <x v="0"/>
    <x v="3"/>
    <b v="0"/>
    <s v="film &amp; video/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m/>
    <x v="2"/>
    <s v="AUD"/>
    <m/>
    <n v="1418719967"/>
    <n v="1416127967"/>
    <b v="0"/>
    <n v="0"/>
    <n v="0"/>
    <e v="#DIV/0!"/>
    <x v="0"/>
    <x v="3"/>
    <b v="0"/>
    <s v="film &amp; video/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x v="0"/>
    <s v="USD"/>
    <m/>
    <n v="1436566135"/>
    <n v="1433974135"/>
    <b v="0"/>
    <n v="0"/>
    <n v="0"/>
    <e v="#DIV/0!"/>
    <x v="0"/>
    <x v="3"/>
    <b v="0"/>
    <s v="film &amp; video/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m/>
    <x v="0"/>
    <s v="USD"/>
    <m/>
    <n v="1443675600"/>
    <n v="1441157592"/>
    <b v="0"/>
    <n v="33"/>
    <n v="25.25"/>
    <n v="91.818181818181813"/>
    <x v="0"/>
    <x v="3"/>
    <b v="0"/>
    <s v="film &amp; video/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x v="0"/>
    <s v="USD"/>
    <m/>
    <n v="1442634617"/>
    <n v="1440042617"/>
    <b v="0"/>
    <n v="12"/>
    <n v="44.6"/>
    <n v="185.83333333333334"/>
    <x v="0"/>
    <x v="3"/>
    <b v="0"/>
    <s v="film &amp; video/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m/>
    <x v="0"/>
    <s v="USD"/>
    <m/>
    <n v="1460837320"/>
    <n v="1455656920"/>
    <b v="0"/>
    <n v="1"/>
    <n v="1.5873015873015872E-2"/>
    <n v="1"/>
    <x v="0"/>
    <x v="3"/>
    <b v="0"/>
    <s v="film &amp; video/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m/>
    <x v="0"/>
    <s v="USD"/>
    <m/>
    <n v="1439734001"/>
    <n v="1437142547"/>
    <b v="0"/>
    <n v="1"/>
    <n v="0.04"/>
    <n v="20"/>
    <x v="0"/>
    <x v="3"/>
    <b v="0"/>
    <s v="film &amp; video/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x v="0"/>
    <s v="USD"/>
    <m/>
    <n v="1425655349"/>
    <n v="1420471349"/>
    <b v="0"/>
    <n v="1"/>
    <n v="8.0000000000000002E-3"/>
    <n v="1"/>
    <x v="0"/>
    <x v="3"/>
    <b v="0"/>
    <s v="film &amp; video/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m/>
    <x v="1"/>
    <s v="GBP"/>
    <m/>
    <n v="1455753540"/>
    <n v="1452058282"/>
    <b v="0"/>
    <n v="1"/>
    <n v="0.22727272727272727"/>
    <n v="10"/>
    <x v="0"/>
    <x v="3"/>
    <b v="0"/>
    <s v="film &amp; video/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x v="0"/>
    <s v="USD"/>
    <m/>
    <n v="1429740037"/>
    <n v="1425423637"/>
    <b v="0"/>
    <n v="84"/>
    <n v="55.698439999999998"/>
    <n v="331.53833333333336"/>
    <x v="0"/>
    <x v="3"/>
    <b v="0"/>
    <s v="film &amp; video/drama"/>
    <x v="216"/>
    <x v="0"/>
    <d v="2015-04-22T22:00:37"/>
  </r>
  <r>
    <n v="217"/>
    <s v="Bitch"/>
    <s v="A roadmovie by paw"/>
    <n v="100000"/>
    <n v="11943"/>
    <x v="2"/>
    <m/>
    <x v="11"/>
    <s v="SEK"/>
    <m/>
    <n v="1419780149"/>
    <n v="1417101749"/>
    <b v="0"/>
    <n v="38"/>
    <n v="11.943"/>
    <n v="314.28947368421052"/>
    <x v="0"/>
    <x v="3"/>
    <b v="0"/>
    <s v="film &amp; video/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x v="0"/>
    <s v="USD"/>
    <m/>
    <n v="1431702289"/>
    <n v="1426518289"/>
    <b v="0"/>
    <n v="1"/>
    <n v="2"/>
    <n v="100"/>
    <x v="0"/>
    <x v="3"/>
    <b v="0"/>
    <s v="film &amp; video/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m/>
    <x v="0"/>
    <s v="USD"/>
    <m/>
    <n v="1459493940"/>
    <n v="1456732225"/>
    <b v="0"/>
    <n v="76"/>
    <n v="17.63"/>
    <n v="115.98684210526316"/>
    <x v="0"/>
    <x v="3"/>
    <b v="0"/>
    <s v="film &amp; video/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m/>
    <x v="0"/>
    <s v="USD"/>
    <m/>
    <n v="1440101160"/>
    <n v="1436542030"/>
    <b v="0"/>
    <n v="3"/>
    <n v="0.72"/>
    <n v="120"/>
    <x v="0"/>
    <x v="3"/>
    <b v="0"/>
    <s v="film &amp; video/drama"/>
    <x v="220"/>
    <x v="0"/>
    <d v="2015-08-20T20:06:00"/>
  </r>
  <r>
    <n v="221"/>
    <s v="Archetypes"/>
    <s v="Film about Schizophrenia with Surreal Twists!"/>
    <n v="50000"/>
    <n v="0"/>
    <x v="2"/>
    <m/>
    <x v="0"/>
    <s v="USD"/>
    <m/>
    <n v="1427569564"/>
    <n v="1422389164"/>
    <b v="0"/>
    <n v="0"/>
    <n v="0"/>
    <e v="#DIV/0!"/>
    <x v="0"/>
    <x v="3"/>
    <b v="0"/>
    <s v="film &amp; video/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x v="0"/>
    <s v="USD"/>
    <m/>
    <n v="1427423940"/>
    <n v="1422383318"/>
    <b v="0"/>
    <n v="2"/>
    <n v="13"/>
    <n v="65"/>
    <x v="0"/>
    <x v="3"/>
    <b v="0"/>
    <s v="film &amp; video/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m/>
    <x v="0"/>
    <s v="USD"/>
    <m/>
    <n v="1463879100"/>
    <n v="1461287350"/>
    <b v="0"/>
    <n v="0"/>
    <n v="0"/>
    <e v="#DIV/0!"/>
    <x v="0"/>
    <x v="3"/>
    <b v="0"/>
    <s v="film &amp; video/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x v="2"/>
    <s v="AUD"/>
    <m/>
    <n v="1436506726"/>
    <n v="1431322726"/>
    <b v="0"/>
    <n v="0"/>
    <n v="0"/>
    <e v="#DIV/0!"/>
    <x v="0"/>
    <x v="3"/>
    <b v="0"/>
    <s v="film &amp; video/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m/>
    <x v="0"/>
    <s v="USD"/>
    <m/>
    <n v="1460153054"/>
    <n v="1457564654"/>
    <b v="0"/>
    <n v="0"/>
    <n v="0"/>
    <e v="#DIV/0!"/>
    <x v="0"/>
    <x v="3"/>
    <b v="0"/>
    <s v="film &amp; video/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m/>
    <x v="1"/>
    <s v="GBP"/>
    <m/>
    <n v="1433064540"/>
    <n v="1428854344"/>
    <b v="0"/>
    <n v="2"/>
    <n v="0.86206896551724133"/>
    <n v="125"/>
    <x v="0"/>
    <x v="3"/>
    <b v="0"/>
    <s v="film &amp; video/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x v="0"/>
    <s v="USD"/>
    <m/>
    <n v="1436477241"/>
    <n v="1433885241"/>
    <b v="0"/>
    <n v="0"/>
    <n v="0"/>
    <e v="#DIV/0!"/>
    <x v="0"/>
    <x v="3"/>
    <b v="0"/>
    <s v="film &amp; video/drama"/>
    <x v="227"/>
    <x v="0"/>
    <d v="2015-07-09T21:27:21"/>
  </r>
  <r>
    <n v="228"/>
    <s v="Facets of a Geek life"/>
    <s v="I am making a film from one one of my books called facets of a Geek life."/>
    <n v="8000"/>
    <n v="0"/>
    <x v="2"/>
    <m/>
    <x v="1"/>
    <s v="GBP"/>
    <m/>
    <n v="1433176105"/>
    <n v="1427992105"/>
    <b v="0"/>
    <n v="0"/>
    <n v="0"/>
    <e v="#DIV/0!"/>
    <x v="0"/>
    <x v="3"/>
    <b v="0"/>
    <s v="film &amp; video/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m/>
    <x v="12"/>
    <s v="EUR"/>
    <m/>
    <n v="1455402297"/>
    <n v="1452810297"/>
    <b v="0"/>
    <n v="0"/>
    <n v="0"/>
    <e v="#DIV/0!"/>
    <x v="0"/>
    <x v="3"/>
    <b v="0"/>
    <s v="film &amp; video/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m/>
    <x v="0"/>
    <s v="USD"/>
    <m/>
    <n v="1433443151"/>
    <n v="1430851151"/>
    <b v="0"/>
    <n v="2"/>
    <n v="0.4"/>
    <n v="30"/>
    <x v="0"/>
    <x v="3"/>
    <b v="0"/>
    <s v="film &amp; video/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x v="0"/>
    <s v="USD"/>
    <m/>
    <n v="1451775651"/>
    <n v="1449183651"/>
    <b v="0"/>
    <n v="0"/>
    <n v="0"/>
    <e v="#DIV/0!"/>
    <x v="0"/>
    <x v="3"/>
    <b v="0"/>
    <s v="film &amp; video/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m/>
    <x v="1"/>
    <s v="GBP"/>
    <m/>
    <n v="1425066546"/>
    <n v="1422474546"/>
    <b v="0"/>
    <n v="7"/>
    <n v="2.75"/>
    <n v="15.714285714285714"/>
    <x v="0"/>
    <x v="3"/>
    <b v="0"/>
    <s v="film &amp; video/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m/>
    <x v="0"/>
    <s v="USD"/>
    <m/>
    <n v="1475185972"/>
    <n v="1472593972"/>
    <b v="0"/>
    <n v="0"/>
    <n v="0"/>
    <e v="#DIV/0!"/>
    <x v="0"/>
    <x v="3"/>
    <b v="0"/>
    <s v="film &amp; video/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x v="0"/>
    <s v="USD"/>
    <m/>
    <n v="1434847859"/>
    <n v="1431391859"/>
    <b v="0"/>
    <n v="5"/>
    <n v="40.1"/>
    <n v="80.2"/>
    <x v="0"/>
    <x v="3"/>
    <b v="0"/>
    <s v="film &amp; video/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m/>
    <x v="0"/>
    <s v="USD"/>
    <m/>
    <n v="1436478497"/>
    <n v="1433886497"/>
    <b v="0"/>
    <n v="0"/>
    <n v="0"/>
    <e v="#DIV/0!"/>
    <x v="0"/>
    <x v="3"/>
    <b v="0"/>
    <s v="film &amp; video/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x v="0"/>
    <s v="USD"/>
    <m/>
    <n v="1451952000"/>
    <n v="1447380099"/>
    <b v="0"/>
    <n v="0"/>
    <n v="0"/>
    <e v="#DIV/0!"/>
    <x v="0"/>
    <x v="3"/>
    <b v="0"/>
    <s v="film &amp; video/drama"/>
    <x v="236"/>
    <x v="0"/>
    <d v="2016-01-05T00:00:00"/>
  </r>
  <r>
    <n v="237"/>
    <s v="Making The Choice"/>
    <s v="Making The Choice is a christian short film series."/>
    <n v="15000"/>
    <n v="50"/>
    <x v="2"/>
    <m/>
    <x v="0"/>
    <s v="USD"/>
    <m/>
    <n v="1457445069"/>
    <n v="1452261069"/>
    <b v="0"/>
    <n v="1"/>
    <n v="0.33333333333333331"/>
    <n v="50"/>
    <x v="0"/>
    <x v="3"/>
    <b v="0"/>
    <s v="film &amp; video/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m/>
    <x v="0"/>
    <s v="USD"/>
    <m/>
    <n v="1483088400"/>
    <n v="1481324760"/>
    <b v="0"/>
    <n v="0"/>
    <n v="0"/>
    <e v="#DIV/0!"/>
    <x v="0"/>
    <x v="3"/>
    <b v="0"/>
    <s v="film &amp; video/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m/>
    <x v="2"/>
    <s v="AUD"/>
    <m/>
    <n v="1446984000"/>
    <n v="1445308730"/>
    <b v="0"/>
    <n v="5"/>
    <n v="25"/>
    <n v="50"/>
    <x v="0"/>
    <x v="3"/>
    <b v="0"/>
    <s v="film &amp; video/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x v="0"/>
    <s v="USD"/>
    <m/>
    <n v="1367773211"/>
    <n v="1363885211"/>
    <b v="1"/>
    <n v="137"/>
    <n v="107.63413333333334"/>
    <n v="117.84759124087591"/>
    <x v="0"/>
    <x v="4"/>
    <b v="1"/>
    <s v="film &amp; video/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x v="0"/>
    <s v="USD"/>
    <m/>
    <n v="1419180304"/>
    <n v="1415292304"/>
    <b v="1"/>
    <n v="376"/>
    <n v="112.63736263736264"/>
    <n v="109.04255319148936"/>
    <x v="0"/>
    <x v="4"/>
    <b v="1"/>
    <s v="film &amp; video/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m/>
    <x v="0"/>
    <s v="USD"/>
    <m/>
    <n v="1324381790"/>
    <n v="1321357790"/>
    <b v="1"/>
    <n v="202"/>
    <n v="113.46153846153847"/>
    <n v="73.019801980198025"/>
    <x v="0"/>
    <x v="4"/>
    <b v="1"/>
    <s v="film &amp; video/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m/>
    <x v="0"/>
    <s v="USD"/>
    <m/>
    <n v="1393031304"/>
    <n v="1390439304"/>
    <b v="1"/>
    <n v="328"/>
    <n v="102.592"/>
    <n v="78.195121951219505"/>
    <x v="0"/>
    <x v="4"/>
    <b v="1"/>
    <s v="film &amp; video/documentary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x v="0"/>
    <s v="USD"/>
    <m/>
    <n v="1268723160"/>
    <n v="1265269559"/>
    <b v="1"/>
    <n v="84"/>
    <n v="113.75714285714285"/>
    <n v="47.398809523809526"/>
    <x v="0"/>
    <x v="4"/>
    <b v="1"/>
    <s v="film &amp; video/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x v="0"/>
    <s v="USD"/>
    <m/>
    <n v="1345079785"/>
    <n v="1342487785"/>
    <b v="1"/>
    <n v="96"/>
    <n v="103.72"/>
    <n v="54.020833333333336"/>
    <x v="0"/>
    <x v="4"/>
    <b v="1"/>
    <s v="film &amp; video/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m/>
    <x v="0"/>
    <s v="USD"/>
    <m/>
    <n v="1292665405"/>
    <n v="1288341805"/>
    <b v="1"/>
    <n v="223"/>
    <n v="305.45999999999998"/>
    <n v="68.488789237668158"/>
    <x v="0"/>
    <x v="4"/>
    <b v="1"/>
    <s v="film &amp; video/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x v="0"/>
    <s v="USD"/>
    <m/>
    <n v="1287200340"/>
    <n v="1284042614"/>
    <b v="1"/>
    <n v="62"/>
    <n v="134.1"/>
    <n v="108.14516129032258"/>
    <x v="0"/>
    <x v="4"/>
    <b v="1"/>
    <s v="film &amp; video/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x v="0"/>
    <s v="USD"/>
    <m/>
    <n v="1325961309"/>
    <n v="1322073309"/>
    <b v="1"/>
    <n v="146"/>
    <n v="101.33294117647058"/>
    <n v="589.95205479452056"/>
    <x v="0"/>
    <x v="4"/>
    <b v="1"/>
    <s v="film &amp; video/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x v="0"/>
    <s v="USD"/>
    <m/>
    <n v="1282498800"/>
    <n v="1275603020"/>
    <b v="1"/>
    <n v="235"/>
    <n v="112.92"/>
    <n v="48.051063829787232"/>
    <x v="0"/>
    <x v="4"/>
    <b v="1"/>
    <s v="film &amp; video/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m/>
    <x v="0"/>
    <s v="USD"/>
    <m/>
    <n v="1370525691"/>
    <n v="1367933691"/>
    <b v="1"/>
    <n v="437"/>
    <n v="105.58333333333333"/>
    <n v="72.482837528604122"/>
    <x v="0"/>
    <x v="4"/>
    <b v="1"/>
    <s v="film &amp; video/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x v="0"/>
    <s v="USD"/>
    <m/>
    <n v="1337194800"/>
    <n v="1334429646"/>
    <b v="1"/>
    <n v="77"/>
    <n v="125.57142857142857"/>
    <n v="57.077922077922075"/>
    <x v="0"/>
    <x v="4"/>
    <b v="1"/>
    <s v="film &amp; video/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x v="0"/>
    <s v="USD"/>
    <m/>
    <n v="1275364740"/>
    <n v="1269878058"/>
    <b v="1"/>
    <n v="108"/>
    <n v="184.56"/>
    <n v="85.444444444444443"/>
    <x v="0"/>
    <x v="4"/>
    <b v="1"/>
    <s v="film &amp; video/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x v="0"/>
    <s v="USD"/>
    <m/>
    <n v="1329320235"/>
    <n v="1326728235"/>
    <b v="1"/>
    <n v="7"/>
    <n v="100.73333333333333"/>
    <n v="215.85714285714286"/>
    <x v="0"/>
    <x v="4"/>
    <b v="1"/>
    <s v="film &amp; video/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x v="0"/>
    <s v="USD"/>
    <m/>
    <n v="1445047200"/>
    <n v="1442443910"/>
    <b v="1"/>
    <n v="314"/>
    <n v="116.94725"/>
    <n v="89.38643312101911"/>
    <x v="0"/>
    <x v="4"/>
    <b v="1"/>
    <s v="film &amp; video/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m/>
    <x v="0"/>
    <s v="USD"/>
    <m/>
    <n v="1300275482"/>
    <n v="1297687082"/>
    <b v="1"/>
    <n v="188"/>
    <n v="106.73325"/>
    <n v="45.418404255319146"/>
    <x v="0"/>
    <x v="4"/>
    <b v="1"/>
    <s v="film &amp; video/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x v="0"/>
    <s v="USD"/>
    <m/>
    <n v="1363458467"/>
    <n v="1360866467"/>
    <b v="1"/>
    <n v="275"/>
    <n v="139.1"/>
    <n v="65.756363636363631"/>
    <x v="0"/>
    <x v="4"/>
    <b v="1"/>
    <s v="film &amp; video/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x v="0"/>
    <s v="USD"/>
    <m/>
    <n v="1463670162"/>
    <n v="1461078162"/>
    <b v="1"/>
    <n v="560"/>
    <n v="106.7264857142857"/>
    <n v="66.70405357142856"/>
    <x v="0"/>
    <x v="4"/>
    <b v="1"/>
    <s v="film &amp; video/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x v="0"/>
    <s v="USD"/>
    <m/>
    <n v="1308359666"/>
    <n v="1305767666"/>
    <b v="1"/>
    <n v="688"/>
    <n v="191.14"/>
    <n v="83.345930232558146"/>
    <x v="0"/>
    <x v="4"/>
    <b v="1"/>
    <s v="film &amp; video/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x v="0"/>
    <s v="USD"/>
    <m/>
    <n v="1428514969"/>
    <n v="1425922969"/>
    <b v="1"/>
    <n v="942"/>
    <n v="131.93789333333334"/>
    <n v="105.04609341825902"/>
    <x v="0"/>
    <x v="4"/>
    <b v="1"/>
    <s v="film &amp; video/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x v="0"/>
    <s v="USD"/>
    <m/>
    <n v="1279360740"/>
    <n v="1275415679"/>
    <b v="1"/>
    <n v="88"/>
    <n v="106.4"/>
    <n v="120.90909090909091"/>
    <x v="0"/>
    <x v="4"/>
    <b v="1"/>
    <s v="film &amp; video/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m/>
    <x v="0"/>
    <s v="USD"/>
    <m/>
    <n v="1339080900"/>
    <n v="1334783704"/>
    <b v="1"/>
    <n v="220"/>
    <n v="107.4"/>
    <n v="97.63636363636364"/>
    <x v="0"/>
    <x v="4"/>
    <b v="1"/>
    <s v="film &amp; video/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m/>
    <x v="0"/>
    <s v="USD"/>
    <m/>
    <n v="1298699828"/>
    <n v="1294811828"/>
    <b v="1"/>
    <n v="145"/>
    <n v="240"/>
    <n v="41.379310344827587"/>
    <x v="0"/>
    <x v="4"/>
    <b v="1"/>
    <s v="film &amp; video/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x v="0"/>
    <s v="USD"/>
    <m/>
    <n v="1348786494"/>
    <n v="1346194494"/>
    <b v="1"/>
    <n v="963"/>
    <n v="118.08108"/>
    <n v="30.654485981308412"/>
    <x v="0"/>
    <x v="4"/>
    <b v="1"/>
    <s v="film &amp; video/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x v="0"/>
    <s v="USD"/>
    <m/>
    <n v="1336747995"/>
    <n v="1334155995"/>
    <b v="1"/>
    <n v="91"/>
    <n v="118.2"/>
    <n v="64.945054945054949"/>
    <x v="0"/>
    <x v="4"/>
    <b v="1"/>
    <s v="film &amp; video/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x v="0"/>
    <s v="USD"/>
    <m/>
    <n v="1273522560"/>
    <n v="1269928430"/>
    <b v="1"/>
    <n v="58"/>
    <n v="111.1"/>
    <n v="95.775862068965523"/>
    <x v="0"/>
    <x v="4"/>
    <b v="1"/>
    <s v="film &amp; video/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x v="0"/>
    <s v="USD"/>
    <m/>
    <n v="1271994660"/>
    <n v="1264565507"/>
    <b v="1"/>
    <n v="36"/>
    <n v="145.5"/>
    <n v="40.416666666666664"/>
    <x v="0"/>
    <x v="4"/>
    <b v="1"/>
    <s v="film &amp; video/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m/>
    <x v="1"/>
    <s v="GBP"/>
    <m/>
    <n v="1403693499"/>
    <n v="1401101499"/>
    <b v="1"/>
    <n v="165"/>
    <n v="131.62883248730964"/>
    <n v="78.578424242424248"/>
    <x v="0"/>
    <x v="4"/>
    <b v="1"/>
    <s v="film &amp; video/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x v="0"/>
    <s v="USD"/>
    <m/>
    <n v="1320640778"/>
    <n v="1316749178"/>
    <b v="1"/>
    <n v="111"/>
    <n v="111.4"/>
    <n v="50.18018018018018"/>
    <x v="0"/>
    <x v="4"/>
    <b v="1"/>
    <s v="film &amp; video/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x v="2"/>
    <s v="AUD"/>
    <m/>
    <n v="1487738622"/>
    <n v="1485146622"/>
    <b v="1"/>
    <n v="1596"/>
    <n v="147.23376999999999"/>
    <n v="92.251735588972423"/>
    <x v="0"/>
    <x v="4"/>
    <b v="1"/>
    <s v="film &amp; video/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x v="0"/>
    <s v="USD"/>
    <m/>
    <n v="1306296000"/>
    <n v="1301950070"/>
    <b v="1"/>
    <n v="61"/>
    <n v="152.60869565217391"/>
    <n v="57.540983606557376"/>
    <x v="0"/>
    <x v="4"/>
    <b v="1"/>
    <s v="film &amp; video/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m/>
    <x v="0"/>
    <s v="USD"/>
    <m/>
    <n v="1388649600"/>
    <n v="1386123861"/>
    <b v="1"/>
    <n v="287"/>
    <n v="104.68"/>
    <n v="109.42160278745645"/>
    <x v="0"/>
    <x v="4"/>
    <b v="1"/>
    <s v="film &amp; video/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x v="0"/>
    <s v="USD"/>
    <m/>
    <n v="1272480540"/>
    <n v="1267220191"/>
    <b v="1"/>
    <n v="65"/>
    <n v="177.43366666666665"/>
    <n v="81.892461538461546"/>
    <x v="0"/>
    <x v="4"/>
    <b v="1"/>
    <s v="film &amp; video/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x v="0"/>
    <s v="USD"/>
    <m/>
    <n v="1309694266"/>
    <n v="1307102266"/>
    <b v="1"/>
    <n v="118"/>
    <n v="107.7758"/>
    <n v="45.667711864406776"/>
    <x v="0"/>
    <x v="4"/>
    <b v="1"/>
    <s v="film &amp; video/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x v="0"/>
    <s v="USD"/>
    <m/>
    <n v="1333609140"/>
    <n v="1330638829"/>
    <b v="1"/>
    <n v="113"/>
    <n v="156"/>
    <n v="55.221238938053098"/>
    <x v="0"/>
    <x v="4"/>
    <b v="1"/>
    <s v="film &amp; video/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m/>
    <x v="0"/>
    <s v="USD"/>
    <m/>
    <n v="1352511966"/>
    <n v="1349916366"/>
    <b v="1"/>
    <n v="332"/>
    <n v="108.395"/>
    <n v="65.298192771084331"/>
    <x v="0"/>
    <x v="4"/>
    <b v="1"/>
    <s v="film &amp; video/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m/>
    <x v="0"/>
    <s v="USD"/>
    <m/>
    <n v="1335574674"/>
    <n v="1330394274"/>
    <b v="1"/>
    <n v="62"/>
    <n v="147.6"/>
    <n v="95.225806451612897"/>
    <x v="0"/>
    <x v="4"/>
    <b v="1"/>
    <s v="film &amp; video/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x v="0"/>
    <s v="USD"/>
    <m/>
    <n v="1432416219"/>
    <n v="1429824219"/>
    <b v="1"/>
    <n v="951"/>
    <n v="110.38153846153845"/>
    <n v="75.444794952681391"/>
    <x v="0"/>
    <x v="4"/>
    <b v="1"/>
    <s v="film &amp; video/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m/>
    <x v="0"/>
    <s v="USD"/>
    <m/>
    <n v="1350003539"/>
    <n v="1347411539"/>
    <b v="1"/>
    <n v="415"/>
    <n v="150.34814814814814"/>
    <n v="97.816867469879512"/>
    <x v="0"/>
    <x v="4"/>
    <b v="1"/>
    <s v="film &amp; video/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x v="0"/>
    <s v="USD"/>
    <m/>
    <n v="1488160860"/>
    <n v="1485237096"/>
    <b v="1"/>
    <n v="305"/>
    <n v="157.31829411764707"/>
    <n v="87.685606557377056"/>
    <x v="0"/>
    <x v="4"/>
    <b v="1"/>
    <s v="film &amp; video/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x v="0"/>
    <s v="USD"/>
    <m/>
    <n v="1401459035"/>
    <n v="1397571035"/>
    <b v="1"/>
    <n v="2139"/>
    <n v="156.14400000000001"/>
    <n v="54.748948106591868"/>
    <x v="0"/>
    <x v="4"/>
    <b v="1"/>
    <s v="film &amp; video/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x v="0"/>
    <s v="USD"/>
    <m/>
    <n v="1249932360"/>
    <n v="1242532513"/>
    <b v="1"/>
    <n v="79"/>
    <n v="120.58763636363636"/>
    <n v="83.953417721518989"/>
    <x v="0"/>
    <x v="4"/>
    <b v="1"/>
    <s v="film &amp; video/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m/>
    <x v="0"/>
    <s v="USD"/>
    <m/>
    <n v="1266876000"/>
    <n v="1263679492"/>
    <b v="1"/>
    <n v="179"/>
    <n v="101.18888888888888"/>
    <n v="254.38547486033519"/>
    <x v="0"/>
    <x v="4"/>
    <b v="1"/>
    <s v="film &amp; video/documentary"/>
    <x v="282"/>
    <x v="7"/>
    <d v="2010-02-22T22:00:00"/>
  </r>
  <r>
    <n v="283"/>
    <s v="SOLE SURVIVOR"/>
    <s v="What is the impact of survivorship on the human condition?"/>
    <n v="18000"/>
    <n v="20569.05"/>
    <x v="0"/>
    <m/>
    <x v="0"/>
    <s v="USD"/>
    <m/>
    <n v="1306904340"/>
    <n v="1305219744"/>
    <b v="1"/>
    <n v="202"/>
    <n v="114.27249999999999"/>
    <n v="101.8269801980198"/>
    <x v="0"/>
    <x v="4"/>
    <b v="1"/>
    <s v="film &amp; video/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m/>
    <x v="0"/>
    <s v="USD"/>
    <m/>
    <n v="1327167780"/>
    <n v="1325007780"/>
    <b v="1"/>
    <n v="760"/>
    <n v="104.62615"/>
    <n v="55.066394736842106"/>
    <x v="0"/>
    <x v="4"/>
    <b v="1"/>
    <s v="film &amp; video/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x v="0"/>
    <s v="USD"/>
    <m/>
    <n v="1379614128"/>
    <n v="1377022128"/>
    <b v="1"/>
    <n v="563"/>
    <n v="228.82507142857142"/>
    <n v="56.901438721136763"/>
    <x v="0"/>
    <x v="4"/>
    <b v="1"/>
    <s v="film &amp; video/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x v="0"/>
    <s v="USD"/>
    <m/>
    <n v="1364236524"/>
    <n v="1360352124"/>
    <b v="1"/>
    <n v="135"/>
    <n v="109.15333333333334"/>
    <n v="121.28148148148148"/>
    <x v="0"/>
    <x v="4"/>
    <b v="1"/>
    <s v="film &amp; video/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m/>
    <x v="0"/>
    <s v="USD"/>
    <m/>
    <n v="1351828800"/>
    <n v="1349160018"/>
    <b v="1"/>
    <n v="290"/>
    <n v="176.3"/>
    <n v="91.189655172413794"/>
    <x v="0"/>
    <x v="4"/>
    <b v="1"/>
    <s v="film &amp; video/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x v="0"/>
    <s v="USD"/>
    <m/>
    <n v="1340683393"/>
    <n v="1337659393"/>
    <b v="1"/>
    <n v="447"/>
    <n v="103.21062000000001"/>
    <n v="115.44812080536913"/>
    <x v="0"/>
    <x v="4"/>
    <b v="1"/>
    <s v="film &amp; video/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x v="1"/>
    <s v="GBP"/>
    <m/>
    <n v="1383389834"/>
    <n v="1380797834"/>
    <b v="1"/>
    <n v="232"/>
    <n v="104.82"/>
    <n v="67.771551724137936"/>
    <x v="0"/>
    <x v="4"/>
    <b v="1"/>
    <s v="film &amp; video/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m/>
    <x v="0"/>
    <s v="USD"/>
    <m/>
    <n v="1296633540"/>
    <n v="1292316697"/>
    <b v="1"/>
    <n v="168"/>
    <n v="106.68444444444444"/>
    <n v="28.576190476190476"/>
    <x v="0"/>
    <x v="4"/>
    <b v="1"/>
    <s v="film &amp; video/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x v="0"/>
    <s v="USD"/>
    <m/>
    <n v="1367366460"/>
    <n v="1365791246"/>
    <b v="1"/>
    <n v="128"/>
    <n v="120.02"/>
    <n v="46.8828125"/>
    <x v="0"/>
    <x v="4"/>
    <b v="1"/>
    <s v="film &amp; video/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m/>
    <x v="0"/>
    <s v="USD"/>
    <m/>
    <n v="1319860740"/>
    <n v="1317064599"/>
    <b v="1"/>
    <n v="493"/>
    <n v="101.50693333333334"/>
    <n v="154.42231237322514"/>
    <x v="0"/>
    <x v="4"/>
    <b v="1"/>
    <s v="film &amp; video/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x v="0"/>
    <s v="USD"/>
    <m/>
    <n v="1398009714"/>
    <n v="1395417714"/>
    <b v="1"/>
    <n v="131"/>
    <n v="101.38461538461539"/>
    <n v="201.22137404580153"/>
    <x v="0"/>
    <x v="4"/>
    <b v="1"/>
    <s v="film &amp; video/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x v="0"/>
    <s v="USD"/>
    <m/>
    <n v="1279555200"/>
    <n v="1276480894"/>
    <b v="1"/>
    <n v="50"/>
    <n v="100"/>
    <n v="100"/>
    <x v="0"/>
    <x v="4"/>
    <b v="1"/>
    <s v="film &amp; video/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x v="0"/>
    <s v="USD"/>
    <m/>
    <n v="1383264000"/>
    <n v="1378080409"/>
    <b v="1"/>
    <n v="665"/>
    <n v="133.10911999999999"/>
    <n v="100.08204511278196"/>
    <x v="0"/>
    <x v="4"/>
    <b v="1"/>
    <s v="film &amp; video/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m/>
    <x v="0"/>
    <s v="USD"/>
    <m/>
    <n v="1347017083"/>
    <n v="1344857083"/>
    <b v="1"/>
    <n v="129"/>
    <n v="118.72620000000001"/>
    <n v="230.08953488372092"/>
    <x v="0"/>
    <x v="4"/>
    <b v="1"/>
    <s v="film &amp; video/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m/>
    <x v="0"/>
    <s v="USD"/>
    <m/>
    <n v="1430452740"/>
    <n v="1427390901"/>
    <b v="1"/>
    <n v="142"/>
    <n v="100.64"/>
    <n v="141.74647887323943"/>
    <x v="0"/>
    <x v="4"/>
    <b v="1"/>
    <s v="film &amp; video/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m/>
    <x v="0"/>
    <s v="USD"/>
    <m/>
    <n v="1399669200"/>
    <n v="1394536048"/>
    <b v="1"/>
    <n v="2436"/>
    <n v="108.9324126984127"/>
    <n v="56.344351395730705"/>
    <x v="0"/>
    <x v="4"/>
    <b v="1"/>
    <s v="film &amp; video/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x v="0"/>
    <s v="USD"/>
    <m/>
    <n v="1289975060"/>
    <n v="1287379460"/>
    <b v="1"/>
    <n v="244"/>
    <n v="178.95249999999999"/>
    <n v="73.341188524590166"/>
    <x v="0"/>
    <x v="4"/>
    <b v="1"/>
    <s v="film &amp; video/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m/>
    <x v="0"/>
    <s v="USD"/>
    <m/>
    <n v="1303686138"/>
    <n v="1301007738"/>
    <b v="1"/>
    <n v="298"/>
    <n v="101.72264"/>
    <n v="85.337785234899329"/>
    <x v="0"/>
    <x v="4"/>
    <b v="1"/>
    <s v="film &amp; video/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m/>
    <x v="0"/>
    <s v="USD"/>
    <m/>
    <n v="1363711335"/>
    <n v="1360258935"/>
    <b v="1"/>
    <n v="251"/>
    <n v="118.735"/>
    <n v="61.496215139442228"/>
    <x v="0"/>
    <x v="4"/>
    <b v="1"/>
    <s v="film &amp; video/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x v="0"/>
    <s v="USD"/>
    <m/>
    <n v="1330115638"/>
    <n v="1327523638"/>
    <b v="1"/>
    <n v="108"/>
    <n v="100.46"/>
    <n v="93.018518518518519"/>
    <x v="0"/>
    <x v="4"/>
    <b v="1"/>
    <s v="film &amp; video/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m/>
    <x v="0"/>
    <s v="USD"/>
    <m/>
    <n v="1338601346"/>
    <n v="1336009346"/>
    <b v="1"/>
    <n v="82"/>
    <n v="137.46666666666667"/>
    <n v="50.292682926829265"/>
    <x v="0"/>
    <x v="4"/>
    <b v="1"/>
    <s v="film &amp; video/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m/>
    <x v="0"/>
    <s v="USD"/>
    <m/>
    <n v="1346464800"/>
    <n v="1343096197"/>
    <b v="1"/>
    <n v="74"/>
    <n v="231.64705882352942"/>
    <n v="106.43243243243244"/>
    <x v="0"/>
    <x v="4"/>
    <b v="1"/>
    <s v="film &amp; video/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m/>
    <x v="0"/>
    <s v="USD"/>
    <m/>
    <n v="1331392049"/>
    <n v="1328800049"/>
    <b v="1"/>
    <n v="189"/>
    <n v="130.33333333333334"/>
    <n v="51.719576719576722"/>
    <x v="0"/>
    <x v="4"/>
    <b v="1"/>
    <s v="film &amp; video/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m/>
    <x v="0"/>
    <s v="USD"/>
    <m/>
    <n v="1363806333"/>
    <n v="1362081933"/>
    <b v="1"/>
    <n v="80"/>
    <n v="292.89999999999998"/>
    <n v="36.612499999999997"/>
    <x v="0"/>
    <x v="4"/>
    <b v="1"/>
    <s v="film &amp; video/documentary"/>
    <x v="306"/>
    <x v="4"/>
    <d v="2013-03-20T19:05:33"/>
  </r>
  <r>
    <n v="307"/>
    <s v="Grammar Revolution"/>
    <s v="Why is grammar important?"/>
    <n v="22000"/>
    <n v="24490"/>
    <x v="0"/>
    <m/>
    <x v="0"/>
    <s v="USD"/>
    <m/>
    <n v="1360276801"/>
    <n v="1357684801"/>
    <b v="1"/>
    <n v="576"/>
    <n v="111.31818181818181"/>
    <n v="42.517361111111114"/>
    <x v="0"/>
    <x v="4"/>
    <b v="1"/>
    <s v="film &amp; video/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x v="0"/>
    <s v="USD"/>
    <m/>
    <n v="1299775210"/>
    <n v="1295887210"/>
    <b v="1"/>
    <n v="202"/>
    <n v="105.56666666666666"/>
    <n v="62.712871287128714"/>
    <x v="0"/>
    <x v="4"/>
    <b v="1"/>
    <s v="film &amp; video/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x v="0"/>
    <s v="USD"/>
    <m/>
    <n v="1346695334"/>
    <n v="1344880934"/>
    <b v="1"/>
    <n v="238"/>
    <n v="118.94444444444444"/>
    <n v="89.957983193277315"/>
    <x v="0"/>
    <x v="4"/>
    <b v="1"/>
    <s v="film &amp; video/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m/>
    <x v="0"/>
    <s v="USD"/>
    <m/>
    <n v="1319076000"/>
    <n v="1317788623"/>
    <b v="1"/>
    <n v="36"/>
    <n v="104.129"/>
    <n v="28.924722222222222"/>
    <x v="0"/>
    <x v="4"/>
    <b v="1"/>
    <s v="film &amp; video/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x v="0"/>
    <s v="USD"/>
    <m/>
    <n v="1325404740"/>
    <n v="1321852592"/>
    <b v="1"/>
    <n v="150"/>
    <n v="104.10165000000001"/>
    <n v="138.8022"/>
    <x v="0"/>
    <x v="4"/>
    <b v="1"/>
    <s v="film &amp; video/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x v="0"/>
    <s v="USD"/>
    <m/>
    <n v="1365973432"/>
    <n v="1363381432"/>
    <b v="1"/>
    <n v="146"/>
    <n v="111.875"/>
    <n v="61.301369863013697"/>
    <x v="0"/>
    <x v="4"/>
    <b v="1"/>
    <s v="film &amp; video/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x v="0"/>
    <s v="USD"/>
    <m/>
    <n v="1281542340"/>
    <n v="1277702894"/>
    <b v="1"/>
    <n v="222"/>
    <n v="104.73529411764706"/>
    <n v="80.202702702702709"/>
    <x v="0"/>
    <x v="4"/>
    <b v="1"/>
    <s v="film &amp; video/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x v="0"/>
    <s v="USD"/>
    <m/>
    <n v="1362167988"/>
    <n v="1359575988"/>
    <b v="1"/>
    <n v="120"/>
    <n v="385.15"/>
    <n v="32.095833333333331"/>
    <x v="0"/>
    <x v="4"/>
    <b v="1"/>
    <s v="film &amp; video/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x v="0"/>
    <s v="USD"/>
    <m/>
    <n v="1345660334"/>
    <n v="1343068334"/>
    <b v="1"/>
    <n v="126"/>
    <n v="101.248"/>
    <n v="200.88888888888889"/>
    <x v="0"/>
    <x v="4"/>
    <b v="1"/>
    <s v="film &amp; video/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m/>
    <x v="5"/>
    <s v="CAD"/>
    <m/>
    <n v="1418273940"/>
    <n v="1415398197"/>
    <b v="1"/>
    <n v="158"/>
    <n v="113.77333333333333"/>
    <n v="108.01265822784811"/>
    <x v="0"/>
    <x v="4"/>
    <b v="1"/>
    <s v="film &amp; video/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m/>
    <x v="0"/>
    <s v="USD"/>
    <m/>
    <n v="1386778483"/>
    <n v="1384186483"/>
    <b v="1"/>
    <n v="316"/>
    <n v="100.80333333333333"/>
    <n v="95.699367088607602"/>
    <x v="0"/>
    <x v="4"/>
    <b v="1"/>
    <s v="film &amp; video/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m/>
    <x v="0"/>
    <s v="USD"/>
    <m/>
    <n v="1364342151"/>
    <n v="1361753751"/>
    <b v="1"/>
    <n v="284"/>
    <n v="283.32"/>
    <n v="49.880281690140848"/>
    <x v="0"/>
    <x v="4"/>
    <b v="1"/>
    <s v="film &amp; video/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x v="0"/>
    <s v="USD"/>
    <m/>
    <n v="1265097540"/>
    <n v="1257538029"/>
    <b v="1"/>
    <n v="51"/>
    <n v="112.68"/>
    <n v="110.47058823529412"/>
    <x v="0"/>
    <x v="4"/>
    <b v="1"/>
    <s v="film &amp; video/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x v="1"/>
    <s v="GBP"/>
    <m/>
    <n v="1450825200"/>
    <n v="1448284433"/>
    <b v="1"/>
    <n v="158"/>
    <n v="106.58"/>
    <n v="134.91139240506328"/>
    <x v="0"/>
    <x v="4"/>
    <b v="1"/>
    <s v="film &amp; video/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m/>
    <x v="12"/>
    <s v="EUR"/>
    <m/>
    <n v="1478605386"/>
    <n v="1475577786"/>
    <b v="1"/>
    <n v="337"/>
    <n v="102.66285714285715"/>
    <n v="106.62314540059347"/>
    <x v="0"/>
    <x v="4"/>
    <b v="1"/>
    <s v="film &amp; video/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m/>
    <x v="0"/>
    <s v="USD"/>
    <m/>
    <n v="1463146848"/>
    <n v="1460554848"/>
    <b v="1"/>
    <n v="186"/>
    <n v="107.91200000000001"/>
    <n v="145.04301075268816"/>
    <x v="0"/>
    <x v="4"/>
    <b v="1"/>
    <s v="film &amp; video/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x v="0"/>
    <s v="USD"/>
    <m/>
    <n v="1482307140"/>
    <n v="1479886966"/>
    <b v="1"/>
    <n v="58"/>
    <n v="123.07407407407408"/>
    <n v="114.58620689655173"/>
    <x v="0"/>
    <x v="4"/>
    <b v="1"/>
    <s v="film &amp; video/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m/>
    <x v="0"/>
    <s v="USD"/>
    <m/>
    <n v="1438441308"/>
    <n v="1435590108"/>
    <b v="1"/>
    <n v="82"/>
    <n v="101.6"/>
    <n v="105.3170731707317"/>
    <x v="0"/>
    <x v="4"/>
    <b v="1"/>
    <s v="film &amp; video/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x v="0"/>
    <s v="USD"/>
    <m/>
    <n v="1482208233"/>
    <n v="1479184233"/>
    <b v="1"/>
    <n v="736"/>
    <n v="104.396"/>
    <n v="70.921195652173907"/>
    <x v="0"/>
    <x v="4"/>
    <b v="1"/>
    <s v="film &amp; video/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x v="0"/>
    <s v="USD"/>
    <m/>
    <n v="1489532220"/>
    <n v="1486625606"/>
    <b v="1"/>
    <n v="1151"/>
    <n v="112.92973333333333"/>
    <n v="147.17167680278018"/>
    <x v="0"/>
    <x v="4"/>
    <b v="1"/>
    <s v="film &amp; video/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x v="0"/>
    <s v="USD"/>
    <m/>
    <n v="1427011200"/>
    <n v="1424669929"/>
    <b v="1"/>
    <n v="34"/>
    <n v="136.4"/>
    <n v="160.47058823529412"/>
    <x v="0"/>
    <x v="4"/>
    <b v="1"/>
    <s v="film &amp; video/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x v="0"/>
    <s v="USD"/>
    <m/>
    <n v="1446350400"/>
    <n v="1443739388"/>
    <b v="1"/>
    <n v="498"/>
    <n v="103.6144"/>
    <n v="156.04578313253012"/>
    <x v="0"/>
    <x v="4"/>
    <b v="1"/>
    <s v="film &amp; video/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x v="0"/>
    <s v="USD"/>
    <m/>
    <n v="1446868800"/>
    <n v="1444821127"/>
    <b v="1"/>
    <n v="167"/>
    <n v="105.5"/>
    <n v="63.17365269461078"/>
    <x v="0"/>
    <x v="4"/>
    <b v="1"/>
    <s v="film &amp; video/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m/>
    <x v="0"/>
    <s v="USD"/>
    <m/>
    <n v="1368763140"/>
    <n v="1366028563"/>
    <b v="1"/>
    <n v="340"/>
    <n v="101.82857142857142"/>
    <n v="104.82352941176471"/>
    <x v="0"/>
    <x v="4"/>
    <b v="1"/>
    <s v="film &amp; video/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x v="0"/>
    <s v="USD"/>
    <m/>
    <n v="1466171834"/>
    <n v="1463493434"/>
    <b v="1"/>
    <n v="438"/>
    <n v="106.605"/>
    <n v="97.356164383561648"/>
    <x v="0"/>
    <x v="4"/>
    <b v="1"/>
    <s v="film &amp; video/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m/>
    <x v="0"/>
    <s v="USD"/>
    <m/>
    <n v="1446019200"/>
    <n v="1442420377"/>
    <b v="1"/>
    <n v="555"/>
    <n v="113.015"/>
    <n v="203.63063063063063"/>
    <x v="0"/>
    <x v="4"/>
    <b v="1"/>
    <s v="film &amp; video/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x v="0"/>
    <s v="USD"/>
    <m/>
    <n v="1460038591"/>
    <n v="1457450191"/>
    <b v="1"/>
    <n v="266"/>
    <n v="125.22750000000001"/>
    <n v="188.31203007518798"/>
    <x v="0"/>
    <x v="4"/>
    <b v="1"/>
    <s v="film &amp; video/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x v="0"/>
    <s v="USD"/>
    <m/>
    <n v="1431716400"/>
    <n v="1428423757"/>
    <b v="1"/>
    <n v="69"/>
    <n v="101.19"/>
    <n v="146.65217391304347"/>
    <x v="0"/>
    <x v="4"/>
    <b v="1"/>
    <s v="film &amp; video/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x v="0"/>
    <s v="USD"/>
    <m/>
    <n v="1431122400"/>
    <n v="1428428515"/>
    <b v="1"/>
    <n v="80"/>
    <n v="102.76470588235294"/>
    <n v="109.1875"/>
    <x v="0"/>
    <x v="4"/>
    <b v="1"/>
    <s v="film &amp; video/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x v="0"/>
    <s v="USD"/>
    <m/>
    <n v="1447427918"/>
    <n v="1444832318"/>
    <b v="1"/>
    <n v="493"/>
    <n v="116.83911999999999"/>
    <n v="59.249046653144013"/>
    <x v="0"/>
    <x v="4"/>
    <b v="1"/>
    <s v="film &amp; video/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x v="0"/>
    <s v="USD"/>
    <m/>
    <n v="1426298708"/>
    <n v="1423710308"/>
    <b v="1"/>
    <n v="31"/>
    <n v="101.16833333333334"/>
    <n v="97.904838709677421"/>
    <x v="0"/>
    <x v="4"/>
    <b v="1"/>
    <s v="film &amp; video/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x v="0"/>
    <s v="USD"/>
    <m/>
    <n v="1472864400"/>
    <n v="1468001290"/>
    <b v="1"/>
    <n v="236"/>
    <n v="110.1336"/>
    <n v="70.000169491525426"/>
    <x v="0"/>
    <x v="4"/>
    <b v="1"/>
    <s v="film &amp; video/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x v="0"/>
    <s v="USD"/>
    <m/>
    <n v="1430331268"/>
    <n v="1427739268"/>
    <b v="1"/>
    <n v="89"/>
    <n v="108.08333333333333"/>
    <n v="72.865168539325836"/>
    <x v="0"/>
    <x v="4"/>
    <b v="1"/>
    <s v="film &amp; video/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m/>
    <x v="0"/>
    <s v="USD"/>
    <m/>
    <n v="1489006800"/>
    <n v="1486397007"/>
    <b v="1"/>
    <n v="299"/>
    <n v="125.02285714285715"/>
    <n v="146.34782608695653"/>
    <x v="0"/>
    <x v="4"/>
    <b v="1"/>
    <s v="film &amp; video/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x v="0"/>
    <s v="USD"/>
    <m/>
    <n v="1412135940"/>
    <n v="1410555998"/>
    <b v="1"/>
    <n v="55"/>
    <n v="106.71428571428571"/>
    <n v="67.909090909090907"/>
    <x v="0"/>
    <x v="4"/>
    <b v="1"/>
    <s v="film &amp; video/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m/>
    <x v="0"/>
    <s v="USD"/>
    <m/>
    <n v="1461955465"/>
    <n v="1459363465"/>
    <b v="1"/>
    <n v="325"/>
    <n v="100.3664"/>
    <n v="169.85083076923075"/>
    <x v="0"/>
    <x v="4"/>
    <b v="1"/>
    <s v="film &amp; video/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x v="0"/>
    <s v="USD"/>
    <m/>
    <n v="1415934000"/>
    <n v="1413308545"/>
    <b v="1"/>
    <n v="524"/>
    <n v="102.02863333333333"/>
    <n v="58.413339694656486"/>
    <x v="0"/>
    <x v="4"/>
    <b v="1"/>
    <s v="film &amp; video/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x v="0"/>
    <s v="USD"/>
    <m/>
    <n v="1433125200"/>
    <n v="1429312694"/>
    <b v="1"/>
    <n v="285"/>
    <n v="102.08358208955224"/>
    <n v="119.99298245614035"/>
    <x v="0"/>
    <x v="4"/>
    <b v="1"/>
    <s v="film &amp; video/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x v="0"/>
    <s v="USD"/>
    <m/>
    <n v="1432161590"/>
    <n v="1429569590"/>
    <b v="1"/>
    <n v="179"/>
    <n v="123.27586206896552"/>
    <n v="99.860335195530723"/>
    <x v="0"/>
    <x v="4"/>
    <b v="1"/>
    <s v="film &amp; video/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x v="0"/>
    <s v="USD"/>
    <m/>
    <n v="1444824021"/>
    <n v="1442232021"/>
    <b v="1"/>
    <n v="188"/>
    <n v="170.28880000000001"/>
    <n v="90.579148936170213"/>
    <x v="0"/>
    <x v="4"/>
    <b v="1"/>
    <s v="film &amp; video/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x v="0"/>
    <s v="USD"/>
    <m/>
    <n v="1447505609"/>
    <n v="1444910009"/>
    <b v="1"/>
    <n v="379"/>
    <n v="111.59050000000001"/>
    <n v="117.77361477572559"/>
    <x v="0"/>
    <x v="4"/>
    <b v="1"/>
    <s v="film &amp; video/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x v="0"/>
    <s v="USD"/>
    <m/>
    <n v="1440165916"/>
    <n v="1437573916"/>
    <b v="1"/>
    <n v="119"/>
    <n v="103"/>
    <n v="86.554621848739501"/>
    <x v="0"/>
    <x v="4"/>
    <b v="1"/>
    <s v="film &amp; video/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m/>
    <x v="0"/>
    <s v="USD"/>
    <m/>
    <n v="1487937508"/>
    <n v="1485345508"/>
    <b v="1"/>
    <n v="167"/>
    <n v="106.63570159857905"/>
    <n v="71.899281437125751"/>
    <x v="0"/>
    <x v="4"/>
    <b v="1"/>
    <s v="film &amp; video/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x v="0"/>
    <s v="USD"/>
    <m/>
    <n v="1473566340"/>
    <n v="1470274509"/>
    <b v="1"/>
    <n v="221"/>
    <n v="114.76"/>
    <n v="129.81900452488688"/>
    <x v="0"/>
    <x v="4"/>
    <b v="1"/>
    <s v="film &amp; video/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x v="3"/>
    <s v="EUR"/>
    <m/>
    <n v="1460066954"/>
    <n v="1456614554"/>
    <b v="1"/>
    <n v="964"/>
    <n v="127.34117647058824"/>
    <n v="44.912863070539416"/>
    <x v="0"/>
    <x v="4"/>
    <b v="1"/>
    <s v="film &amp; video/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x v="0"/>
    <s v="USD"/>
    <m/>
    <n v="1412740868"/>
    <n v="1410148868"/>
    <b v="1"/>
    <n v="286"/>
    <n v="116.56"/>
    <n v="40.755244755244753"/>
    <x v="0"/>
    <x v="4"/>
    <b v="1"/>
    <s v="film &amp; video/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x v="0"/>
    <s v="USD"/>
    <m/>
    <n v="1447963219"/>
    <n v="1445367619"/>
    <b v="1"/>
    <n v="613"/>
    <n v="108.61819426615318"/>
    <n v="103.52394779771615"/>
    <x v="0"/>
    <x v="4"/>
    <b v="1"/>
    <s v="film &amp; video/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x v="0"/>
    <s v="USD"/>
    <m/>
    <n v="1460141521"/>
    <n v="1457553121"/>
    <b v="1"/>
    <n v="29"/>
    <n v="103.94285714285714"/>
    <n v="125.44827586206897"/>
    <x v="0"/>
    <x v="4"/>
    <b v="1"/>
    <s v="film &amp; video/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m/>
    <x v="0"/>
    <s v="USD"/>
    <m/>
    <n v="1417420994"/>
    <n v="1414738994"/>
    <b v="1"/>
    <n v="165"/>
    <n v="116.25714285714285"/>
    <n v="246.60606060606059"/>
    <x v="0"/>
    <x v="4"/>
    <b v="1"/>
    <s v="film &amp; video/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m/>
    <x v="0"/>
    <s v="USD"/>
    <m/>
    <n v="1458152193"/>
    <n v="1455563793"/>
    <b v="1"/>
    <n v="97"/>
    <n v="102.69240000000001"/>
    <n v="79.401340206185566"/>
    <x v="0"/>
    <x v="4"/>
    <b v="1"/>
    <s v="film &amp; video/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x v="0"/>
    <s v="USD"/>
    <m/>
    <n v="1429852797"/>
    <n v="1426396797"/>
    <b v="1"/>
    <n v="303"/>
    <n v="174"/>
    <n v="86.138613861386133"/>
    <x v="0"/>
    <x v="4"/>
    <b v="1"/>
    <s v="film &amp; video/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x v="0"/>
    <s v="USD"/>
    <m/>
    <n v="1466002800"/>
    <n v="1463517521"/>
    <b v="1"/>
    <n v="267"/>
    <n v="103.08799999999999"/>
    <n v="193.04868913857678"/>
    <x v="0"/>
    <x v="4"/>
    <b v="1"/>
    <s v="film &amp; video/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x v="0"/>
    <s v="USD"/>
    <m/>
    <n v="1415941920"/>
    <n v="1414028490"/>
    <b v="1"/>
    <n v="302"/>
    <n v="104.85537190082644"/>
    <n v="84.023178807947019"/>
    <x v="0"/>
    <x v="4"/>
    <b v="1"/>
    <s v="film &amp; video/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m/>
    <x v="0"/>
    <s v="USD"/>
    <m/>
    <n v="1437621060"/>
    <n v="1433799180"/>
    <b v="0"/>
    <n v="87"/>
    <n v="101.375"/>
    <n v="139.82758620689654"/>
    <x v="0"/>
    <x v="4"/>
    <b v="1"/>
    <s v="film &amp; video/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x v="0"/>
    <s v="USD"/>
    <m/>
    <n v="1416704506"/>
    <n v="1414108906"/>
    <b v="0"/>
    <n v="354"/>
    <n v="111.07699999999998"/>
    <n v="109.82189265536722"/>
    <x v="0"/>
    <x v="4"/>
    <b v="1"/>
    <s v="film &amp; video/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x v="0"/>
    <s v="USD"/>
    <m/>
    <n v="1407456000"/>
    <n v="1405573391"/>
    <b v="0"/>
    <n v="86"/>
    <n v="124.15933781686498"/>
    <n v="139.53488372093022"/>
    <x v="0"/>
    <x v="4"/>
    <b v="1"/>
    <s v="film &amp; video/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x v="0"/>
    <s v="USD"/>
    <m/>
    <n v="1272828120"/>
    <n v="1268934736"/>
    <b v="0"/>
    <n v="26"/>
    <n v="101.33333333333333"/>
    <n v="347.84615384615387"/>
    <x v="0"/>
    <x v="4"/>
    <b v="1"/>
    <s v="film &amp; video/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x v="0"/>
    <s v="USD"/>
    <m/>
    <n v="1403323140"/>
    <n v="1400704672"/>
    <b v="0"/>
    <n v="113"/>
    <n v="110.16142857142857"/>
    <n v="68.24159292035398"/>
    <x v="0"/>
    <x v="4"/>
    <b v="1"/>
    <s v="film &amp; video/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m/>
    <x v="1"/>
    <s v="GBP"/>
    <m/>
    <n v="1393597999"/>
    <n v="1391005999"/>
    <b v="0"/>
    <n v="65"/>
    <n v="103.97333333333333"/>
    <n v="239.93846153846152"/>
    <x v="0"/>
    <x v="4"/>
    <b v="1"/>
    <s v="film &amp; video/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m/>
    <x v="0"/>
    <s v="USD"/>
    <m/>
    <n v="1337540518"/>
    <n v="1334948518"/>
    <b v="0"/>
    <n v="134"/>
    <n v="101.31578947368421"/>
    <n v="287.31343283582089"/>
    <x v="0"/>
    <x v="4"/>
    <b v="1"/>
    <s v="film &amp; video/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x v="0"/>
    <s v="USD"/>
    <m/>
    <n v="1367384340"/>
    <n v="1363960278"/>
    <b v="0"/>
    <n v="119"/>
    <n v="103.3501"/>
    <n v="86.84882352941176"/>
    <x v="0"/>
    <x v="4"/>
    <b v="1"/>
    <s v="film &amp; video/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x v="0"/>
    <s v="USD"/>
    <m/>
    <n v="1426426322"/>
    <n v="1423405922"/>
    <b v="0"/>
    <n v="159"/>
    <n v="104.11199999999999"/>
    <n v="81.84905660377359"/>
    <x v="0"/>
    <x v="4"/>
    <b v="1"/>
    <s v="film &amp; video/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m/>
    <x v="0"/>
    <s v="USD"/>
    <m/>
    <n v="1326633269"/>
    <n v="1324041269"/>
    <b v="0"/>
    <n v="167"/>
    <n v="110.15569230769231"/>
    <n v="42.874970059880241"/>
    <x v="0"/>
    <x v="4"/>
    <b v="1"/>
    <s v="film &amp; video/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x v="0"/>
    <s v="USD"/>
    <m/>
    <n v="1483729500"/>
    <n v="1481137500"/>
    <b v="0"/>
    <n v="43"/>
    <n v="122.02"/>
    <n v="709.41860465116281"/>
    <x v="0"/>
    <x v="4"/>
    <b v="1"/>
    <s v="film &amp; video/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m/>
    <x v="0"/>
    <s v="USD"/>
    <m/>
    <n v="1359743139"/>
    <n v="1355855139"/>
    <b v="0"/>
    <n v="1062"/>
    <n v="114.16866666666667"/>
    <n v="161.25517890772127"/>
    <x v="0"/>
    <x v="4"/>
    <b v="1"/>
    <s v="film &amp; video/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m/>
    <x v="1"/>
    <s v="GBP"/>
    <m/>
    <n v="1459872000"/>
    <n v="1456408244"/>
    <b v="0"/>
    <n v="9"/>
    <n v="125.33333333333333"/>
    <n v="41.777777777777779"/>
    <x v="0"/>
    <x v="4"/>
    <b v="1"/>
    <s v="film &amp; video/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m/>
    <x v="0"/>
    <s v="USD"/>
    <m/>
    <n v="1342648398"/>
    <n v="1340056398"/>
    <b v="0"/>
    <n v="89"/>
    <n v="106.66666666666667"/>
    <n v="89.887640449438209"/>
    <x v="0"/>
    <x v="4"/>
    <b v="1"/>
    <s v="film &amp; video/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x v="0"/>
    <s v="USD"/>
    <m/>
    <n v="1316208031"/>
    <n v="1312320031"/>
    <b v="0"/>
    <n v="174"/>
    <n v="130.65"/>
    <n v="45.051724137931032"/>
    <x v="0"/>
    <x v="4"/>
    <b v="1"/>
    <s v="film &amp; video/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x v="0"/>
    <s v="USD"/>
    <m/>
    <n v="1393694280"/>
    <n v="1390088311"/>
    <b v="0"/>
    <n v="14"/>
    <n v="120"/>
    <n v="42.857142857142854"/>
    <x v="0"/>
    <x v="4"/>
    <b v="1"/>
    <s v="film &amp; video/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x v="1"/>
    <s v="GBP"/>
    <m/>
    <n v="1472122316"/>
    <n v="1469443916"/>
    <b v="0"/>
    <n v="48"/>
    <n v="105.95918367346938"/>
    <n v="54.083333333333336"/>
    <x v="0"/>
    <x v="4"/>
    <b v="1"/>
    <s v="film &amp; video/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x v="0"/>
    <s v="USD"/>
    <m/>
    <n v="1447484460"/>
    <n v="1444888868"/>
    <b v="0"/>
    <n v="133"/>
    <n v="114.4"/>
    <n v="103.21804511278195"/>
    <x v="0"/>
    <x v="4"/>
    <b v="1"/>
    <s v="film &amp; video/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x v="5"/>
    <s v="CAD"/>
    <m/>
    <n v="1453765920"/>
    <n v="1451655808"/>
    <b v="0"/>
    <n v="83"/>
    <n v="111.76666666666667"/>
    <n v="40.397590361445786"/>
    <x v="0"/>
    <x v="4"/>
    <b v="1"/>
    <s v="film &amp; video/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m/>
    <x v="0"/>
    <s v="USD"/>
    <m/>
    <n v="1336062672"/>
    <n v="1332174672"/>
    <b v="0"/>
    <n v="149"/>
    <n v="116.08"/>
    <n v="116.85906040268456"/>
    <x v="0"/>
    <x v="4"/>
    <b v="1"/>
    <s v="film &amp; video/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x v="0"/>
    <s v="USD"/>
    <m/>
    <n v="1453569392"/>
    <n v="1451409392"/>
    <b v="0"/>
    <n v="49"/>
    <n v="141.5"/>
    <n v="115.51020408163265"/>
    <x v="0"/>
    <x v="4"/>
    <b v="1"/>
    <s v="film &amp; video/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m/>
    <x v="0"/>
    <s v="USD"/>
    <m/>
    <n v="1343624400"/>
    <n v="1340642717"/>
    <b v="0"/>
    <n v="251"/>
    <n v="104.73"/>
    <n v="104.31274900398407"/>
    <x v="0"/>
    <x v="4"/>
    <b v="1"/>
    <s v="film &amp; video/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x v="0"/>
    <s v="USD"/>
    <m/>
    <n v="1346950900"/>
    <n v="1345741300"/>
    <b v="0"/>
    <n v="22"/>
    <n v="255.83333333333334"/>
    <n v="69.772727272727266"/>
    <x v="0"/>
    <x v="4"/>
    <b v="1"/>
    <s v="film &amp; video/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x v="0"/>
    <s v="USD"/>
    <m/>
    <n v="1400467759"/>
    <n v="1398480559"/>
    <b v="0"/>
    <n v="48"/>
    <n v="206.70670670670671"/>
    <n v="43.020833333333336"/>
    <x v="0"/>
    <x v="4"/>
    <b v="1"/>
    <s v="film &amp; video/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x v="0"/>
    <s v="USD"/>
    <m/>
    <n v="1420569947"/>
    <n v="1417977947"/>
    <b v="0"/>
    <n v="383"/>
    <n v="112.105"/>
    <n v="58.540469973890339"/>
    <x v="0"/>
    <x v="4"/>
    <b v="1"/>
    <s v="film &amp; video/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m/>
    <x v="0"/>
    <s v="USD"/>
    <m/>
    <n v="1416582101"/>
    <n v="1413986501"/>
    <b v="0"/>
    <n v="237"/>
    <n v="105.982"/>
    <n v="111.79535864978902"/>
    <x v="0"/>
    <x v="4"/>
    <b v="1"/>
    <s v="film &amp; video/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x v="0"/>
    <s v="USD"/>
    <m/>
    <n v="1439246991"/>
    <n v="1437950991"/>
    <b v="0"/>
    <n v="13"/>
    <n v="100.16666666666667"/>
    <n v="46.230769230769234"/>
    <x v="0"/>
    <x v="4"/>
    <b v="1"/>
    <s v="film &amp; video/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x v="0"/>
    <s v="USD"/>
    <m/>
    <n v="1439618400"/>
    <n v="1436976858"/>
    <b v="0"/>
    <n v="562"/>
    <n v="213.98947368421054"/>
    <n v="144.69039145907473"/>
    <x v="0"/>
    <x v="4"/>
    <b v="1"/>
    <s v="film &amp; video/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x v="0"/>
    <s v="USD"/>
    <m/>
    <n v="1469670580"/>
    <n v="1467078580"/>
    <b v="0"/>
    <n v="71"/>
    <n v="126.16"/>
    <n v="88.845070422535215"/>
    <x v="0"/>
    <x v="4"/>
    <b v="1"/>
    <s v="film &amp; video/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x v="0"/>
    <s v="USD"/>
    <m/>
    <n v="1394233140"/>
    <n v="1391477450"/>
    <b v="0"/>
    <n v="1510"/>
    <n v="181.53547058823528"/>
    <n v="81.75107284768211"/>
    <x v="0"/>
    <x v="4"/>
    <b v="1"/>
    <s v="film &amp; video/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x v="0"/>
    <s v="USD"/>
    <m/>
    <n v="1431046372"/>
    <n v="1429318372"/>
    <b v="0"/>
    <n v="14"/>
    <n v="100"/>
    <n v="71.428571428571431"/>
    <x v="0"/>
    <x v="4"/>
    <b v="1"/>
    <s v="film &amp; video/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m/>
    <x v="0"/>
    <s v="USD"/>
    <m/>
    <n v="1324169940"/>
    <n v="1321578051"/>
    <b v="0"/>
    <n v="193"/>
    <n v="100.61"/>
    <n v="104.25906735751295"/>
    <x v="0"/>
    <x v="4"/>
    <b v="1"/>
    <s v="film &amp; video/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x v="0"/>
    <s v="USD"/>
    <m/>
    <n v="1315450800"/>
    <n v="1312823571"/>
    <b v="0"/>
    <n v="206"/>
    <n v="100.9027027027027"/>
    <n v="90.616504854368927"/>
    <x v="0"/>
    <x v="4"/>
    <b v="1"/>
    <s v="film &amp; video/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m/>
    <x v="0"/>
    <s v="USD"/>
    <m/>
    <n v="1381424452"/>
    <n v="1378746052"/>
    <b v="0"/>
    <n v="351"/>
    <n v="110.446"/>
    <n v="157.33048433048432"/>
    <x v="0"/>
    <x v="4"/>
    <b v="1"/>
    <s v="film &amp; video/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x v="3"/>
    <s v="EUR"/>
    <m/>
    <n v="1460918282"/>
    <n v="1455737882"/>
    <b v="0"/>
    <n v="50"/>
    <n v="111.8936170212766"/>
    <n v="105.18"/>
    <x v="0"/>
    <x v="4"/>
    <b v="1"/>
    <s v="film &amp; video/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x v="0"/>
    <s v="USD"/>
    <m/>
    <n v="1335562320"/>
    <n v="1332452960"/>
    <b v="0"/>
    <n v="184"/>
    <n v="108.0445"/>
    <n v="58.719836956521746"/>
    <x v="0"/>
    <x v="4"/>
    <b v="1"/>
    <s v="film &amp; video/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m/>
    <x v="0"/>
    <s v="USD"/>
    <m/>
    <n v="1341668006"/>
    <n v="1340372006"/>
    <b v="0"/>
    <n v="196"/>
    <n v="106.66666666666667"/>
    <n v="81.632653061224488"/>
    <x v="0"/>
    <x v="4"/>
    <b v="1"/>
    <s v="film &amp; video/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x v="0"/>
    <s v="USD"/>
    <m/>
    <n v="1283312640"/>
    <n v="1279651084"/>
    <b v="0"/>
    <n v="229"/>
    <n v="103.90027322404372"/>
    <n v="56.460043668122275"/>
    <x v="0"/>
    <x v="4"/>
    <b v="1"/>
    <s v="film &amp; video/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x v="0"/>
    <s v="USD"/>
    <m/>
    <n v="1430334126"/>
    <n v="1426446126"/>
    <b v="0"/>
    <n v="67"/>
    <n v="125.16"/>
    <n v="140.1044776119403"/>
    <x v="0"/>
    <x v="4"/>
    <b v="1"/>
    <s v="film &amp; video/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x v="1"/>
    <s v="GBP"/>
    <m/>
    <n v="1481716800"/>
    <n v="1479070867"/>
    <b v="0"/>
    <n v="95"/>
    <n v="106.80500000000001"/>
    <n v="224.85263157894738"/>
    <x v="0"/>
    <x v="4"/>
    <b v="1"/>
    <s v="film &amp; video/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x v="0"/>
    <s v="USD"/>
    <m/>
    <n v="1400297400"/>
    <n v="1397661347"/>
    <b v="0"/>
    <n v="62"/>
    <n v="112.30249999999999"/>
    <n v="181.13306451612902"/>
    <x v="0"/>
    <x v="4"/>
    <b v="1"/>
    <s v="film &amp; video/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x v="0"/>
    <s v="USD"/>
    <m/>
    <n v="1312747970"/>
    <n v="1310155970"/>
    <b v="0"/>
    <n v="73"/>
    <n v="103.812"/>
    <n v="711.04109589041093"/>
    <x v="0"/>
    <x v="4"/>
    <b v="1"/>
    <s v="film &amp; video/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x v="0"/>
    <s v="USD"/>
    <m/>
    <n v="1446731817"/>
    <n v="1444913817"/>
    <b v="0"/>
    <n v="43"/>
    <n v="141.65"/>
    <n v="65.883720930232556"/>
    <x v="0"/>
    <x v="4"/>
    <b v="1"/>
    <s v="film &amp; video/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m/>
    <x v="0"/>
    <s v="USD"/>
    <m/>
    <n v="1312960080"/>
    <n v="1308900441"/>
    <b v="0"/>
    <n v="70"/>
    <n v="105.26"/>
    <n v="75.185714285714283"/>
    <x v="0"/>
    <x v="4"/>
    <b v="1"/>
    <s v="film &amp; video/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m/>
    <x v="0"/>
    <s v="USD"/>
    <m/>
    <n v="1391641440"/>
    <n v="1389107062"/>
    <b v="0"/>
    <n v="271"/>
    <n v="103.09142857142857"/>
    <n v="133.14391143911439"/>
    <x v="0"/>
    <x v="4"/>
    <b v="1"/>
    <s v="film &amp; video/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m/>
    <x v="0"/>
    <s v="USD"/>
    <m/>
    <n v="1394071339"/>
    <n v="1391479339"/>
    <b v="0"/>
    <n v="55"/>
    <n v="107.65957446808511"/>
    <n v="55.2"/>
    <x v="0"/>
    <x v="4"/>
    <b v="1"/>
    <s v="film &amp; video/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m/>
    <x v="0"/>
    <s v="USD"/>
    <m/>
    <n v="1304920740"/>
    <n v="1301975637"/>
    <b v="0"/>
    <n v="35"/>
    <n v="107.70464285714286"/>
    <n v="86.163714285714292"/>
    <x v="0"/>
    <x v="4"/>
    <b v="1"/>
    <s v="film &amp; video/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m/>
    <x v="0"/>
    <s v="USD"/>
    <m/>
    <n v="1321739650"/>
    <n v="1316552050"/>
    <b v="0"/>
    <n v="22"/>
    <n v="101.55"/>
    <n v="92.318181818181813"/>
    <x v="0"/>
    <x v="4"/>
    <b v="1"/>
    <s v="film &amp; video/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x v="0"/>
    <s v="USD"/>
    <m/>
    <n v="1383676790"/>
    <n v="1380217190"/>
    <b v="0"/>
    <n v="38"/>
    <n v="101.43766666666667"/>
    <n v="160.16473684210527"/>
    <x v="0"/>
    <x v="4"/>
    <b v="1"/>
    <s v="film &amp; video/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m/>
    <x v="1"/>
    <s v="GBP"/>
    <m/>
    <n v="1469220144"/>
    <n v="1466628144"/>
    <b v="0"/>
    <n v="15"/>
    <n v="136.80000000000001"/>
    <n v="45.6"/>
    <x v="0"/>
    <x v="4"/>
    <b v="1"/>
    <s v="film &amp; video/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x v="5"/>
    <s v="CAD"/>
    <m/>
    <n v="1434670397"/>
    <n v="1429486397"/>
    <b v="0"/>
    <n v="7"/>
    <n v="128.30000000000001"/>
    <n v="183.28571428571428"/>
    <x v="0"/>
    <x v="4"/>
    <b v="1"/>
    <s v="film &amp; video/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x v="0"/>
    <s v="USD"/>
    <m/>
    <n v="1387688400"/>
    <n v="1384920804"/>
    <b v="0"/>
    <n v="241"/>
    <n v="101.05"/>
    <n v="125.78838174273859"/>
    <x v="0"/>
    <x v="4"/>
    <b v="1"/>
    <s v="film &amp; video/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m/>
    <x v="0"/>
    <s v="USD"/>
    <m/>
    <n v="1343238578"/>
    <n v="1341856178"/>
    <b v="0"/>
    <n v="55"/>
    <n v="126.84"/>
    <n v="57.654545454545456"/>
    <x v="0"/>
    <x v="4"/>
    <b v="1"/>
    <s v="film &amp; video/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x v="0"/>
    <s v="USD"/>
    <m/>
    <n v="1342731811"/>
    <n v="1340139811"/>
    <b v="0"/>
    <n v="171"/>
    <n v="105.0859375"/>
    <n v="78.660818713450297"/>
    <x v="0"/>
    <x v="4"/>
    <b v="1"/>
    <s v="film &amp; video/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x v="0"/>
    <s v="USD"/>
    <m/>
    <n v="1381541465"/>
    <n v="1378949465"/>
    <b v="0"/>
    <n v="208"/>
    <n v="102.85405405405406"/>
    <n v="91.480769230769226"/>
    <x v="0"/>
    <x v="4"/>
    <b v="1"/>
    <s v="film &amp; video/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x v="5"/>
    <s v="CAD"/>
    <m/>
    <n v="1413547200"/>
    <n v="1411417602"/>
    <b v="0"/>
    <n v="21"/>
    <n v="102.14714285714285"/>
    <n v="68.09809523809524"/>
    <x v="0"/>
    <x v="4"/>
    <b v="1"/>
    <s v="film &amp; video/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m/>
    <x v="0"/>
    <s v="USD"/>
    <m/>
    <n v="1391851831"/>
    <n v="1389259831"/>
    <b v="0"/>
    <n v="25"/>
    <n v="120.217"/>
    <n v="48.086800000000004"/>
    <x v="0"/>
    <x v="4"/>
    <b v="1"/>
    <s v="film &amp; video/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m/>
    <x v="0"/>
    <s v="USD"/>
    <m/>
    <n v="1365395580"/>
    <n v="1364426260"/>
    <b v="0"/>
    <n v="52"/>
    <n v="100.24761904761905"/>
    <n v="202.42307692307693"/>
    <x v="0"/>
    <x v="4"/>
    <b v="1"/>
    <s v="film &amp; video/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x v="0"/>
    <s v="USD"/>
    <m/>
    <n v="1437633997"/>
    <n v="1435041997"/>
    <b v="0"/>
    <n v="104"/>
    <n v="100.63392857142857"/>
    <n v="216.75"/>
    <x v="0"/>
    <x v="4"/>
    <b v="1"/>
    <s v="film &amp; video/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m/>
    <x v="0"/>
    <s v="USD"/>
    <m/>
    <n v="1372536787"/>
    <n v="1367352787"/>
    <b v="0"/>
    <n v="73"/>
    <n v="100.4375"/>
    <n v="110.06849315068493"/>
    <x v="0"/>
    <x v="4"/>
    <b v="1"/>
    <s v="film &amp; video/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x v="0"/>
    <s v="USD"/>
    <m/>
    <n v="1394772031"/>
    <n v="1392183631"/>
    <b v="0"/>
    <n v="3"/>
    <n v="0.43939393939393939"/>
    <n v="4.833333333333333"/>
    <x v="0"/>
    <x v="5"/>
    <b v="0"/>
    <s v="film &amp; video/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m/>
    <x v="0"/>
    <s v="USD"/>
    <m/>
    <n v="1440157656"/>
    <n v="1434973656"/>
    <b v="0"/>
    <n v="6"/>
    <n v="2.0066666666666668"/>
    <n v="50.166666666666664"/>
    <x v="0"/>
    <x v="5"/>
    <b v="0"/>
    <s v="film &amp; video/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x v="0"/>
    <s v="USD"/>
    <m/>
    <n v="1410416097"/>
    <n v="1407824097"/>
    <b v="0"/>
    <n v="12"/>
    <n v="1.075"/>
    <n v="35.833333333333336"/>
    <x v="0"/>
    <x v="5"/>
    <b v="0"/>
    <s v="film &amp; video/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x v="0"/>
    <s v="USD"/>
    <m/>
    <n v="1370470430"/>
    <n v="1367878430"/>
    <b v="0"/>
    <n v="13"/>
    <n v="0.76500000000000001"/>
    <n v="11.76923076923077"/>
    <x v="0"/>
    <x v="5"/>
    <b v="0"/>
    <s v="film &amp; video/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x v="0"/>
    <s v="USD"/>
    <m/>
    <n v="1332748899"/>
    <n v="1327568499"/>
    <b v="0"/>
    <n v="5"/>
    <n v="6.7966666666666669"/>
    <n v="40.78"/>
    <x v="0"/>
    <x v="5"/>
    <b v="0"/>
    <s v="film &amp; video/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x v="0"/>
    <s v="USD"/>
    <m/>
    <n v="1448660404"/>
    <n v="1443472804"/>
    <b v="0"/>
    <n v="2"/>
    <n v="1.2E-2"/>
    <n v="3"/>
    <x v="0"/>
    <x v="5"/>
    <b v="0"/>
    <s v="film &amp; video/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m/>
    <x v="0"/>
    <s v="USD"/>
    <m/>
    <n v="1456851914"/>
    <n v="1454259914"/>
    <b v="0"/>
    <n v="8"/>
    <n v="1.33"/>
    <n v="16.625"/>
    <x v="0"/>
    <x v="5"/>
    <b v="0"/>
    <s v="film &amp; video/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x v="0"/>
    <s v="USD"/>
    <m/>
    <n v="1445540340"/>
    <n v="1444340940"/>
    <b v="0"/>
    <n v="0"/>
    <n v="0"/>
    <e v="#DIV/0!"/>
    <x v="0"/>
    <x v="5"/>
    <b v="0"/>
    <s v="film &amp; video/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m/>
    <x v="0"/>
    <s v="USD"/>
    <m/>
    <n v="1402956000"/>
    <n v="1400523845"/>
    <b v="0"/>
    <n v="13"/>
    <n v="5.6333333333333337"/>
    <n v="52"/>
    <x v="0"/>
    <x v="5"/>
    <b v="0"/>
    <s v="film &amp; video/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x v="0"/>
    <s v="USD"/>
    <m/>
    <n v="1259297940"/>
    <n v="1252964282"/>
    <b v="0"/>
    <n v="0"/>
    <n v="0"/>
    <e v="#DIV/0!"/>
    <x v="0"/>
    <x v="5"/>
    <b v="0"/>
    <s v="film &amp; video/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x v="0"/>
    <s v="USD"/>
    <m/>
    <n v="1378866867"/>
    <n v="1377570867"/>
    <b v="0"/>
    <n v="5"/>
    <n v="2.4"/>
    <n v="4.8"/>
    <x v="0"/>
    <x v="5"/>
    <b v="0"/>
    <s v="film &amp; video/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x v="1"/>
    <s v="GBP"/>
    <m/>
    <n v="1467752083"/>
    <n v="1465160083"/>
    <b v="0"/>
    <n v="8"/>
    <n v="13.833333333333334"/>
    <n v="51.875"/>
    <x v="0"/>
    <x v="5"/>
    <b v="0"/>
    <s v="film &amp; video/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x v="0"/>
    <s v="USD"/>
    <m/>
    <n v="1445448381"/>
    <n v="1440264381"/>
    <b v="0"/>
    <n v="8"/>
    <n v="9.5"/>
    <n v="71.25"/>
    <x v="0"/>
    <x v="5"/>
    <b v="0"/>
    <s v="film &amp; video/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x v="0"/>
    <s v="USD"/>
    <m/>
    <n v="1444576022"/>
    <n v="1439392022"/>
    <b v="0"/>
    <n v="0"/>
    <n v="0"/>
    <e v="#DIV/0!"/>
    <x v="0"/>
    <x v="5"/>
    <b v="0"/>
    <s v="film &amp; video/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x v="0"/>
    <s v="USD"/>
    <m/>
    <n v="1385931702"/>
    <n v="1383076902"/>
    <b v="0"/>
    <n v="2"/>
    <n v="5"/>
    <n v="62.5"/>
    <x v="0"/>
    <x v="5"/>
    <b v="0"/>
    <s v="film &amp; video/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x v="0"/>
    <s v="USD"/>
    <m/>
    <n v="1379094980"/>
    <n v="1376502980"/>
    <b v="0"/>
    <n v="3"/>
    <n v="2.7272727272727275E-3"/>
    <n v="1"/>
    <x v="0"/>
    <x v="5"/>
    <b v="0"/>
    <s v="film &amp; video/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m/>
    <x v="0"/>
    <s v="USD"/>
    <m/>
    <n v="1375260113"/>
    <n v="1372668113"/>
    <b v="0"/>
    <n v="0"/>
    <n v="0"/>
    <e v="#DIV/0!"/>
    <x v="0"/>
    <x v="5"/>
    <b v="0"/>
    <s v="film &amp; video/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x v="5"/>
    <s v="CAD"/>
    <m/>
    <n v="1475912326"/>
    <n v="1470728326"/>
    <b v="0"/>
    <n v="0"/>
    <n v="0"/>
    <e v="#DIV/0!"/>
    <x v="0"/>
    <x v="5"/>
    <b v="0"/>
    <s v="film &amp; video/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m/>
    <x v="0"/>
    <s v="USD"/>
    <m/>
    <n v="1447830958"/>
    <n v="1445235358"/>
    <b v="0"/>
    <n v="11"/>
    <n v="9.3800000000000008"/>
    <n v="170.54545454545453"/>
    <x v="0"/>
    <x v="5"/>
    <b v="0"/>
    <s v="film &amp; video/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x v="0"/>
    <s v="USD"/>
    <m/>
    <n v="1413569818"/>
    <n v="1412705818"/>
    <b v="0"/>
    <n v="0"/>
    <n v="0"/>
    <e v="#DIV/0!"/>
    <x v="0"/>
    <x v="5"/>
    <b v="0"/>
    <s v="film &amp; video/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m/>
    <x v="0"/>
    <s v="USD"/>
    <m/>
    <n v="1458859153"/>
    <n v="1456270753"/>
    <b v="0"/>
    <n v="1"/>
    <n v="0.1"/>
    <n v="5"/>
    <x v="0"/>
    <x v="5"/>
    <b v="0"/>
    <s v="film &amp; video/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x v="1"/>
    <s v="GBP"/>
    <m/>
    <n v="1383418996"/>
    <n v="1380826996"/>
    <b v="0"/>
    <n v="0"/>
    <n v="0"/>
    <e v="#DIV/0!"/>
    <x v="0"/>
    <x v="5"/>
    <b v="0"/>
    <s v="film &amp; video/animation"/>
    <x v="441"/>
    <x v="4"/>
    <d v="2013-11-02T19:03:16"/>
  </r>
  <r>
    <n v="442"/>
    <s v="The Paranormal Idiot"/>
    <s v="Doomsday is here"/>
    <n v="17000"/>
    <n v="6691"/>
    <x v="2"/>
    <m/>
    <x v="0"/>
    <s v="USD"/>
    <m/>
    <n v="1424380783"/>
    <n v="1421788783"/>
    <b v="0"/>
    <n v="17"/>
    <n v="39.358823529411765"/>
    <n v="393.58823529411762"/>
    <x v="0"/>
    <x v="5"/>
    <b v="0"/>
    <s v="film &amp; video/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m/>
    <x v="5"/>
    <s v="CAD"/>
    <m/>
    <n v="1391991701"/>
    <n v="1389399701"/>
    <b v="0"/>
    <n v="2"/>
    <n v="0.1"/>
    <n v="5"/>
    <x v="0"/>
    <x v="5"/>
    <b v="0"/>
    <s v="film &amp; video/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m/>
    <x v="0"/>
    <s v="USD"/>
    <m/>
    <n v="1329342361"/>
    <n v="1324158361"/>
    <b v="0"/>
    <n v="1"/>
    <n v="5"/>
    <n v="50"/>
    <x v="0"/>
    <x v="5"/>
    <b v="0"/>
    <s v="film &amp; video/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x v="0"/>
    <s v="USD"/>
    <m/>
    <n v="1432195375"/>
    <n v="1430899375"/>
    <b v="0"/>
    <n v="2"/>
    <n v="3.3333333333333335E-3"/>
    <n v="1"/>
    <x v="0"/>
    <x v="5"/>
    <b v="0"/>
    <s v="film &amp; video/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m/>
    <x v="0"/>
    <s v="USD"/>
    <m/>
    <n v="1425434420"/>
    <n v="1422842420"/>
    <b v="0"/>
    <n v="16"/>
    <n v="7.2952380952380951"/>
    <n v="47.875"/>
    <x v="0"/>
    <x v="5"/>
    <b v="0"/>
    <s v="film &amp; video/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x v="1"/>
    <s v="GBP"/>
    <m/>
    <n v="1364041163"/>
    <n v="1361884763"/>
    <b v="0"/>
    <n v="1"/>
    <n v="1.6666666666666666E-2"/>
    <n v="5"/>
    <x v="0"/>
    <x v="5"/>
    <b v="0"/>
    <s v="film &amp; video/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m/>
    <x v="0"/>
    <s v="USD"/>
    <m/>
    <n v="1400091095"/>
    <n v="1398363095"/>
    <b v="0"/>
    <n v="4"/>
    <n v="3.2804000000000002"/>
    <n v="20.502500000000001"/>
    <x v="0"/>
    <x v="5"/>
    <b v="0"/>
    <s v="film &amp; video/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x v="1"/>
    <s v="GBP"/>
    <m/>
    <n v="1382017085"/>
    <n v="1379425085"/>
    <b v="0"/>
    <n v="5"/>
    <n v="2.25"/>
    <n v="9"/>
    <x v="0"/>
    <x v="5"/>
    <b v="0"/>
    <s v="film &amp; video/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m/>
    <x v="0"/>
    <s v="USD"/>
    <m/>
    <n v="1392417800"/>
    <n v="1389825800"/>
    <b v="0"/>
    <n v="7"/>
    <n v="0.79200000000000004"/>
    <n v="56.571428571428569"/>
    <x v="0"/>
    <x v="5"/>
    <b v="0"/>
    <s v="film &amp; video/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m/>
    <x v="0"/>
    <s v="USD"/>
    <m/>
    <n v="1390669791"/>
    <n v="1388077791"/>
    <b v="0"/>
    <n v="0"/>
    <n v="0"/>
    <e v="#DIV/0!"/>
    <x v="0"/>
    <x v="5"/>
    <b v="0"/>
    <s v="film &amp; video/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m/>
    <x v="0"/>
    <s v="USD"/>
    <m/>
    <n v="1431536015"/>
    <n v="1428944015"/>
    <b v="0"/>
    <n v="12"/>
    <n v="64"/>
    <n v="40"/>
    <x v="0"/>
    <x v="5"/>
    <b v="0"/>
    <s v="film &amp; video/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x v="0"/>
    <s v="USD"/>
    <m/>
    <n v="1424375279"/>
    <n v="1422992879"/>
    <b v="0"/>
    <n v="2"/>
    <n v="2.7404479578392621E-2"/>
    <n v="13"/>
    <x v="0"/>
    <x v="5"/>
    <b v="0"/>
    <s v="film &amp; video/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m/>
    <x v="0"/>
    <s v="USD"/>
    <m/>
    <n v="1417007640"/>
    <n v="1414343571"/>
    <b v="0"/>
    <n v="5"/>
    <n v="0.82"/>
    <n v="16.399999999999999"/>
    <x v="0"/>
    <x v="5"/>
    <b v="0"/>
    <s v="film &amp; video/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x v="0"/>
    <s v="USD"/>
    <m/>
    <n v="1334622660"/>
    <n v="1330733022"/>
    <b v="0"/>
    <n v="2"/>
    <n v="6.9230769230769235E-2"/>
    <n v="22.5"/>
    <x v="0"/>
    <x v="5"/>
    <b v="0"/>
    <s v="film &amp; video/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x v="0"/>
    <s v="USD"/>
    <m/>
    <n v="1382414340"/>
    <n v="1380559201"/>
    <b v="0"/>
    <n v="3"/>
    <n v="0.68631863186318631"/>
    <n v="20.333333333333332"/>
    <x v="0"/>
    <x v="5"/>
    <b v="0"/>
    <s v="film &amp; video/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x v="5"/>
    <s v="CAD"/>
    <m/>
    <n v="1408213512"/>
    <n v="1405621512"/>
    <b v="0"/>
    <n v="0"/>
    <n v="0"/>
    <e v="#DIV/0!"/>
    <x v="0"/>
    <x v="5"/>
    <b v="0"/>
    <s v="film &amp; video/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m/>
    <x v="1"/>
    <s v="GBP"/>
    <m/>
    <n v="1368550060"/>
    <n v="1365958060"/>
    <b v="0"/>
    <n v="49"/>
    <n v="8.2100000000000009"/>
    <n v="16.755102040816325"/>
    <x v="0"/>
    <x v="5"/>
    <b v="0"/>
    <s v="film &amp; video/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x v="0"/>
    <s v="USD"/>
    <m/>
    <n v="1321201327"/>
    <n v="1316013727"/>
    <b v="0"/>
    <n v="1"/>
    <n v="6.4102564102564097E-2"/>
    <n v="25"/>
    <x v="0"/>
    <x v="5"/>
    <b v="0"/>
    <s v="film &amp; video/animation"/>
    <x v="459"/>
    <x v="6"/>
    <d v="2011-11-13T16:22:07"/>
  </r>
  <r>
    <n v="460"/>
    <s v="Darwin's Kiss"/>
    <s v="An animated web series about biological evolution gone haywire."/>
    <n v="8500"/>
    <n v="25"/>
    <x v="2"/>
    <m/>
    <x v="0"/>
    <s v="USD"/>
    <m/>
    <n v="1401595200"/>
    <n v="1398862875"/>
    <b v="0"/>
    <n v="2"/>
    <n v="0.29411764705882354"/>
    <n v="12.5"/>
    <x v="0"/>
    <x v="5"/>
    <b v="0"/>
    <s v="film &amp; video/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x v="1"/>
    <s v="GBP"/>
    <m/>
    <n v="1370204367"/>
    <n v="1368476367"/>
    <b v="0"/>
    <n v="0"/>
    <n v="0"/>
    <e v="#DIV/0!"/>
    <x v="0"/>
    <x v="5"/>
    <b v="0"/>
    <s v="film &amp; video/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m/>
    <x v="0"/>
    <s v="USD"/>
    <m/>
    <n v="1312945341"/>
    <n v="1307761341"/>
    <b v="0"/>
    <n v="0"/>
    <n v="0"/>
    <e v="#DIV/0!"/>
    <x v="0"/>
    <x v="5"/>
    <b v="0"/>
    <s v="film &amp; video/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m/>
    <x v="0"/>
    <s v="USD"/>
    <m/>
    <n v="1316883753"/>
    <n v="1311699753"/>
    <b v="0"/>
    <n v="11"/>
    <n v="2.2727272727272729"/>
    <n v="113.63636363636364"/>
    <x v="0"/>
    <x v="5"/>
    <b v="0"/>
    <s v="film &amp; video/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m/>
    <x v="12"/>
    <s v="EUR"/>
    <m/>
    <n v="1463602935"/>
    <n v="1461874935"/>
    <b v="0"/>
    <n v="1"/>
    <n v="9.9009900990099015E-2"/>
    <n v="1"/>
    <x v="0"/>
    <x v="5"/>
    <b v="0"/>
    <s v="film &amp; video/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m/>
    <x v="0"/>
    <s v="USD"/>
    <m/>
    <n v="1403837574"/>
    <n v="1402455174"/>
    <b v="0"/>
    <n v="8"/>
    <n v="26.953125"/>
    <n v="17.25"/>
    <x v="0"/>
    <x v="5"/>
    <b v="0"/>
    <s v="film &amp; video/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m/>
    <x v="0"/>
    <s v="USD"/>
    <m/>
    <n v="1347057464"/>
    <n v="1344465464"/>
    <b v="0"/>
    <n v="5"/>
    <n v="0.76"/>
    <n v="15.2"/>
    <x v="0"/>
    <x v="5"/>
    <b v="0"/>
    <s v="film &amp; video/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x v="0"/>
    <s v="USD"/>
    <m/>
    <n v="1348849134"/>
    <n v="1344961134"/>
    <b v="0"/>
    <n v="39"/>
    <n v="21.574999999999999"/>
    <n v="110.64102564102564"/>
    <x v="0"/>
    <x v="5"/>
    <b v="0"/>
    <s v="film &amp; video/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x v="0"/>
    <s v="USD"/>
    <m/>
    <n v="1341978665"/>
    <n v="1336795283"/>
    <b v="0"/>
    <n v="0"/>
    <n v="0"/>
    <e v="#DIV/0!"/>
    <x v="0"/>
    <x v="5"/>
    <b v="0"/>
    <s v="film &amp; video/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m/>
    <x v="1"/>
    <s v="GBP"/>
    <m/>
    <n v="1409960724"/>
    <n v="1404776724"/>
    <b v="0"/>
    <n v="0"/>
    <n v="0"/>
    <e v="#DIV/0!"/>
    <x v="0"/>
    <x v="5"/>
    <b v="0"/>
    <s v="film &amp; video/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x v="0"/>
    <s v="USD"/>
    <m/>
    <n v="1389844800"/>
    <n v="1385524889"/>
    <b v="0"/>
    <n v="2"/>
    <n v="1.02"/>
    <n v="25.5"/>
    <x v="0"/>
    <x v="5"/>
    <b v="0"/>
    <s v="film &amp; video/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m/>
    <x v="0"/>
    <s v="USD"/>
    <m/>
    <n v="1397924379"/>
    <n v="1394039979"/>
    <b v="0"/>
    <n v="170"/>
    <n v="11.892727272727273"/>
    <n v="38.476470588235294"/>
    <x v="0"/>
    <x v="5"/>
    <b v="0"/>
    <s v="film &amp; video/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x v="0"/>
    <s v="USD"/>
    <m/>
    <n v="1408831718"/>
    <n v="1406239718"/>
    <b v="0"/>
    <n v="5"/>
    <n v="17.625"/>
    <n v="28.2"/>
    <x v="0"/>
    <x v="5"/>
    <b v="0"/>
    <s v="film &amp; video/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x v="0"/>
    <s v="USD"/>
    <m/>
    <n v="1410972319"/>
    <n v="1408380319"/>
    <b v="0"/>
    <n v="14"/>
    <n v="2.87"/>
    <n v="61.5"/>
    <x v="0"/>
    <x v="5"/>
    <b v="0"/>
    <s v="film &amp; video/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m/>
    <x v="0"/>
    <s v="USD"/>
    <m/>
    <n v="1487318029"/>
    <n v="1484726029"/>
    <b v="0"/>
    <n v="1"/>
    <n v="3.0303030303030304E-2"/>
    <n v="1"/>
    <x v="0"/>
    <x v="5"/>
    <b v="0"/>
    <s v="film &amp; video/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x v="0"/>
    <s v="USD"/>
    <m/>
    <n v="1430877843"/>
    <n v="1428285843"/>
    <b v="0"/>
    <n v="0"/>
    <n v="0"/>
    <e v="#DIV/0!"/>
    <x v="0"/>
    <x v="5"/>
    <b v="0"/>
    <s v="film &amp; video/animation"/>
    <x v="475"/>
    <x v="0"/>
    <d v="2015-05-06T02:04:03"/>
  </r>
  <r>
    <n v="476"/>
    <s v="Sight Word Music Videos"/>
    <s v="Animated Music Videos that teach kids how to read."/>
    <n v="220000"/>
    <n v="4906.59"/>
    <x v="2"/>
    <m/>
    <x v="0"/>
    <s v="USD"/>
    <m/>
    <n v="1401767940"/>
    <n v="1398727441"/>
    <b v="0"/>
    <n v="124"/>
    <n v="2.230268181818182"/>
    <n v="39.569274193548388"/>
    <x v="0"/>
    <x v="5"/>
    <b v="0"/>
    <s v="film &amp; video/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m/>
    <x v="0"/>
    <s v="USD"/>
    <m/>
    <n v="1337371334"/>
    <n v="1332187334"/>
    <b v="0"/>
    <n v="0"/>
    <n v="0"/>
    <e v="#DIV/0!"/>
    <x v="0"/>
    <x v="5"/>
    <b v="0"/>
    <s v="film &amp; video/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x v="0"/>
    <s v="USD"/>
    <m/>
    <n v="1427921509"/>
    <n v="1425333109"/>
    <b v="0"/>
    <n v="0"/>
    <n v="0"/>
    <e v="#DIV/0!"/>
    <x v="0"/>
    <x v="5"/>
    <b v="0"/>
    <s v="film &amp; video/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m/>
    <x v="0"/>
    <s v="USD"/>
    <m/>
    <n v="1416566835"/>
    <n v="1411379235"/>
    <b v="0"/>
    <n v="55"/>
    <n v="32.56"/>
    <n v="88.8"/>
    <x v="0"/>
    <x v="5"/>
    <b v="0"/>
    <s v="film &amp; video/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m/>
    <x v="0"/>
    <s v="USD"/>
    <m/>
    <n v="1376049615"/>
    <n v="1373457615"/>
    <b v="0"/>
    <n v="140"/>
    <n v="19.41"/>
    <n v="55.457142857142856"/>
    <x v="0"/>
    <x v="5"/>
    <b v="0"/>
    <s v="film &amp; video/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m/>
    <x v="0"/>
    <s v="USD"/>
    <m/>
    <n v="1349885289"/>
    <n v="1347293289"/>
    <b v="0"/>
    <n v="21"/>
    <n v="6.1"/>
    <n v="87.142857142857139"/>
    <x v="0"/>
    <x v="5"/>
    <b v="0"/>
    <s v="film &amp; video/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m/>
    <x v="0"/>
    <s v="USD"/>
    <m/>
    <n v="1460644440"/>
    <n v="1458336690"/>
    <b v="0"/>
    <n v="1"/>
    <n v="0.1"/>
    <n v="10"/>
    <x v="0"/>
    <x v="5"/>
    <b v="0"/>
    <s v="film &amp; video/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x v="1"/>
    <s v="GBP"/>
    <m/>
    <n v="1359434672"/>
    <n v="1354250672"/>
    <b v="0"/>
    <n v="147"/>
    <n v="50.2"/>
    <n v="51.224489795918366"/>
    <x v="0"/>
    <x v="5"/>
    <b v="0"/>
    <s v="film &amp; video/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x v="1"/>
    <s v="GBP"/>
    <m/>
    <n v="1446766372"/>
    <n v="1443220372"/>
    <b v="0"/>
    <n v="11"/>
    <n v="0.18625"/>
    <n v="13.545454545454545"/>
    <x v="0"/>
    <x v="5"/>
    <b v="0"/>
    <s v="film &amp; video/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x v="1"/>
    <s v="GBP"/>
    <m/>
    <n v="1368792499"/>
    <n v="1366200499"/>
    <b v="0"/>
    <n v="125"/>
    <n v="21.906971229845084"/>
    <n v="66.520080000000007"/>
    <x v="0"/>
    <x v="5"/>
    <b v="0"/>
    <s v="film &amp; video/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x v="2"/>
    <s v="AUD"/>
    <m/>
    <n v="1401662239"/>
    <n v="1399070239"/>
    <b v="0"/>
    <n v="1"/>
    <n v="9.0909090909090905E-3"/>
    <n v="50"/>
    <x v="0"/>
    <x v="5"/>
    <b v="0"/>
    <s v="film &amp; video/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x v="5"/>
    <s v="CAD"/>
    <m/>
    <n v="1482678994"/>
    <n v="1477491394"/>
    <b v="0"/>
    <n v="0"/>
    <n v="0"/>
    <e v="#DIV/0!"/>
    <x v="0"/>
    <x v="5"/>
    <b v="0"/>
    <s v="film &amp; video/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m/>
    <x v="0"/>
    <s v="USD"/>
    <m/>
    <n v="1483924700"/>
    <n v="1481332700"/>
    <b v="0"/>
    <n v="0"/>
    <n v="0"/>
    <e v="#DIV/0!"/>
    <x v="0"/>
    <x v="5"/>
    <b v="0"/>
    <s v="film &amp; video/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m/>
    <x v="0"/>
    <s v="USD"/>
    <m/>
    <n v="1325763180"/>
    <n v="1323084816"/>
    <b v="0"/>
    <n v="3"/>
    <n v="0.28667813379201834"/>
    <n v="71.666666666666671"/>
    <x v="0"/>
    <x v="5"/>
    <b v="0"/>
    <s v="film &amp; video/animation"/>
    <x v="489"/>
    <x v="6"/>
    <d v="2012-01-05T11:33:00"/>
  </r>
  <r>
    <n v="490"/>
    <s v="PROJECT IS CANCELLED"/>
    <s v="Cancelled"/>
    <n v="1000"/>
    <n v="0"/>
    <x v="2"/>
    <m/>
    <x v="0"/>
    <s v="USD"/>
    <m/>
    <n v="1345677285"/>
    <n v="1343085285"/>
    <b v="0"/>
    <n v="0"/>
    <n v="0"/>
    <e v="#DIV/0!"/>
    <x v="0"/>
    <x v="5"/>
    <b v="0"/>
    <s v="film &amp; video/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m/>
    <x v="0"/>
    <s v="USD"/>
    <m/>
    <n v="1453937699"/>
    <n v="1451345699"/>
    <b v="0"/>
    <n v="0"/>
    <n v="0"/>
    <e v="#DIV/0!"/>
    <x v="0"/>
    <x v="5"/>
    <b v="0"/>
    <s v="film &amp; video/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x v="11"/>
    <s v="SEK"/>
    <m/>
    <n v="1476319830"/>
    <n v="1471135830"/>
    <b v="0"/>
    <n v="0"/>
    <n v="0"/>
    <e v="#DIV/0!"/>
    <x v="0"/>
    <x v="5"/>
    <b v="0"/>
    <s v="film &amp; video/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m/>
    <x v="1"/>
    <s v="GBP"/>
    <m/>
    <n v="1432142738"/>
    <n v="1429550738"/>
    <b v="0"/>
    <n v="0"/>
    <n v="0"/>
    <e v="#DIV/0!"/>
    <x v="0"/>
    <x v="5"/>
    <b v="0"/>
    <s v="film &amp; video/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m/>
    <x v="0"/>
    <s v="USD"/>
    <m/>
    <n v="1404356400"/>
    <n v="1402343765"/>
    <b v="0"/>
    <n v="3"/>
    <n v="0.155"/>
    <n v="10.333333333333334"/>
    <x v="0"/>
    <x v="5"/>
    <b v="0"/>
    <s v="film &amp; video/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m/>
    <x v="0"/>
    <s v="USD"/>
    <m/>
    <n v="1437076305"/>
    <n v="1434484305"/>
    <b v="0"/>
    <n v="0"/>
    <n v="0"/>
    <e v="#DIV/0!"/>
    <x v="0"/>
    <x v="5"/>
    <b v="0"/>
    <s v="film &amp; video/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m/>
    <x v="0"/>
    <s v="USD"/>
    <m/>
    <n v="1392070874"/>
    <n v="1386886874"/>
    <b v="0"/>
    <n v="1"/>
    <n v="1.6666666666666668E-3"/>
    <n v="1"/>
    <x v="0"/>
    <x v="5"/>
    <b v="0"/>
    <s v="film &amp; video/animation"/>
    <x v="496"/>
    <x v="4"/>
    <d v="2014-02-10T22:21:14"/>
  </r>
  <r>
    <n v="497"/>
    <s v="Galaxy Probe Kids"/>
    <s v="live-action/animated series pilot."/>
    <n v="4480"/>
    <n v="30"/>
    <x v="2"/>
    <m/>
    <x v="0"/>
    <s v="USD"/>
    <m/>
    <n v="1419483600"/>
    <n v="1414889665"/>
    <b v="0"/>
    <n v="3"/>
    <n v="0.6696428571428571"/>
    <n v="10"/>
    <x v="0"/>
    <x v="5"/>
    <b v="0"/>
    <s v="film &amp; video/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x v="0"/>
    <s v="USD"/>
    <m/>
    <n v="1324664249"/>
    <n v="1321035449"/>
    <b v="0"/>
    <n v="22"/>
    <n v="4.5985132395404555"/>
    <n v="136.09090909090909"/>
    <x v="0"/>
    <x v="5"/>
    <b v="0"/>
    <s v="film &amp; video/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x v="0"/>
    <s v="USD"/>
    <m/>
    <n v="1255381140"/>
    <n v="1250630968"/>
    <b v="0"/>
    <n v="26"/>
    <n v="9.5500000000000007"/>
    <n v="73.461538461538467"/>
    <x v="0"/>
    <x v="5"/>
    <b v="0"/>
    <s v="film &amp; video/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x v="0"/>
    <s v="USD"/>
    <m/>
    <n v="1273356960"/>
    <n v="1268255751"/>
    <b v="0"/>
    <n v="4"/>
    <n v="3.3076923076923075"/>
    <n v="53.75"/>
    <x v="0"/>
    <x v="5"/>
    <b v="0"/>
    <s v="film &amp; video/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m/>
    <x v="0"/>
    <s v="USD"/>
    <m/>
    <n v="1310189851"/>
    <n v="1307597851"/>
    <b v="0"/>
    <n v="0"/>
    <n v="0"/>
    <e v="#DIV/0!"/>
    <x v="0"/>
    <x v="5"/>
    <b v="0"/>
    <s v="film &amp; video/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m/>
    <x v="0"/>
    <s v="USD"/>
    <m/>
    <n v="1332073025"/>
    <n v="1329484625"/>
    <b v="0"/>
    <n v="4"/>
    <n v="1.1499999999999999"/>
    <n v="57.5"/>
    <x v="0"/>
    <x v="5"/>
    <b v="0"/>
    <s v="film &amp; video/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x v="1"/>
    <s v="GBP"/>
    <m/>
    <n v="1421498303"/>
    <n v="1418906303"/>
    <b v="0"/>
    <n v="9"/>
    <n v="1.7538461538461538"/>
    <n v="12.666666666666666"/>
    <x v="0"/>
    <x v="5"/>
    <b v="0"/>
    <s v="film &amp; video/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x v="0"/>
    <s v="USD"/>
    <m/>
    <n v="1334097387"/>
    <n v="1328916987"/>
    <b v="0"/>
    <n v="5"/>
    <n v="1.3673469387755102"/>
    <n v="67"/>
    <x v="0"/>
    <x v="5"/>
    <b v="0"/>
    <s v="film &amp; video/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x v="0"/>
    <s v="USD"/>
    <m/>
    <n v="1451010086"/>
    <n v="1447122086"/>
    <b v="0"/>
    <n v="14"/>
    <n v="0.43333333333333335"/>
    <n v="3.7142857142857144"/>
    <x v="0"/>
    <x v="5"/>
    <b v="0"/>
    <s v="film &amp; video/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m/>
    <x v="0"/>
    <s v="USD"/>
    <m/>
    <n v="1376140520"/>
    <n v="1373548520"/>
    <b v="0"/>
    <n v="1"/>
    <n v="0.125"/>
    <n v="250"/>
    <x v="0"/>
    <x v="5"/>
    <b v="0"/>
    <s v="film &amp; video/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x v="0"/>
    <s v="USD"/>
    <m/>
    <n v="1350687657"/>
    <n v="1346799657"/>
    <b v="0"/>
    <n v="10"/>
    <n v="3.2"/>
    <n v="64"/>
    <x v="0"/>
    <x v="5"/>
    <b v="0"/>
    <s v="film &amp; video/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x v="0"/>
    <s v="USD"/>
    <m/>
    <n v="1337955240"/>
    <n v="1332808501"/>
    <b v="0"/>
    <n v="3"/>
    <n v="0.8"/>
    <n v="133.33333333333334"/>
    <x v="0"/>
    <x v="5"/>
    <b v="0"/>
    <s v="film &amp; video/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m/>
    <x v="1"/>
    <s v="GBP"/>
    <m/>
    <n v="1435504170"/>
    <n v="1432912170"/>
    <b v="0"/>
    <n v="1"/>
    <n v="0.2"/>
    <n v="10"/>
    <x v="0"/>
    <x v="5"/>
    <b v="0"/>
    <s v="film &amp; video/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m/>
    <x v="0"/>
    <s v="USD"/>
    <m/>
    <n v="1456805639"/>
    <n v="1454213639"/>
    <b v="0"/>
    <n v="0"/>
    <n v="0"/>
    <e v="#DIV/0!"/>
    <x v="0"/>
    <x v="5"/>
    <b v="0"/>
    <s v="film &amp; video/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m/>
    <x v="0"/>
    <s v="USD"/>
    <m/>
    <n v="1365228982"/>
    <n v="1362640582"/>
    <b v="0"/>
    <n v="5"/>
    <n v="3"/>
    <n v="30"/>
    <x v="0"/>
    <x v="5"/>
    <b v="0"/>
    <s v="film &amp; video/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x v="0"/>
    <s v="USD"/>
    <m/>
    <n v="1479667727"/>
    <n v="1475776127"/>
    <b v="0"/>
    <n v="2"/>
    <n v="0.13750000000000001"/>
    <n v="5.5"/>
    <x v="0"/>
    <x v="5"/>
    <b v="0"/>
    <s v="film &amp; video/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m/>
    <x v="0"/>
    <s v="USD"/>
    <m/>
    <n v="1471244400"/>
    <n v="1467387705"/>
    <b v="0"/>
    <n v="68"/>
    <n v="13.923999999999999"/>
    <n v="102.38235294117646"/>
    <x v="0"/>
    <x v="5"/>
    <b v="0"/>
    <s v="film &amp; video/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m/>
    <x v="5"/>
    <s v="CAD"/>
    <m/>
    <n v="1407595447"/>
    <n v="1405003447"/>
    <b v="0"/>
    <n v="3"/>
    <n v="3.3333333333333335"/>
    <n v="16.666666666666668"/>
    <x v="0"/>
    <x v="5"/>
    <b v="0"/>
    <s v="film &amp; video/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m/>
    <x v="0"/>
    <s v="USD"/>
    <m/>
    <n v="1451389601"/>
    <n v="1447933601"/>
    <b v="0"/>
    <n v="34"/>
    <n v="25.41340206185567"/>
    <n v="725.02941176470586"/>
    <x v="0"/>
    <x v="5"/>
    <b v="0"/>
    <s v="film &amp; video/animation"/>
    <x v="515"/>
    <x v="0"/>
    <d v="2015-12-29T11:46:41"/>
  </r>
  <r>
    <n v="516"/>
    <s v="Shipmates"/>
    <s v="A big brother style comedy animation series starring famous seafarers"/>
    <n v="5000"/>
    <n v="0"/>
    <x v="2"/>
    <m/>
    <x v="1"/>
    <s v="GBP"/>
    <m/>
    <n v="1432752080"/>
    <n v="1427568080"/>
    <b v="0"/>
    <n v="0"/>
    <n v="0"/>
    <e v="#DIV/0!"/>
    <x v="0"/>
    <x v="5"/>
    <b v="0"/>
    <s v="film &amp; video/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x v="0"/>
    <s v="USD"/>
    <m/>
    <n v="1486046761"/>
    <n v="1483454761"/>
    <b v="0"/>
    <n v="3"/>
    <n v="1.3666666666666667"/>
    <n v="68.333333333333329"/>
    <x v="0"/>
    <x v="5"/>
    <b v="0"/>
    <s v="film &amp; video/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x v="0"/>
    <s v="USD"/>
    <m/>
    <n v="1441550760"/>
    <n v="1438958824"/>
    <b v="0"/>
    <n v="0"/>
    <n v="0"/>
    <e v="#DIV/0!"/>
    <x v="0"/>
    <x v="5"/>
    <b v="0"/>
    <s v="film &amp; video/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x v="0"/>
    <s v="USD"/>
    <m/>
    <n v="1354699421"/>
    <n v="1352107421"/>
    <b v="0"/>
    <n v="70"/>
    <n v="22.881426547787683"/>
    <n v="39.228571428571428"/>
    <x v="0"/>
    <x v="5"/>
    <b v="0"/>
    <s v="film &amp; video/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m/>
    <x v="1"/>
    <s v="GBP"/>
    <m/>
    <n v="1449766261"/>
    <n v="1447174261"/>
    <b v="0"/>
    <n v="34"/>
    <n v="102.1"/>
    <n v="150.14705882352942"/>
    <x v="1"/>
    <x v="6"/>
    <b v="1"/>
    <s v="theater/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x v="0"/>
    <s v="USD"/>
    <m/>
    <n v="1477976340"/>
    <n v="1475460819"/>
    <b v="0"/>
    <n v="56"/>
    <n v="104.64"/>
    <n v="93.428571428571431"/>
    <x v="1"/>
    <x v="6"/>
    <b v="1"/>
    <s v="theater/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m/>
    <x v="0"/>
    <s v="USD"/>
    <m/>
    <n v="1458518325"/>
    <n v="1456793925"/>
    <b v="0"/>
    <n v="31"/>
    <n v="114.66666666666667"/>
    <n v="110.96774193548387"/>
    <x v="1"/>
    <x v="6"/>
    <b v="1"/>
    <s v="theater/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x v="0"/>
    <s v="USD"/>
    <m/>
    <n v="1442805076"/>
    <n v="1440213076"/>
    <b v="0"/>
    <n v="84"/>
    <n v="120.6"/>
    <n v="71.785714285714292"/>
    <x v="1"/>
    <x v="6"/>
    <b v="1"/>
    <s v="theater/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m/>
    <x v="1"/>
    <s v="GBP"/>
    <m/>
    <n v="1464801169"/>
    <n v="1462209169"/>
    <b v="0"/>
    <n v="130"/>
    <n v="108.67285714285714"/>
    <n v="29.258076923076924"/>
    <x v="1"/>
    <x v="6"/>
    <b v="1"/>
    <s v="theater/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x v="0"/>
    <s v="USD"/>
    <m/>
    <n v="1410601041"/>
    <n v="1406713041"/>
    <b v="0"/>
    <n v="12"/>
    <n v="100"/>
    <n v="1000"/>
    <x v="1"/>
    <x v="6"/>
    <b v="1"/>
    <s v="theater/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m/>
    <x v="1"/>
    <s v="GBP"/>
    <m/>
    <n v="1438966800"/>
    <n v="1436278344"/>
    <b v="0"/>
    <n v="23"/>
    <n v="114"/>
    <n v="74.347826086956516"/>
    <x v="1"/>
    <x v="6"/>
    <b v="1"/>
    <s v="theater/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x v="0"/>
    <s v="USD"/>
    <m/>
    <n v="1487347500"/>
    <n v="1484715366"/>
    <b v="0"/>
    <n v="158"/>
    <n v="100.85"/>
    <n v="63.829113924050631"/>
    <x v="1"/>
    <x v="6"/>
    <b v="1"/>
    <s v="theater/plays"/>
    <x v="527"/>
    <x v="1"/>
    <d v="2017-02-17T16:05:00"/>
  </r>
  <r>
    <n v="528"/>
    <s v="Devastated No Matter What"/>
    <s v="A Festival Backed Production of a Full-Length Play."/>
    <n v="1150"/>
    <n v="1330"/>
    <x v="0"/>
    <m/>
    <x v="0"/>
    <s v="USD"/>
    <m/>
    <n v="1434921600"/>
    <n v="1433109907"/>
    <b v="0"/>
    <n v="30"/>
    <n v="115.65217391304348"/>
    <n v="44.333333333333336"/>
    <x v="1"/>
    <x v="6"/>
    <b v="1"/>
    <s v="theater/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x v="5"/>
    <s v="CAD"/>
    <m/>
    <n v="1484110800"/>
    <n v="1482281094"/>
    <b v="0"/>
    <n v="18"/>
    <n v="130.41666666666666"/>
    <n v="86.944444444444443"/>
    <x v="1"/>
    <x v="6"/>
    <b v="1"/>
    <s v="theater/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m/>
    <x v="0"/>
    <s v="USD"/>
    <m/>
    <n v="1435111200"/>
    <n v="1433254268"/>
    <b v="0"/>
    <n v="29"/>
    <n v="107.7826725403818"/>
    <n v="126.55172413793103"/>
    <x v="1"/>
    <x v="6"/>
    <b v="1"/>
    <s v="theater/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x v="0"/>
    <s v="USD"/>
    <m/>
    <n v="1481957940"/>
    <n v="1478050429"/>
    <b v="0"/>
    <n v="31"/>
    <n v="100"/>
    <n v="129.03225806451613"/>
    <x v="1"/>
    <x v="6"/>
    <b v="1"/>
    <s v="theater/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m/>
    <x v="0"/>
    <s v="USD"/>
    <m/>
    <n v="1463098208"/>
    <n v="1460506208"/>
    <b v="0"/>
    <n v="173"/>
    <n v="123.25"/>
    <n v="71.242774566473983"/>
    <x v="1"/>
    <x v="6"/>
    <b v="1"/>
    <s v="theater/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x v="1"/>
    <s v="GBP"/>
    <m/>
    <n v="1463394365"/>
    <n v="1461320765"/>
    <b v="0"/>
    <n v="17"/>
    <n v="100.2"/>
    <n v="117.88235294117646"/>
    <x v="1"/>
    <x v="6"/>
    <b v="1"/>
    <s v="theater/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x v="10"/>
    <s v="NOK"/>
    <m/>
    <n v="1446418800"/>
    <n v="1443036470"/>
    <b v="0"/>
    <n v="48"/>
    <n v="104.66666666666667"/>
    <n v="327.08333333333331"/>
    <x v="1"/>
    <x v="6"/>
    <b v="1"/>
    <s v="theater/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x v="1"/>
    <s v="GBP"/>
    <m/>
    <n v="1483707905"/>
    <n v="1481115905"/>
    <b v="0"/>
    <n v="59"/>
    <n v="102.5"/>
    <n v="34.745762711864408"/>
    <x v="1"/>
    <x v="6"/>
    <b v="1"/>
    <s v="theater/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x v="1"/>
    <s v="GBP"/>
    <m/>
    <n v="1438624800"/>
    <n v="1435133807"/>
    <b v="0"/>
    <n v="39"/>
    <n v="118.25757575757575"/>
    <n v="100.06410256410257"/>
    <x v="1"/>
    <x v="6"/>
    <b v="1"/>
    <s v="theater/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x v="0"/>
    <s v="USD"/>
    <m/>
    <n v="1446665191"/>
    <n v="1444069591"/>
    <b v="0"/>
    <n v="59"/>
    <n v="120.5"/>
    <n v="40.847457627118644"/>
    <x v="1"/>
    <x v="6"/>
    <b v="1"/>
    <s v="theater/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x v="0"/>
    <s v="USD"/>
    <m/>
    <n v="1463166263"/>
    <n v="1460574263"/>
    <b v="0"/>
    <n v="60"/>
    <n v="302.42"/>
    <n v="252.01666666666668"/>
    <x v="1"/>
    <x v="6"/>
    <b v="1"/>
    <s v="theater/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x v="1"/>
    <s v="GBP"/>
    <m/>
    <n v="1467681107"/>
    <n v="1465866707"/>
    <b v="0"/>
    <n v="20"/>
    <n v="100.64400000000001"/>
    <n v="25.161000000000001"/>
    <x v="1"/>
    <x v="6"/>
    <b v="1"/>
    <s v="theater/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x v="0"/>
    <s v="USD"/>
    <m/>
    <n v="1423078606"/>
    <n v="1420486606"/>
    <b v="0"/>
    <n v="1"/>
    <n v="6.6666666666666671E-3"/>
    <n v="1"/>
    <x v="2"/>
    <x v="7"/>
    <b v="0"/>
    <s v="technology/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m/>
    <x v="0"/>
    <s v="USD"/>
    <m/>
    <n v="1446080834"/>
    <n v="1443488834"/>
    <b v="0"/>
    <n v="1"/>
    <n v="0.55555555555555558"/>
    <n v="25"/>
    <x v="2"/>
    <x v="7"/>
    <b v="0"/>
    <s v="technology/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x v="0"/>
    <s v="USD"/>
    <m/>
    <n v="1462293716"/>
    <n v="1457113316"/>
    <b v="0"/>
    <n v="1"/>
    <n v="4.0000000000000002E-4"/>
    <n v="1"/>
    <x v="2"/>
    <x v="7"/>
    <b v="0"/>
    <s v="technology/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x v="2"/>
    <s v="AUD"/>
    <m/>
    <n v="1414807962"/>
    <n v="1412215962"/>
    <b v="0"/>
    <n v="2"/>
    <n v="0.31818181818181818"/>
    <n v="35"/>
    <x v="2"/>
    <x v="7"/>
    <b v="0"/>
    <s v="technology/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x v="0"/>
    <s v="USD"/>
    <m/>
    <n v="1467647160"/>
    <n v="1465055160"/>
    <b v="0"/>
    <n v="2"/>
    <n v="1.2"/>
    <n v="3"/>
    <x v="2"/>
    <x v="7"/>
    <b v="0"/>
    <s v="technology/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x v="6"/>
    <s v="EUR"/>
    <m/>
    <n v="1447600389"/>
    <n v="1444140789"/>
    <b v="0"/>
    <n v="34"/>
    <n v="27.384"/>
    <n v="402.70588235294116"/>
    <x v="2"/>
    <x v="7"/>
    <b v="0"/>
    <s v="technology/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x v="0"/>
    <s v="USD"/>
    <m/>
    <n v="1445097715"/>
    <n v="1441209715"/>
    <b v="0"/>
    <n v="2"/>
    <n v="8.666666666666667E-2"/>
    <n v="26"/>
    <x v="2"/>
    <x v="7"/>
    <b v="0"/>
    <s v="technology/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x v="1"/>
    <s v="GBP"/>
    <m/>
    <n v="1455122564"/>
    <n v="1452530564"/>
    <b v="0"/>
    <n v="0"/>
    <n v="0"/>
    <e v="#DIV/0!"/>
    <x v="2"/>
    <x v="7"/>
    <b v="0"/>
    <s v="technology/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x v="1"/>
    <s v="GBP"/>
    <m/>
    <n v="1446154848"/>
    <n v="1443562848"/>
    <b v="0"/>
    <n v="1"/>
    <n v="0.09"/>
    <n v="9"/>
    <x v="2"/>
    <x v="7"/>
    <b v="0"/>
    <s v="technology/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x v="1"/>
    <s v="GBP"/>
    <m/>
    <n v="1436368622"/>
    <n v="1433776622"/>
    <b v="0"/>
    <n v="8"/>
    <n v="2.72"/>
    <n v="8.5"/>
    <x v="2"/>
    <x v="7"/>
    <b v="0"/>
    <s v="technology/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x v="5"/>
    <s v="CAD"/>
    <m/>
    <n v="1485838800"/>
    <n v="1484756245"/>
    <b v="0"/>
    <n v="4"/>
    <n v="0.7"/>
    <n v="8.75"/>
    <x v="2"/>
    <x v="7"/>
    <b v="0"/>
    <s v="technology/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x v="0"/>
    <s v="USD"/>
    <m/>
    <n v="1438451580"/>
    <n v="1434609424"/>
    <b v="0"/>
    <n v="28"/>
    <n v="5.0413333333333332"/>
    <n v="135.03571428571428"/>
    <x v="2"/>
    <x v="7"/>
    <b v="0"/>
    <s v="technology/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m/>
    <x v="5"/>
    <s v="CAD"/>
    <m/>
    <n v="1452350896"/>
    <n v="1447166896"/>
    <b v="0"/>
    <n v="0"/>
    <n v="0"/>
    <e v="#DIV/0!"/>
    <x v="2"/>
    <x v="7"/>
    <b v="0"/>
    <s v="technology/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m/>
    <x v="0"/>
    <s v="USD"/>
    <m/>
    <n v="1415988991"/>
    <n v="1413393391"/>
    <b v="0"/>
    <n v="6"/>
    <n v="0.49199999999999999"/>
    <n v="20.5"/>
    <x v="2"/>
    <x v="7"/>
    <b v="0"/>
    <s v="technology/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x v="0"/>
    <s v="USD"/>
    <m/>
    <n v="1413735972"/>
    <n v="1411143972"/>
    <b v="0"/>
    <n v="22"/>
    <n v="36.589147286821706"/>
    <n v="64.36363636363636"/>
    <x v="2"/>
    <x v="7"/>
    <b v="0"/>
    <s v="technology/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x v="1"/>
    <s v="GBP"/>
    <m/>
    <n v="1465720143"/>
    <n v="1463128143"/>
    <b v="0"/>
    <n v="0"/>
    <n v="0"/>
    <e v="#DIV/0!"/>
    <x v="2"/>
    <x v="7"/>
    <b v="0"/>
    <s v="technology/web"/>
    <x v="555"/>
    <x v="2"/>
    <d v="2016-06-12T08:29:03"/>
  </r>
  <r>
    <n v="556"/>
    <s v="Braille Academy"/>
    <s v="An educational platform for learning Unified English Braille Code"/>
    <n v="8000"/>
    <n v="200"/>
    <x v="2"/>
    <m/>
    <x v="0"/>
    <s v="USD"/>
    <m/>
    <n v="1452112717"/>
    <n v="1449520717"/>
    <b v="0"/>
    <n v="1"/>
    <n v="2.5"/>
    <n v="200"/>
    <x v="2"/>
    <x v="7"/>
    <b v="0"/>
    <s v="technology/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x v="12"/>
    <s v="EUR"/>
    <m/>
    <n v="1480721803"/>
    <n v="1478126203"/>
    <b v="0"/>
    <n v="20"/>
    <n v="0.91066666666666662"/>
    <n v="68.3"/>
    <x v="2"/>
    <x v="7"/>
    <b v="0"/>
    <s v="technology/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x v="0"/>
    <s v="USD"/>
    <m/>
    <n v="1427227905"/>
    <n v="1424639505"/>
    <b v="0"/>
    <n v="0"/>
    <n v="0"/>
    <e v="#DIV/0!"/>
    <x v="2"/>
    <x v="7"/>
    <b v="0"/>
    <s v="technology/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x v="0"/>
    <s v="USD"/>
    <m/>
    <n v="1449989260"/>
    <n v="1447397260"/>
    <b v="0"/>
    <n v="1"/>
    <n v="2.0833333333333332E-2"/>
    <n v="50"/>
    <x v="2"/>
    <x v="7"/>
    <b v="0"/>
    <s v="technology/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x v="5"/>
    <s v="CAD"/>
    <m/>
    <n v="1418841045"/>
    <n v="1416249045"/>
    <b v="0"/>
    <n v="3"/>
    <n v="1.2E-2"/>
    <n v="4"/>
    <x v="2"/>
    <x v="7"/>
    <b v="0"/>
    <s v="technology/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m/>
    <x v="0"/>
    <s v="USD"/>
    <m/>
    <n v="1445874513"/>
    <n v="1442850513"/>
    <b v="0"/>
    <n v="2"/>
    <n v="0.36666666666666664"/>
    <n v="27.5"/>
    <x v="2"/>
    <x v="7"/>
    <b v="0"/>
    <s v="technology/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x v="9"/>
    <s v="EUR"/>
    <m/>
    <n v="1482052815"/>
    <n v="1479460815"/>
    <b v="0"/>
    <n v="0"/>
    <n v="0"/>
    <e v="#DIV/0!"/>
    <x v="2"/>
    <x v="7"/>
    <b v="0"/>
    <s v="technology/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x v="2"/>
    <s v="AUD"/>
    <m/>
    <n v="1424137247"/>
    <n v="1421545247"/>
    <b v="0"/>
    <n v="2"/>
    <n v="9.0666666666666673E-2"/>
    <n v="34"/>
    <x v="2"/>
    <x v="7"/>
    <b v="0"/>
    <s v="technology/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x v="6"/>
    <s v="EUR"/>
    <m/>
    <n v="1457822275"/>
    <n v="1455230275"/>
    <b v="0"/>
    <n v="1"/>
    <n v="5.5555555555555558E-3"/>
    <n v="1"/>
    <x v="2"/>
    <x v="7"/>
    <b v="0"/>
    <s v="technology/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m/>
    <x v="1"/>
    <s v="GBP"/>
    <m/>
    <n v="1436554249"/>
    <n v="1433962249"/>
    <b v="0"/>
    <n v="0"/>
    <n v="0"/>
    <e v="#DIV/0!"/>
    <x v="2"/>
    <x v="7"/>
    <b v="0"/>
    <s v="technology/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x v="0"/>
    <s v="USD"/>
    <m/>
    <n v="1468513533"/>
    <n v="1465921533"/>
    <b v="0"/>
    <n v="1"/>
    <n v="0.02"/>
    <n v="1"/>
    <x v="2"/>
    <x v="7"/>
    <b v="0"/>
    <s v="technology/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x v="0"/>
    <s v="USD"/>
    <m/>
    <n v="1420143194"/>
    <n v="1417551194"/>
    <b v="0"/>
    <n v="0"/>
    <n v="0"/>
    <e v="#DIV/0!"/>
    <x v="2"/>
    <x v="7"/>
    <b v="0"/>
    <s v="technology/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x v="4"/>
    <s v="NZD"/>
    <m/>
    <n v="1452942000"/>
    <n v="1449785223"/>
    <b v="0"/>
    <n v="5"/>
    <n v="1"/>
    <n v="49"/>
    <x v="2"/>
    <x v="7"/>
    <b v="0"/>
    <s v="technology/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m/>
    <x v="5"/>
    <s v="CAD"/>
    <m/>
    <n v="1451679612"/>
    <n v="1449087612"/>
    <b v="0"/>
    <n v="1"/>
    <n v="0.8"/>
    <n v="20"/>
    <x v="2"/>
    <x v="7"/>
    <b v="0"/>
    <s v="technology/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m/>
    <x v="0"/>
    <s v="USD"/>
    <m/>
    <n v="1455822569"/>
    <n v="1453230569"/>
    <b v="0"/>
    <n v="1"/>
    <n v="0.16705882352941176"/>
    <n v="142"/>
    <x v="2"/>
    <x v="7"/>
    <b v="0"/>
    <s v="technology/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m/>
    <x v="0"/>
    <s v="USD"/>
    <m/>
    <n v="1437969540"/>
    <n v="1436297723"/>
    <b v="0"/>
    <n v="2"/>
    <n v="0.42399999999999999"/>
    <n v="53"/>
    <x v="2"/>
    <x v="7"/>
    <b v="0"/>
    <s v="technology/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x v="0"/>
    <s v="USD"/>
    <m/>
    <n v="1446660688"/>
    <n v="1444065088"/>
    <b v="0"/>
    <n v="0"/>
    <n v="0"/>
    <e v="#DIV/0!"/>
    <x v="2"/>
    <x v="7"/>
    <b v="0"/>
    <s v="technology/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x v="0"/>
    <s v="USD"/>
    <m/>
    <n v="1421543520"/>
    <n v="1416445931"/>
    <b v="0"/>
    <n v="9"/>
    <n v="0.38925389253892539"/>
    <n v="38.444444444444443"/>
    <x v="2"/>
    <x v="7"/>
    <b v="0"/>
    <s v="technology/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x v="1"/>
    <s v="GBP"/>
    <m/>
    <n v="1476873507"/>
    <n v="1474281507"/>
    <b v="0"/>
    <n v="4"/>
    <n v="0.7155635062611807"/>
    <n v="20"/>
    <x v="2"/>
    <x v="7"/>
    <b v="0"/>
    <s v="technology/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x v="12"/>
    <s v="EUR"/>
    <m/>
    <n v="1434213443"/>
    <n v="1431621443"/>
    <b v="0"/>
    <n v="4"/>
    <n v="0.43166666666666664"/>
    <n v="64.75"/>
    <x v="2"/>
    <x v="7"/>
    <b v="0"/>
    <s v="technology/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m/>
    <x v="0"/>
    <s v="USD"/>
    <m/>
    <n v="1427537952"/>
    <n v="1422357552"/>
    <b v="0"/>
    <n v="1"/>
    <n v="1.25E-3"/>
    <n v="1"/>
    <x v="2"/>
    <x v="7"/>
    <b v="0"/>
    <s v="technology/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m/>
    <x v="0"/>
    <s v="USD"/>
    <m/>
    <n v="1463753302"/>
    <n v="1458569302"/>
    <b v="0"/>
    <n v="1"/>
    <n v="0.2"/>
    <n v="10"/>
    <x v="2"/>
    <x v="7"/>
    <b v="0"/>
    <s v="technology/web"/>
    <x v="577"/>
    <x v="2"/>
    <d v="2016-05-20T14:08:22"/>
  </r>
  <r>
    <n v="578"/>
    <s v="weBuy Crowdsourced Shopping"/>
    <s v="weBuy trade built on technology and Crowd Sourced Power"/>
    <n v="125000"/>
    <n v="14"/>
    <x v="2"/>
    <m/>
    <x v="1"/>
    <s v="GBP"/>
    <m/>
    <n v="1441633993"/>
    <n v="1439560393"/>
    <b v="0"/>
    <n v="7"/>
    <n v="1.12E-2"/>
    <n v="2"/>
    <x v="2"/>
    <x v="7"/>
    <b v="0"/>
    <s v="technology/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m/>
    <x v="0"/>
    <s v="USD"/>
    <m/>
    <n v="1419539223"/>
    <n v="1416947223"/>
    <b v="0"/>
    <n v="5"/>
    <n v="1.4583333333333333"/>
    <n v="35"/>
    <x v="2"/>
    <x v="7"/>
    <b v="0"/>
    <s v="technology/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x v="0"/>
    <s v="USD"/>
    <m/>
    <n v="1474580867"/>
    <n v="1471988867"/>
    <b v="0"/>
    <n v="1"/>
    <n v="3.3333333333333333E-2"/>
    <n v="1"/>
    <x v="2"/>
    <x v="7"/>
    <b v="0"/>
    <s v="technology/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m/>
    <x v="0"/>
    <s v="USD"/>
    <m/>
    <n v="1438474704"/>
    <n v="1435882704"/>
    <b v="0"/>
    <n v="0"/>
    <n v="0"/>
    <e v="#DIV/0!"/>
    <x v="2"/>
    <x v="7"/>
    <b v="0"/>
    <s v="technology/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x v="0"/>
    <s v="USD"/>
    <m/>
    <n v="1426442400"/>
    <n v="1424454319"/>
    <b v="0"/>
    <n v="0"/>
    <n v="0"/>
    <e v="#DIV/0!"/>
    <x v="2"/>
    <x v="7"/>
    <b v="0"/>
    <s v="technology/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m/>
    <x v="0"/>
    <s v="USD"/>
    <m/>
    <n v="1426800687"/>
    <n v="1424212287"/>
    <b v="0"/>
    <n v="1"/>
    <n v="1.1111111111111112E-2"/>
    <n v="1"/>
    <x v="2"/>
    <x v="7"/>
    <b v="0"/>
    <s v="technology/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m/>
    <x v="0"/>
    <s v="USD"/>
    <m/>
    <n v="1426522316"/>
    <n v="1423933916"/>
    <b v="0"/>
    <n v="2"/>
    <n v="1"/>
    <n v="5"/>
    <x v="2"/>
    <x v="7"/>
    <b v="0"/>
    <s v="technology/web"/>
    <x v="584"/>
    <x v="0"/>
    <d v="2015-03-16T16:11:56"/>
  </r>
  <r>
    <n v="585"/>
    <s v="Link Card"/>
    <s v="SAVE UP TO 40% WHEN YOU SPEND!_x000a__x000a_PRE-ORDER YOUR LINK CARD TODAY"/>
    <n v="9000"/>
    <n v="0"/>
    <x v="2"/>
    <m/>
    <x v="1"/>
    <s v="GBP"/>
    <m/>
    <n v="1448928000"/>
    <n v="1444123377"/>
    <b v="0"/>
    <n v="0"/>
    <n v="0"/>
    <e v="#DIV/0!"/>
    <x v="2"/>
    <x v="7"/>
    <b v="0"/>
    <s v="technology/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m/>
    <x v="0"/>
    <s v="USD"/>
    <m/>
    <n v="1424032207"/>
    <n v="1421440207"/>
    <b v="0"/>
    <n v="4"/>
    <n v="0.56000000000000005"/>
    <n v="14"/>
    <x v="2"/>
    <x v="7"/>
    <b v="0"/>
    <s v="technology/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x v="5"/>
    <s v="CAD"/>
    <m/>
    <n v="1429207833"/>
    <n v="1426615833"/>
    <b v="0"/>
    <n v="7"/>
    <n v="9.0833333333333339"/>
    <n v="389.28571428571428"/>
    <x v="2"/>
    <x v="7"/>
    <b v="0"/>
    <s v="technology/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x v="13"/>
    <s v="EUR"/>
    <m/>
    <n v="1479410886"/>
    <n v="1474223286"/>
    <b v="0"/>
    <n v="2"/>
    <n v="3.3444444444444446"/>
    <n v="150.5"/>
    <x v="2"/>
    <x v="7"/>
    <b v="0"/>
    <s v="technology/web"/>
    <x v="588"/>
    <x v="2"/>
    <d v="2016-11-17T19:28:06"/>
  </r>
  <r>
    <n v="589"/>
    <s v="Get Neighborly"/>
    <s v="Services closer than you think..."/>
    <n v="7500"/>
    <n v="1"/>
    <x v="2"/>
    <m/>
    <x v="0"/>
    <s v="USD"/>
    <m/>
    <n v="1436366699"/>
    <n v="1435070699"/>
    <b v="0"/>
    <n v="1"/>
    <n v="1.3333333333333334E-2"/>
    <n v="1"/>
    <x v="2"/>
    <x v="7"/>
    <b v="0"/>
    <s v="technology/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x v="1"/>
    <s v="GBP"/>
    <m/>
    <n v="1454936460"/>
    <n v="1452259131"/>
    <b v="0"/>
    <n v="9"/>
    <n v="4.46"/>
    <n v="24.777777777777779"/>
    <x v="2"/>
    <x v="7"/>
    <b v="0"/>
    <s v="technology/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x v="0"/>
    <s v="USD"/>
    <m/>
    <n v="1437570130"/>
    <n v="1434978130"/>
    <b v="0"/>
    <n v="2"/>
    <n v="6.0999999999999999E-2"/>
    <n v="30.5"/>
    <x v="2"/>
    <x v="7"/>
    <b v="0"/>
    <s v="technology/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m/>
    <x v="0"/>
    <s v="USD"/>
    <m/>
    <n v="1417584860"/>
    <n v="1414992860"/>
    <b v="0"/>
    <n v="1"/>
    <n v="3.3333333333333335"/>
    <n v="250"/>
    <x v="2"/>
    <x v="7"/>
    <b v="0"/>
    <s v="technology/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x v="1"/>
    <s v="GBP"/>
    <m/>
    <n v="1428333345"/>
    <n v="1425744945"/>
    <b v="0"/>
    <n v="7"/>
    <n v="23"/>
    <n v="16.428571428571427"/>
    <x v="2"/>
    <x v="7"/>
    <b v="0"/>
    <s v="technology/web"/>
    <x v="593"/>
    <x v="0"/>
    <d v="2015-04-06T15:15:45"/>
  </r>
  <r>
    <n v="594"/>
    <s v="Unleashed Fitness"/>
    <s v="Creating a fitness site that will change the fitness game forever!"/>
    <n v="25000"/>
    <n v="26"/>
    <x v="2"/>
    <m/>
    <x v="0"/>
    <s v="USD"/>
    <m/>
    <n v="1460832206"/>
    <n v="1458240206"/>
    <b v="0"/>
    <n v="2"/>
    <n v="0.104"/>
    <n v="13"/>
    <x v="2"/>
    <x v="7"/>
    <b v="0"/>
    <s v="technology/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m/>
    <x v="0"/>
    <s v="USD"/>
    <m/>
    <n v="1430703638"/>
    <n v="1426815638"/>
    <b v="0"/>
    <n v="8"/>
    <n v="0.42599999999999999"/>
    <n v="53.25"/>
    <x v="2"/>
    <x v="7"/>
    <b v="0"/>
    <s v="technology/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m/>
    <x v="0"/>
    <s v="USD"/>
    <m/>
    <n v="1478122292"/>
    <n v="1475530292"/>
    <b v="0"/>
    <n v="2"/>
    <n v="0.03"/>
    <n v="3"/>
    <x v="2"/>
    <x v="7"/>
    <b v="0"/>
    <s v="technology/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x v="0"/>
    <s v="USD"/>
    <m/>
    <n v="1469980800"/>
    <n v="1466787335"/>
    <b v="0"/>
    <n v="2"/>
    <n v="0.26666666666666666"/>
    <n v="10"/>
    <x v="2"/>
    <x v="7"/>
    <b v="0"/>
    <s v="technology/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m/>
    <x v="0"/>
    <s v="USD"/>
    <m/>
    <n v="1417737781"/>
    <n v="1415145781"/>
    <b v="0"/>
    <n v="7"/>
    <n v="34"/>
    <n v="121.42857142857143"/>
    <x v="2"/>
    <x v="7"/>
    <b v="0"/>
    <s v="technology/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m/>
    <x v="0"/>
    <s v="USD"/>
    <m/>
    <n v="1425827760"/>
    <n v="1423769402"/>
    <b v="0"/>
    <n v="2"/>
    <n v="6.2E-2"/>
    <n v="15.5"/>
    <x v="2"/>
    <x v="7"/>
    <b v="0"/>
    <s v="technology/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m/>
    <x v="0"/>
    <s v="USD"/>
    <m/>
    <n v="1431198562"/>
    <n v="1426014562"/>
    <b v="0"/>
    <n v="1"/>
    <n v="2"/>
    <n v="100"/>
    <x v="2"/>
    <x v="7"/>
    <b v="0"/>
    <s v="technology/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x v="5"/>
    <s v="CAD"/>
    <m/>
    <n v="1419626139"/>
    <n v="1417034139"/>
    <b v="0"/>
    <n v="6"/>
    <n v="1.4"/>
    <n v="23.333333333333332"/>
    <x v="2"/>
    <x v="7"/>
    <b v="0"/>
    <s v="technology/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x v="0"/>
    <s v="USD"/>
    <m/>
    <n v="1434654215"/>
    <n v="1432062215"/>
    <b v="0"/>
    <n v="0"/>
    <n v="0"/>
    <e v="#DIV/0!"/>
    <x v="2"/>
    <x v="7"/>
    <b v="0"/>
    <s v="technology/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x v="0"/>
    <s v="USD"/>
    <m/>
    <n v="1408029623"/>
    <n v="1405437623"/>
    <b v="0"/>
    <n v="13"/>
    <n v="3.9334666666666664"/>
    <n v="45.386153846153846"/>
    <x v="2"/>
    <x v="7"/>
    <b v="0"/>
    <s v="technology/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x v="0"/>
    <s v="USD"/>
    <m/>
    <n v="1409187056"/>
    <n v="1406595056"/>
    <b v="0"/>
    <n v="0"/>
    <n v="0"/>
    <e v="#DIV/0!"/>
    <x v="2"/>
    <x v="7"/>
    <b v="0"/>
    <s v="technology/web"/>
    <x v="604"/>
    <x v="3"/>
    <d v="2014-08-28T00:50:56"/>
  </r>
  <r>
    <n v="605"/>
    <s v="Teach Your Parents iPad (Canceled)"/>
    <s v="An iPad support care package for your parents / seniors."/>
    <n v="5000"/>
    <n v="131"/>
    <x v="1"/>
    <m/>
    <x v="0"/>
    <s v="USD"/>
    <m/>
    <n v="1440318908"/>
    <n v="1436430908"/>
    <b v="0"/>
    <n v="8"/>
    <n v="2.62"/>
    <n v="16.375"/>
    <x v="2"/>
    <x v="7"/>
    <b v="0"/>
    <s v="technology/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x v="9"/>
    <s v="EUR"/>
    <m/>
    <n v="1432479600"/>
    <n v="1428507409"/>
    <b v="0"/>
    <n v="1"/>
    <n v="0.2"/>
    <n v="10"/>
    <x v="2"/>
    <x v="7"/>
    <b v="0"/>
    <s v="technology/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x v="0"/>
    <s v="USD"/>
    <m/>
    <n v="1448225336"/>
    <n v="1445629736"/>
    <b v="0"/>
    <n v="0"/>
    <n v="0"/>
    <e v="#DIV/0!"/>
    <x v="2"/>
    <x v="7"/>
    <b v="0"/>
    <s v="technology/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x v="0"/>
    <s v="USD"/>
    <m/>
    <n v="1434405980"/>
    <n v="1431813980"/>
    <b v="0"/>
    <n v="5"/>
    <n v="0.97399999999999998"/>
    <n v="292.2"/>
    <x v="2"/>
    <x v="7"/>
    <b v="0"/>
    <s v="technology/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x v="1"/>
    <s v="GBP"/>
    <m/>
    <n v="1448761744"/>
    <n v="1446166144"/>
    <b v="0"/>
    <n v="1"/>
    <n v="0.64102564102564108"/>
    <n v="5"/>
    <x v="2"/>
    <x v="7"/>
    <b v="0"/>
    <s v="technology/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m/>
    <x v="0"/>
    <s v="USD"/>
    <m/>
    <n v="1429732586"/>
    <n v="1427140586"/>
    <b v="0"/>
    <n v="0"/>
    <n v="0"/>
    <e v="#DIV/0!"/>
    <x v="2"/>
    <x v="7"/>
    <b v="0"/>
    <s v="technology/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x v="6"/>
    <s v="EUR"/>
    <m/>
    <n v="1453210037"/>
    <n v="1448026037"/>
    <b v="0"/>
    <n v="0"/>
    <n v="0"/>
    <e v="#DIV/0!"/>
    <x v="2"/>
    <x v="7"/>
    <b v="0"/>
    <s v="technology/web"/>
    <x v="611"/>
    <x v="0"/>
    <d v="2016-01-19T13:27:17"/>
  </r>
  <r>
    <n v="612"/>
    <s v="Web Streaming 2.0 (Canceled)"/>
    <s v="A Fast and Reliable new Web platform to stream videos from Internet"/>
    <n v="10000"/>
    <n v="0"/>
    <x v="1"/>
    <m/>
    <x v="13"/>
    <s v="EUR"/>
    <m/>
    <n v="1472777146"/>
    <n v="1470185146"/>
    <b v="0"/>
    <n v="0"/>
    <n v="0"/>
    <e v="#DIV/0!"/>
    <x v="2"/>
    <x v="7"/>
    <b v="0"/>
    <s v="technology/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x v="0"/>
    <s v="USD"/>
    <m/>
    <n v="1443675540"/>
    <n v="1441022120"/>
    <b v="0"/>
    <n v="121"/>
    <n v="21.363333333333333"/>
    <n v="105.93388429752066"/>
    <x v="2"/>
    <x v="7"/>
    <b v="0"/>
    <s v="technology/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x v="0"/>
    <s v="USD"/>
    <m/>
    <n v="1466731740"/>
    <n v="1464139740"/>
    <b v="0"/>
    <n v="0"/>
    <n v="0"/>
    <e v="#DIV/0!"/>
    <x v="2"/>
    <x v="7"/>
    <b v="0"/>
    <s v="technology/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x v="4"/>
    <s v="NZD"/>
    <m/>
    <n v="1443149759"/>
    <n v="1440557759"/>
    <b v="0"/>
    <n v="0"/>
    <n v="0"/>
    <e v="#DIV/0!"/>
    <x v="2"/>
    <x v="7"/>
    <b v="0"/>
    <s v="technology/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x v="6"/>
    <s v="EUR"/>
    <m/>
    <n v="1488013307"/>
    <n v="1485421307"/>
    <b v="0"/>
    <n v="0"/>
    <n v="0"/>
    <e v="#DIV/0!"/>
    <x v="2"/>
    <x v="7"/>
    <b v="0"/>
    <s v="technology/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x v="1"/>
    <s v="GBP"/>
    <m/>
    <n v="1431072843"/>
    <n v="1427184843"/>
    <b v="0"/>
    <n v="3"/>
    <n v="3"/>
    <n v="20"/>
    <x v="2"/>
    <x v="7"/>
    <b v="0"/>
    <s v="technology/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m/>
    <x v="0"/>
    <s v="USD"/>
    <m/>
    <n v="1449689203"/>
    <n v="1447097203"/>
    <b v="0"/>
    <n v="0"/>
    <n v="0"/>
    <e v="#DIV/0!"/>
    <x v="2"/>
    <x v="7"/>
    <b v="0"/>
    <s v="technology/web"/>
    <x v="618"/>
    <x v="0"/>
    <d v="2015-12-09T19:26:43"/>
  </r>
  <r>
    <n v="619"/>
    <s v="Big Data (Canceled)"/>
    <s v="Big Data Sets for researchers interested in improving the quality of life."/>
    <n v="2500000"/>
    <n v="1"/>
    <x v="1"/>
    <m/>
    <x v="0"/>
    <s v="USD"/>
    <m/>
    <n v="1416933390"/>
    <n v="1411745790"/>
    <b v="0"/>
    <n v="1"/>
    <n v="4.0000000000000003E-5"/>
    <n v="1"/>
    <x v="2"/>
    <x v="7"/>
    <b v="0"/>
    <s v="technology/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x v="5"/>
    <s v="CAD"/>
    <m/>
    <n v="1408986738"/>
    <n v="1405098738"/>
    <b v="0"/>
    <n v="1"/>
    <n v="1"/>
    <n v="300"/>
    <x v="2"/>
    <x v="7"/>
    <b v="0"/>
    <s v="technology/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x v="0"/>
    <s v="USD"/>
    <m/>
    <n v="1467934937"/>
    <n v="1465342937"/>
    <b v="0"/>
    <n v="3"/>
    <n v="1.044"/>
    <n v="87"/>
    <x v="2"/>
    <x v="7"/>
    <b v="0"/>
    <s v="technology/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x v="0"/>
    <s v="USD"/>
    <m/>
    <n v="1467398138"/>
    <n v="1465670138"/>
    <b v="0"/>
    <n v="9"/>
    <n v="5.6833333333333336"/>
    <n v="37.888888888888886"/>
    <x v="2"/>
    <x v="7"/>
    <b v="0"/>
    <s v="technology/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x v="2"/>
    <s v="AUD"/>
    <m/>
    <n v="1432771997"/>
    <n v="1430179997"/>
    <b v="0"/>
    <n v="0"/>
    <n v="0"/>
    <e v="#DIV/0!"/>
    <x v="2"/>
    <x v="7"/>
    <b v="0"/>
    <s v="technology/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m/>
    <x v="0"/>
    <s v="USD"/>
    <m/>
    <n v="1431647041"/>
    <n v="1429055041"/>
    <b v="0"/>
    <n v="0"/>
    <n v="0"/>
    <e v="#DIV/0!"/>
    <x v="2"/>
    <x v="7"/>
    <b v="0"/>
    <s v="technology/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x v="5"/>
    <s v="CAD"/>
    <m/>
    <n v="1490560177"/>
    <n v="1487971777"/>
    <b v="0"/>
    <n v="0"/>
    <n v="0"/>
    <e v="#DIV/0!"/>
    <x v="2"/>
    <x v="7"/>
    <b v="0"/>
    <s v="technology/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x v="0"/>
    <s v="USD"/>
    <m/>
    <n v="1439644920"/>
    <n v="1436793939"/>
    <b v="0"/>
    <n v="39"/>
    <n v="17.38"/>
    <n v="111.41025641025641"/>
    <x v="2"/>
    <x v="7"/>
    <b v="0"/>
    <s v="technology/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x v="11"/>
    <s v="SEK"/>
    <m/>
    <n v="1457996400"/>
    <n v="1452842511"/>
    <b v="0"/>
    <n v="1"/>
    <n v="0.02"/>
    <n v="90"/>
    <x v="2"/>
    <x v="7"/>
    <b v="0"/>
    <s v="technology/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x v="0"/>
    <s v="USD"/>
    <m/>
    <n v="1405269457"/>
    <n v="1402677457"/>
    <b v="0"/>
    <n v="0"/>
    <n v="0"/>
    <e v="#DIV/0!"/>
    <x v="2"/>
    <x v="7"/>
    <b v="0"/>
    <s v="technology/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x v="2"/>
    <s v="AUD"/>
    <m/>
    <n v="1463239108"/>
    <n v="1460647108"/>
    <b v="0"/>
    <n v="3"/>
    <n v="0.17499999999999999"/>
    <n v="116.66666666666667"/>
    <x v="2"/>
    <x v="7"/>
    <b v="0"/>
    <s v="technology/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x v="0"/>
    <s v="USD"/>
    <m/>
    <n v="1441516200"/>
    <n v="1438959121"/>
    <b v="0"/>
    <n v="1"/>
    <n v="8.3340278356529712E-2"/>
    <n v="10"/>
    <x v="2"/>
    <x v="7"/>
    <b v="0"/>
    <s v="technology/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m/>
    <x v="5"/>
    <s v="CAD"/>
    <m/>
    <n v="1464460329"/>
    <n v="1461954729"/>
    <b v="0"/>
    <n v="9"/>
    <n v="1.38"/>
    <n v="76.666666666666671"/>
    <x v="2"/>
    <x v="7"/>
    <b v="0"/>
    <s v="technology/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m/>
    <x v="9"/>
    <s v="EUR"/>
    <m/>
    <n v="1448470165"/>
    <n v="1445874565"/>
    <b v="0"/>
    <n v="0"/>
    <n v="0"/>
    <e v="#DIV/0!"/>
    <x v="2"/>
    <x v="7"/>
    <b v="0"/>
    <s v="technology/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x v="0"/>
    <s v="USD"/>
    <m/>
    <n v="1466204400"/>
    <n v="1463469062"/>
    <b v="0"/>
    <n v="25"/>
    <n v="12.45"/>
    <n v="49.8"/>
    <x v="2"/>
    <x v="7"/>
    <b v="0"/>
    <s v="technology/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m/>
    <x v="0"/>
    <s v="USD"/>
    <m/>
    <n v="1424989029"/>
    <n v="1422397029"/>
    <b v="0"/>
    <n v="1"/>
    <n v="0.02"/>
    <n v="1"/>
    <x v="2"/>
    <x v="7"/>
    <b v="0"/>
    <s v="technology/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m/>
    <x v="0"/>
    <s v="USD"/>
    <m/>
    <n v="1428804762"/>
    <n v="1426212762"/>
    <b v="0"/>
    <n v="1"/>
    <n v="8.0000000000000002E-3"/>
    <n v="2"/>
    <x v="2"/>
    <x v="7"/>
    <b v="0"/>
    <s v="technology/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m/>
    <x v="1"/>
    <s v="GBP"/>
    <m/>
    <n v="1433587620"/>
    <n v="1430996150"/>
    <b v="0"/>
    <n v="1"/>
    <n v="0.2"/>
    <n v="4"/>
    <x v="2"/>
    <x v="7"/>
    <b v="0"/>
    <s v="technology/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x v="1"/>
    <s v="GBP"/>
    <m/>
    <n v="1488063840"/>
    <n v="1485558318"/>
    <b v="0"/>
    <n v="0"/>
    <n v="0"/>
    <e v="#DIV/0!"/>
    <x v="2"/>
    <x v="7"/>
    <b v="0"/>
    <s v="technology/web"/>
    <x v="637"/>
    <x v="1"/>
    <d v="2017-02-25T23:04:00"/>
  </r>
  <r>
    <n v="638"/>
    <s v="W (Canceled)"/>
    <s v="O0"/>
    <n v="200000"/>
    <n v="18"/>
    <x v="1"/>
    <m/>
    <x v="12"/>
    <s v="EUR"/>
    <m/>
    <n v="1490447662"/>
    <n v="1485267262"/>
    <b v="0"/>
    <n v="6"/>
    <n v="8.9999999999999993E-3"/>
    <n v="3"/>
    <x v="2"/>
    <x v="7"/>
    <b v="0"/>
    <s v="technology/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m/>
    <x v="0"/>
    <s v="USD"/>
    <m/>
    <n v="1413208795"/>
    <n v="1408024795"/>
    <b v="0"/>
    <n v="1"/>
    <n v="1E-4"/>
    <n v="1"/>
    <x v="2"/>
    <x v="7"/>
    <b v="0"/>
    <s v="technology/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x v="6"/>
    <s v="EUR"/>
    <m/>
    <n v="1480028400"/>
    <n v="1478685915"/>
    <b v="0"/>
    <n v="2"/>
    <n v="144.28571428571428"/>
    <n v="50.5"/>
    <x v="2"/>
    <x v="8"/>
    <b v="1"/>
    <s v="technology/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x v="0"/>
    <s v="USD"/>
    <m/>
    <n v="1439473248"/>
    <n v="1436881248"/>
    <b v="0"/>
    <n v="315"/>
    <n v="119.16249999999999"/>
    <n v="151.31746031746033"/>
    <x v="2"/>
    <x v="8"/>
    <b v="1"/>
    <s v="technology/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x v="12"/>
    <s v="EUR"/>
    <m/>
    <n v="1439998674"/>
    <n v="1436888274"/>
    <b v="0"/>
    <n v="2174"/>
    <n v="1460.4849999999999"/>
    <n v="134.3592456301748"/>
    <x v="2"/>
    <x v="8"/>
    <b v="1"/>
    <s v="technology/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m/>
    <x v="0"/>
    <s v="USD"/>
    <m/>
    <n v="1433085875"/>
    <n v="1428333875"/>
    <b v="0"/>
    <n v="152"/>
    <n v="105.80800000000001"/>
    <n v="174.02631578947367"/>
    <x v="2"/>
    <x v="8"/>
    <b v="1"/>
    <s v="technology/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x v="0"/>
    <s v="USD"/>
    <m/>
    <n v="1414544400"/>
    <n v="1410883139"/>
    <b v="0"/>
    <n v="1021"/>
    <n v="300.11792000000003"/>
    <n v="73.486268364348675"/>
    <x v="2"/>
    <x v="8"/>
    <b v="1"/>
    <s v="technology/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m/>
    <x v="0"/>
    <s v="USD"/>
    <m/>
    <n v="1470962274"/>
    <n v="1468370274"/>
    <b v="0"/>
    <n v="237"/>
    <n v="278.7"/>
    <n v="23.518987341772153"/>
    <x v="2"/>
    <x v="8"/>
    <b v="1"/>
    <s v="technology/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x v="0"/>
    <s v="USD"/>
    <m/>
    <n v="1407788867"/>
    <n v="1405196867"/>
    <b v="0"/>
    <n v="27"/>
    <n v="131.87625"/>
    <n v="39.074444444444445"/>
    <x v="2"/>
    <x v="8"/>
    <b v="1"/>
    <s v="technology/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x v="5"/>
    <s v="CAD"/>
    <m/>
    <n v="1458235549"/>
    <n v="1455647149"/>
    <b v="0"/>
    <n v="17"/>
    <n v="107.05"/>
    <n v="125.94117647058823"/>
    <x v="2"/>
    <x v="8"/>
    <b v="1"/>
    <s v="technology/wearables"/>
    <x v="647"/>
    <x v="2"/>
    <d v="2016-03-17T17:25:49"/>
  </r>
  <r>
    <n v="648"/>
    <s v="Audio Jacket"/>
    <s v="Get ready for the next product that you canâ€™t live without"/>
    <n v="35000"/>
    <n v="44388"/>
    <x v="0"/>
    <m/>
    <x v="0"/>
    <s v="USD"/>
    <m/>
    <n v="1413304708"/>
    <n v="1410280708"/>
    <b v="0"/>
    <n v="27"/>
    <n v="126.82285714285715"/>
    <n v="1644"/>
    <x v="2"/>
    <x v="8"/>
    <b v="1"/>
    <s v="technology/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m/>
    <x v="0"/>
    <s v="USD"/>
    <m/>
    <n v="1410904413"/>
    <n v="1409090013"/>
    <b v="0"/>
    <n v="82"/>
    <n v="139.96"/>
    <n v="42.670731707317074"/>
    <x v="2"/>
    <x v="8"/>
    <b v="1"/>
    <s v="technology/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x v="0"/>
    <s v="USD"/>
    <m/>
    <n v="1418953984"/>
    <n v="1413766384"/>
    <b v="0"/>
    <n v="48"/>
    <n v="112.4"/>
    <n v="35.125"/>
    <x v="2"/>
    <x v="8"/>
    <b v="1"/>
    <s v="technology/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x v="0"/>
    <s v="USD"/>
    <m/>
    <n v="1418430311"/>
    <n v="1415838311"/>
    <b v="0"/>
    <n v="105"/>
    <n v="100.52800000000001"/>
    <n v="239.35238095238094"/>
    <x v="2"/>
    <x v="8"/>
    <b v="1"/>
    <s v="technology/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x v="0"/>
    <s v="USD"/>
    <m/>
    <n v="1480613650"/>
    <n v="1478018050"/>
    <b v="0"/>
    <n v="28"/>
    <n v="100.46666666666667"/>
    <n v="107.64285714285714"/>
    <x v="2"/>
    <x v="8"/>
    <b v="1"/>
    <s v="technology/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x v="0"/>
    <s v="USD"/>
    <m/>
    <n v="1440082240"/>
    <n v="1436885440"/>
    <b v="0"/>
    <n v="1107"/>
    <n v="141.446"/>
    <n v="95.830623306233065"/>
    <x v="2"/>
    <x v="8"/>
    <b v="1"/>
    <s v="technology/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x v="0"/>
    <s v="USD"/>
    <m/>
    <n v="1436396313"/>
    <n v="1433804313"/>
    <b v="0"/>
    <n v="1013"/>
    <n v="267.29166666666669"/>
    <n v="31.663376110562684"/>
    <x v="2"/>
    <x v="8"/>
    <b v="1"/>
    <s v="technology/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m/>
    <x v="0"/>
    <s v="USD"/>
    <m/>
    <n v="1426197512"/>
    <n v="1423609112"/>
    <b v="0"/>
    <n v="274"/>
    <n v="146.88749999999999"/>
    <n v="42.886861313868614"/>
    <x v="2"/>
    <x v="8"/>
    <b v="1"/>
    <s v="technology/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x v="0"/>
    <s v="USD"/>
    <m/>
    <n v="1460917119"/>
    <n v="1455736719"/>
    <b v="0"/>
    <n v="87"/>
    <n v="213.56"/>
    <n v="122.73563218390805"/>
    <x v="2"/>
    <x v="8"/>
    <b v="1"/>
    <s v="technology/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x v="0"/>
    <s v="USD"/>
    <m/>
    <n v="1450901872"/>
    <n v="1448309872"/>
    <b v="0"/>
    <n v="99"/>
    <n v="125.7"/>
    <n v="190.45454545454547"/>
    <x v="2"/>
    <x v="8"/>
    <b v="1"/>
    <s v="technology/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x v="0"/>
    <s v="USD"/>
    <m/>
    <n v="1437933600"/>
    <n v="1435117889"/>
    <b v="0"/>
    <n v="276"/>
    <n v="104.46206037108834"/>
    <n v="109.33695652173913"/>
    <x v="2"/>
    <x v="8"/>
    <b v="1"/>
    <s v="technology/wearables"/>
    <x v="658"/>
    <x v="0"/>
    <d v="2015-07-26T18:00:00"/>
  </r>
  <r>
    <n v="659"/>
    <s v="Lulu Watch Designs - Apple Watch"/>
    <s v="Sync up your lifestyle"/>
    <n v="3000"/>
    <n v="3017"/>
    <x v="0"/>
    <m/>
    <x v="0"/>
    <s v="USD"/>
    <m/>
    <n v="1440339295"/>
    <n v="1437747295"/>
    <b v="0"/>
    <n v="21"/>
    <n v="100.56666666666666"/>
    <n v="143.66666666666666"/>
    <x v="2"/>
    <x v="8"/>
    <b v="1"/>
    <s v="technology/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x v="0"/>
    <s v="USD"/>
    <m/>
    <n v="1415558879"/>
    <n v="1412963279"/>
    <b v="0"/>
    <n v="18"/>
    <n v="3.0579999999999998"/>
    <n v="84.944444444444443"/>
    <x v="2"/>
    <x v="8"/>
    <b v="0"/>
    <s v="technology/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m/>
    <x v="0"/>
    <s v="USD"/>
    <m/>
    <n v="1477236559"/>
    <n v="1474644559"/>
    <b v="0"/>
    <n v="9"/>
    <n v="0.95"/>
    <n v="10.555555555555555"/>
    <x v="2"/>
    <x v="8"/>
    <b v="0"/>
    <s v="technology/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m/>
    <x v="0"/>
    <s v="USD"/>
    <m/>
    <n v="1421404247"/>
    <n v="1418812247"/>
    <b v="0"/>
    <n v="4"/>
    <n v="0.4"/>
    <n v="39"/>
    <x v="2"/>
    <x v="8"/>
    <b v="0"/>
    <s v="technology/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x v="8"/>
    <s v="DKK"/>
    <m/>
    <n v="1437250456"/>
    <n v="1434658456"/>
    <b v="0"/>
    <n v="7"/>
    <n v="0.35"/>
    <n v="100"/>
    <x v="2"/>
    <x v="8"/>
    <b v="0"/>
    <s v="technology/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m/>
    <x v="0"/>
    <s v="USD"/>
    <m/>
    <n v="1428940775"/>
    <n v="1426348775"/>
    <b v="0"/>
    <n v="29"/>
    <n v="7.5333333333333332"/>
    <n v="31.172413793103448"/>
    <x v="2"/>
    <x v="8"/>
    <b v="0"/>
    <s v="technology/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x v="0"/>
    <s v="USD"/>
    <m/>
    <n v="1484327061"/>
    <n v="1479143061"/>
    <b v="0"/>
    <n v="12"/>
    <n v="18.64"/>
    <n v="155.33333333333334"/>
    <x v="2"/>
    <x v="8"/>
    <b v="0"/>
    <s v="technology/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m/>
    <x v="0"/>
    <s v="USD"/>
    <m/>
    <n v="1408305498"/>
    <n v="1405713498"/>
    <b v="0"/>
    <n v="4"/>
    <n v="4.0000000000000001E-3"/>
    <n v="2"/>
    <x v="2"/>
    <x v="8"/>
    <b v="0"/>
    <s v="technology/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x v="13"/>
    <s v="EUR"/>
    <m/>
    <n v="1477731463"/>
    <n v="1474275463"/>
    <b v="0"/>
    <n v="28"/>
    <n v="10.02"/>
    <n v="178.92857142857142"/>
    <x v="2"/>
    <x v="8"/>
    <b v="0"/>
    <s v="technology/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x v="0"/>
    <s v="USD"/>
    <m/>
    <n v="1431374222"/>
    <n v="1427486222"/>
    <b v="0"/>
    <n v="25"/>
    <n v="4.5599999999999996"/>
    <n v="27.36"/>
    <x v="2"/>
    <x v="8"/>
    <b v="0"/>
    <s v="technology/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m/>
    <x v="11"/>
    <s v="SEK"/>
    <m/>
    <n v="1467817258"/>
    <n v="1465225258"/>
    <b v="0"/>
    <n v="28"/>
    <n v="21.5075"/>
    <n v="1536.25"/>
    <x v="2"/>
    <x v="8"/>
    <b v="0"/>
    <s v="technology/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x v="13"/>
    <s v="EUR"/>
    <m/>
    <n v="1466323800"/>
    <n v="1463418120"/>
    <b v="0"/>
    <n v="310"/>
    <n v="29.276666666666667"/>
    <n v="84.99677419354839"/>
    <x v="2"/>
    <x v="8"/>
    <b v="0"/>
    <s v="technology/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x v="0"/>
    <s v="USD"/>
    <m/>
    <n v="1421208000"/>
    <n v="1418315852"/>
    <b v="0"/>
    <n v="15"/>
    <n v="39.426666666666669"/>
    <n v="788.5333333333333"/>
    <x v="2"/>
    <x v="8"/>
    <b v="0"/>
    <s v="technology/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x v="0"/>
    <s v="USD"/>
    <m/>
    <n v="1420088340"/>
    <n v="1417410964"/>
    <b v="0"/>
    <n v="215"/>
    <n v="21.628"/>
    <n v="50.29767441860465"/>
    <x v="2"/>
    <x v="8"/>
    <b v="0"/>
    <s v="technology/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x v="0"/>
    <s v="USD"/>
    <m/>
    <n v="1409602217"/>
    <n v="1405714217"/>
    <b v="0"/>
    <n v="3"/>
    <n v="0.20499999999999999"/>
    <n v="68.333333333333329"/>
    <x v="2"/>
    <x v="8"/>
    <b v="0"/>
    <s v="technology/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m/>
    <x v="0"/>
    <s v="USD"/>
    <m/>
    <n v="1407811627"/>
    <n v="1402627627"/>
    <b v="0"/>
    <n v="2"/>
    <n v="0.03"/>
    <n v="7.5"/>
    <x v="2"/>
    <x v="8"/>
    <b v="0"/>
    <s v="technology/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x v="0"/>
    <s v="USD"/>
    <m/>
    <n v="1420095540"/>
    <n v="1417558804"/>
    <b v="0"/>
    <n v="26"/>
    <n v="14.85"/>
    <n v="34.269230769230766"/>
    <x v="2"/>
    <x v="8"/>
    <b v="0"/>
    <s v="technology/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x v="5"/>
    <s v="CAD"/>
    <m/>
    <n v="1423333581"/>
    <n v="1420741581"/>
    <b v="0"/>
    <n v="24"/>
    <n v="1.4710000000000001"/>
    <n v="61.291666666666664"/>
    <x v="2"/>
    <x v="8"/>
    <b v="0"/>
    <s v="technology/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x v="13"/>
    <s v="EUR"/>
    <m/>
    <n v="1467106895"/>
    <n v="1463218895"/>
    <b v="0"/>
    <n v="96"/>
    <n v="25.584"/>
    <n v="133.25"/>
    <x v="2"/>
    <x v="8"/>
    <b v="0"/>
    <s v="technology/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x v="0"/>
    <s v="USD"/>
    <m/>
    <n v="1463821338"/>
    <n v="1461229338"/>
    <b v="0"/>
    <n v="17"/>
    <n v="3.8206896551724139"/>
    <n v="65.17647058823529"/>
    <x v="2"/>
    <x v="8"/>
    <b v="0"/>
    <s v="technology/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x v="0"/>
    <s v="USD"/>
    <m/>
    <n v="1472920909"/>
    <n v="1467736909"/>
    <b v="0"/>
    <n v="94"/>
    <n v="15.485964912280702"/>
    <n v="93.90425531914893"/>
    <x v="2"/>
    <x v="8"/>
    <b v="0"/>
    <s v="technology/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x v="0"/>
    <s v="USD"/>
    <m/>
    <n v="1410955331"/>
    <n v="1407931331"/>
    <b v="0"/>
    <n v="129"/>
    <n v="25.911999999999999"/>
    <n v="150.65116279069767"/>
    <x v="2"/>
    <x v="8"/>
    <b v="0"/>
    <s v="technology/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x v="0"/>
    <s v="USD"/>
    <m/>
    <n v="1477509604"/>
    <n v="1474917604"/>
    <b v="0"/>
    <n v="1"/>
    <n v="0.04"/>
    <n v="1"/>
    <x v="2"/>
    <x v="8"/>
    <b v="0"/>
    <s v="technology/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m/>
    <x v="0"/>
    <s v="USD"/>
    <m/>
    <n v="1489512122"/>
    <n v="1486923722"/>
    <b v="0"/>
    <n v="4"/>
    <n v="0.106"/>
    <n v="13.25"/>
    <x v="2"/>
    <x v="8"/>
    <b v="0"/>
    <s v="technology/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x v="0"/>
    <s v="USD"/>
    <m/>
    <n v="1477949764"/>
    <n v="1474493764"/>
    <b v="0"/>
    <n v="3"/>
    <n v="0.85142857142857142"/>
    <n v="99.333333333333329"/>
    <x v="2"/>
    <x v="8"/>
    <b v="0"/>
    <s v="technology/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m/>
    <x v="0"/>
    <s v="USD"/>
    <m/>
    <n v="1406257200"/>
    <n v="1403176891"/>
    <b v="0"/>
    <n v="135"/>
    <n v="7.4837499999999997"/>
    <n v="177.39259259259259"/>
    <x v="2"/>
    <x v="8"/>
    <b v="0"/>
    <s v="technology/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x v="0"/>
    <s v="USD"/>
    <m/>
    <n v="1421095672"/>
    <n v="1417207672"/>
    <b v="0"/>
    <n v="10"/>
    <n v="27.65"/>
    <n v="55.3"/>
    <x v="2"/>
    <x v="8"/>
    <b v="0"/>
    <s v="technology/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m/>
    <x v="13"/>
    <s v="EUR"/>
    <m/>
    <n v="1438618170"/>
    <n v="1436026170"/>
    <b v="0"/>
    <n v="0"/>
    <n v="0"/>
    <e v="#DIV/0!"/>
    <x v="2"/>
    <x v="8"/>
    <b v="0"/>
    <s v="technology/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x v="14"/>
    <s v="MXN"/>
    <m/>
    <n v="1486317653"/>
    <n v="1481133653"/>
    <b v="0"/>
    <n v="6"/>
    <n v="3.55"/>
    <n v="591.66666666666663"/>
    <x v="2"/>
    <x v="8"/>
    <b v="0"/>
    <s v="technology/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x v="0"/>
    <s v="USD"/>
    <m/>
    <n v="1444876253"/>
    <n v="1442284253"/>
    <b v="0"/>
    <n v="36"/>
    <n v="72.989999999999995"/>
    <n v="405.5"/>
    <x v="2"/>
    <x v="8"/>
    <b v="0"/>
    <s v="technology/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x v="0"/>
    <s v="USD"/>
    <m/>
    <n v="1481173140"/>
    <n v="1478016097"/>
    <b v="0"/>
    <n v="336"/>
    <n v="57.64875"/>
    <n v="343.14732142857144"/>
    <x v="2"/>
    <x v="8"/>
    <b v="0"/>
    <s v="technology/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m/>
    <x v="0"/>
    <s v="USD"/>
    <m/>
    <n v="1473400800"/>
    <n v="1469718841"/>
    <b v="0"/>
    <n v="34"/>
    <n v="12.34"/>
    <n v="72.588235294117652"/>
    <x v="2"/>
    <x v="8"/>
    <b v="0"/>
    <s v="technology/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x v="0"/>
    <s v="USD"/>
    <m/>
    <n v="1435711246"/>
    <n v="1433292046"/>
    <b v="0"/>
    <n v="10"/>
    <n v="0.52"/>
    <n v="26"/>
    <x v="2"/>
    <x v="8"/>
    <b v="0"/>
    <s v="technology/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x v="1"/>
    <s v="GBP"/>
    <m/>
    <n v="1482397263"/>
    <n v="1479805263"/>
    <b v="0"/>
    <n v="201"/>
    <n v="6.53"/>
    <n v="6.4975124378109452"/>
    <x v="2"/>
    <x v="8"/>
    <b v="0"/>
    <s v="technology/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m/>
    <x v="0"/>
    <s v="USD"/>
    <m/>
    <n v="1430421827"/>
    <n v="1427829827"/>
    <b v="0"/>
    <n v="296"/>
    <n v="35.338000000000001"/>
    <n v="119.38513513513513"/>
    <x v="2"/>
    <x v="8"/>
    <b v="0"/>
    <s v="technology/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x v="0"/>
    <s v="USD"/>
    <m/>
    <n v="1485964559"/>
    <n v="1483372559"/>
    <b v="0"/>
    <n v="7"/>
    <n v="0.39333333333333331"/>
    <n v="84.285714285714292"/>
    <x v="2"/>
    <x v="8"/>
    <b v="0"/>
    <s v="technology/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x v="0"/>
    <s v="USD"/>
    <m/>
    <n v="1414758620"/>
    <n v="1412166620"/>
    <b v="0"/>
    <n v="7"/>
    <n v="1.06"/>
    <n v="90.857142857142861"/>
    <x v="2"/>
    <x v="8"/>
    <b v="0"/>
    <s v="technology/wearables"/>
    <x v="695"/>
    <x v="3"/>
    <d v="2014-10-31T12:30:20"/>
  </r>
  <r>
    <n v="696"/>
    <s v="trustee"/>
    <s v="Show your fidelity by wearing the Trustee rings! Show where you are (at)!"/>
    <n v="175000"/>
    <n v="1"/>
    <x v="2"/>
    <m/>
    <x v="9"/>
    <s v="EUR"/>
    <m/>
    <n v="1406326502"/>
    <n v="1403734502"/>
    <b v="0"/>
    <n v="1"/>
    <n v="5.7142857142857147E-4"/>
    <n v="1"/>
    <x v="2"/>
    <x v="8"/>
    <b v="0"/>
    <s v="technology/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x v="12"/>
    <s v="EUR"/>
    <m/>
    <n v="1454502789"/>
    <n v="1453206789"/>
    <b v="0"/>
    <n v="114"/>
    <n v="46.38"/>
    <n v="20.342105263157894"/>
    <x v="2"/>
    <x v="8"/>
    <b v="0"/>
    <s v="technology/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x v="0"/>
    <s v="USD"/>
    <m/>
    <n v="1411005600"/>
    <n v="1408141245"/>
    <b v="0"/>
    <n v="29"/>
    <n v="15.39"/>
    <n v="530.68965517241384"/>
    <x v="2"/>
    <x v="8"/>
    <b v="0"/>
    <s v="technology/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x v="0"/>
    <s v="USD"/>
    <m/>
    <n v="1385136000"/>
    <n v="1381923548"/>
    <b v="0"/>
    <n v="890"/>
    <n v="82.422107692307691"/>
    <n v="120.39184269662923"/>
    <x v="2"/>
    <x v="8"/>
    <b v="0"/>
    <s v="technology/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x v="3"/>
    <s v="EUR"/>
    <m/>
    <n v="1484065881"/>
    <n v="1481473881"/>
    <b v="0"/>
    <n v="31"/>
    <n v="2.6866666666666665"/>
    <n v="13"/>
    <x v="2"/>
    <x v="8"/>
    <b v="0"/>
    <s v="technology/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x v="1"/>
    <s v="GBP"/>
    <m/>
    <n v="1406130880"/>
    <n v="1403538880"/>
    <b v="0"/>
    <n v="21"/>
    <n v="26.6"/>
    <n v="291.33333333333331"/>
    <x v="2"/>
    <x v="8"/>
    <b v="0"/>
    <s v="technology/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x v="0"/>
    <s v="USD"/>
    <m/>
    <n v="1480011987"/>
    <n v="1477416387"/>
    <b v="0"/>
    <n v="37"/>
    <n v="30.813400000000001"/>
    <n v="124.9191891891892"/>
    <x v="2"/>
    <x v="8"/>
    <b v="0"/>
    <s v="technology/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x v="0"/>
    <s v="USD"/>
    <m/>
    <n v="1485905520"/>
    <n v="1481150949"/>
    <b v="0"/>
    <n v="7"/>
    <n v="5.58"/>
    <n v="119.57142857142857"/>
    <x v="2"/>
    <x v="8"/>
    <b v="0"/>
    <s v="technology/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m/>
    <x v="5"/>
    <s v="CAD"/>
    <m/>
    <n v="1487565468"/>
    <n v="1482381468"/>
    <b v="0"/>
    <n v="4"/>
    <n v="0.87454545454545451"/>
    <n v="120.25"/>
    <x v="2"/>
    <x v="8"/>
    <b v="0"/>
    <s v="technology/wearables"/>
    <x v="704"/>
    <x v="2"/>
    <d v="2017-02-20T04:37:48"/>
  </r>
  <r>
    <n v="705"/>
    <s v="SomnoScope"/>
    <s v="The closest thing ever to the Holy Grail of wearables technology"/>
    <n v="100000"/>
    <n v="977"/>
    <x v="2"/>
    <m/>
    <x v="9"/>
    <s v="EUR"/>
    <m/>
    <n v="1484999278"/>
    <n v="1482407278"/>
    <b v="0"/>
    <n v="5"/>
    <n v="0.97699999999999998"/>
    <n v="195.4"/>
    <x v="2"/>
    <x v="8"/>
    <b v="0"/>
    <s v="technology/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x v="3"/>
    <s v="EUR"/>
    <m/>
    <n v="1481740740"/>
    <n v="1478130783"/>
    <b v="0"/>
    <n v="0"/>
    <n v="0"/>
    <e v="#DIV/0!"/>
    <x v="2"/>
    <x v="8"/>
    <b v="0"/>
    <s v="technology/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x v="1"/>
    <s v="GBP"/>
    <m/>
    <n v="1483286127"/>
    <n v="1479830127"/>
    <b v="0"/>
    <n v="456"/>
    <n v="78.927352941176466"/>
    <n v="117.69868421052631"/>
    <x v="2"/>
    <x v="8"/>
    <b v="0"/>
    <s v="technology/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x v="1"/>
    <s v="GBP"/>
    <m/>
    <n v="1410616600"/>
    <n v="1405432600"/>
    <b v="0"/>
    <n v="369"/>
    <n v="22.092500000000001"/>
    <n v="23.948509485094849"/>
    <x v="2"/>
    <x v="8"/>
    <b v="0"/>
    <s v="technology/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m/>
    <x v="0"/>
    <s v="USD"/>
    <m/>
    <n v="1417741159"/>
    <n v="1415149159"/>
    <b v="0"/>
    <n v="2"/>
    <n v="0.40666666666666668"/>
    <n v="30.5"/>
    <x v="2"/>
    <x v="8"/>
    <b v="0"/>
    <s v="technology/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m/>
    <x v="5"/>
    <s v="CAD"/>
    <m/>
    <n v="1408495440"/>
    <n v="1405640302"/>
    <b v="0"/>
    <n v="0"/>
    <n v="0"/>
    <e v="#DIV/0!"/>
    <x v="2"/>
    <x v="8"/>
    <b v="0"/>
    <s v="technology/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x v="9"/>
    <s v="EUR"/>
    <m/>
    <n v="1481716868"/>
    <n v="1478257268"/>
    <b v="0"/>
    <n v="338"/>
    <n v="33.790999999999997"/>
    <n v="99.973372781065095"/>
    <x v="2"/>
    <x v="8"/>
    <b v="0"/>
    <s v="technology/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x v="0"/>
    <s v="USD"/>
    <m/>
    <n v="1455466832"/>
    <n v="1452874832"/>
    <b v="0"/>
    <n v="4"/>
    <n v="0.21649484536082475"/>
    <n v="26.25"/>
    <x v="2"/>
    <x v="8"/>
    <b v="0"/>
    <s v="technology/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x v="13"/>
    <s v="EUR"/>
    <m/>
    <n v="1465130532"/>
    <n v="1462538532"/>
    <b v="0"/>
    <n v="1"/>
    <n v="0.79600000000000004"/>
    <n v="199"/>
    <x v="2"/>
    <x v="8"/>
    <b v="0"/>
    <s v="technology/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m/>
    <x v="0"/>
    <s v="USD"/>
    <m/>
    <n v="1488308082"/>
    <n v="1483124082"/>
    <b v="0"/>
    <n v="28"/>
    <n v="14.993333333333334"/>
    <n v="80.321428571428569"/>
    <x v="2"/>
    <x v="8"/>
    <b v="0"/>
    <s v="technology/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m/>
    <x v="0"/>
    <s v="USD"/>
    <m/>
    <n v="1446693040"/>
    <n v="1443233440"/>
    <b v="0"/>
    <n v="12"/>
    <n v="5.0509090909090908"/>
    <n v="115.75"/>
    <x v="2"/>
    <x v="8"/>
    <b v="0"/>
    <s v="technology/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x v="0"/>
    <s v="USD"/>
    <m/>
    <n v="1417392000"/>
    <n v="1414511307"/>
    <b v="0"/>
    <n v="16"/>
    <n v="10.214285714285714"/>
    <n v="44.6875"/>
    <x v="2"/>
    <x v="8"/>
    <b v="0"/>
    <s v="technology/wearables"/>
    <x v="716"/>
    <x v="3"/>
    <d v="2014-12-01T00:00:00"/>
  </r>
  <r>
    <n v="717"/>
    <s v="cool air belt"/>
    <s v="Cool air flowing under clothing keeps you cool."/>
    <n v="100000"/>
    <n v="305"/>
    <x v="2"/>
    <m/>
    <x v="0"/>
    <s v="USD"/>
    <m/>
    <n v="1409949002"/>
    <n v="1407357002"/>
    <b v="0"/>
    <n v="4"/>
    <n v="0.30499999999999999"/>
    <n v="76.25"/>
    <x v="2"/>
    <x v="8"/>
    <b v="0"/>
    <s v="technology/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x v="0"/>
    <s v="USD"/>
    <m/>
    <n v="1487397540"/>
    <n v="1484684247"/>
    <b v="0"/>
    <n v="4"/>
    <n v="0.75"/>
    <n v="22.5"/>
    <x v="2"/>
    <x v="8"/>
    <b v="0"/>
    <s v="technology/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x v="0"/>
    <s v="USD"/>
    <m/>
    <n v="1456189076"/>
    <n v="1454979476"/>
    <b v="0"/>
    <n v="10"/>
    <n v="1.2933333333333332"/>
    <n v="19.399999999999999"/>
    <x v="2"/>
    <x v="8"/>
    <b v="0"/>
    <s v="technology/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x v="0"/>
    <s v="USD"/>
    <m/>
    <n v="1327851291"/>
    <n v="1325432091"/>
    <b v="0"/>
    <n v="41"/>
    <n v="143.94736842105263"/>
    <n v="66.707317073170728"/>
    <x v="3"/>
    <x v="9"/>
    <b v="1"/>
    <s v="publishing/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x v="0"/>
    <s v="USD"/>
    <m/>
    <n v="1406900607"/>
    <n v="1403012607"/>
    <b v="0"/>
    <n v="119"/>
    <n v="122.10975609756098"/>
    <n v="84.142857142857139"/>
    <x v="3"/>
    <x v="9"/>
    <b v="1"/>
    <s v="publishing/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x v="0"/>
    <s v="USD"/>
    <m/>
    <n v="1333909178"/>
    <n v="1331320778"/>
    <b v="0"/>
    <n v="153"/>
    <n v="132.024"/>
    <n v="215.72549019607843"/>
    <x v="3"/>
    <x v="9"/>
    <b v="1"/>
    <s v="publishing/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m/>
    <x v="0"/>
    <s v="USD"/>
    <m/>
    <n v="1438228740"/>
    <n v="1435606549"/>
    <b v="0"/>
    <n v="100"/>
    <n v="109.38"/>
    <n v="54.69"/>
    <x v="3"/>
    <x v="9"/>
    <b v="1"/>
    <s v="publishing/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x v="0"/>
    <s v="USD"/>
    <m/>
    <n v="1309447163"/>
    <n v="1306855163"/>
    <b v="0"/>
    <n v="143"/>
    <n v="105.47157142857142"/>
    <n v="51.62944055944056"/>
    <x v="3"/>
    <x v="9"/>
    <b v="1"/>
    <s v="publishing/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m/>
    <x v="0"/>
    <s v="USD"/>
    <m/>
    <n v="1450018912"/>
    <n v="1447426912"/>
    <b v="0"/>
    <n v="140"/>
    <n v="100.35"/>
    <n v="143.35714285714286"/>
    <x v="3"/>
    <x v="9"/>
    <b v="1"/>
    <s v="publishing/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x v="0"/>
    <s v="USD"/>
    <m/>
    <n v="1365728487"/>
    <n v="1363136487"/>
    <b v="0"/>
    <n v="35"/>
    <n v="101.4"/>
    <n v="72.428571428571431"/>
    <x v="3"/>
    <x v="9"/>
    <b v="1"/>
    <s v="publishing/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x v="0"/>
    <s v="USD"/>
    <m/>
    <n v="1358198400"/>
    <n v="1354580949"/>
    <b v="0"/>
    <n v="149"/>
    <n v="155.51428571428571"/>
    <n v="36.530201342281877"/>
    <x v="3"/>
    <x v="9"/>
    <b v="1"/>
    <s v="publishing/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m/>
    <x v="0"/>
    <s v="USD"/>
    <m/>
    <n v="1313957157"/>
    <n v="1310069157"/>
    <b v="0"/>
    <n v="130"/>
    <n v="105.566"/>
    <n v="60.903461538461535"/>
    <x v="3"/>
    <x v="9"/>
    <b v="1"/>
    <s v="publishing/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x v="0"/>
    <s v="USD"/>
    <m/>
    <n v="1348028861"/>
    <n v="1342844861"/>
    <b v="0"/>
    <n v="120"/>
    <n v="130.65"/>
    <n v="43.55"/>
    <x v="3"/>
    <x v="9"/>
    <b v="1"/>
    <s v="publishing/nonfiction"/>
    <x v="729"/>
    <x v="5"/>
    <d v="2012-09-19T04:27:41"/>
  </r>
  <r>
    <n v="730"/>
    <s v="Encyclopedia of Surfing"/>
    <s v="A Massive but Cheerful Online Digital Archive of Surfing"/>
    <n v="20000"/>
    <n v="26438"/>
    <x v="0"/>
    <m/>
    <x v="0"/>
    <s v="USD"/>
    <m/>
    <n v="1323280391"/>
    <n v="1320688391"/>
    <b v="0"/>
    <n v="265"/>
    <n v="132.19"/>
    <n v="99.766037735849054"/>
    <x v="3"/>
    <x v="9"/>
    <b v="1"/>
    <s v="publishing/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x v="0"/>
    <s v="USD"/>
    <m/>
    <n v="1327212000"/>
    <n v="1322852747"/>
    <b v="0"/>
    <n v="71"/>
    <n v="126"/>
    <n v="88.732394366197184"/>
    <x v="3"/>
    <x v="9"/>
    <b v="1"/>
    <s v="publishing/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x v="1"/>
    <s v="GBP"/>
    <m/>
    <n v="1380449461"/>
    <n v="1375265461"/>
    <b v="0"/>
    <n v="13"/>
    <n v="160"/>
    <n v="4.9230769230769234"/>
    <x v="3"/>
    <x v="9"/>
    <b v="1"/>
    <s v="publishing/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x v="1"/>
    <s v="GBP"/>
    <m/>
    <n v="1387533892"/>
    <n v="1384941892"/>
    <b v="0"/>
    <n v="169"/>
    <n v="120.48"/>
    <n v="17.822485207100591"/>
    <x v="3"/>
    <x v="9"/>
    <b v="1"/>
    <s v="publishing/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m/>
    <x v="5"/>
    <s v="CAD"/>
    <m/>
    <n v="1431147600"/>
    <n v="1428465420"/>
    <b v="0"/>
    <n v="57"/>
    <n v="125.52941176470588"/>
    <n v="187.19298245614036"/>
    <x v="3"/>
    <x v="9"/>
    <b v="1"/>
    <s v="publishing/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x v="0"/>
    <s v="USD"/>
    <m/>
    <n v="1417653540"/>
    <n v="1414975346"/>
    <b v="0"/>
    <n v="229"/>
    <n v="114.4063829787234"/>
    <n v="234.80786026200875"/>
    <x v="3"/>
    <x v="9"/>
    <b v="1"/>
    <s v="publishing/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x v="0"/>
    <s v="USD"/>
    <m/>
    <n v="1385009940"/>
    <n v="1383327440"/>
    <b v="0"/>
    <n v="108"/>
    <n v="315.13888888888891"/>
    <n v="105.04629629629629"/>
    <x v="3"/>
    <x v="9"/>
    <b v="1"/>
    <s v="publishing/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x v="0"/>
    <s v="USD"/>
    <m/>
    <n v="1392408000"/>
    <n v="1390890987"/>
    <b v="0"/>
    <n v="108"/>
    <n v="122.4"/>
    <n v="56.666666666666664"/>
    <x v="3"/>
    <x v="9"/>
    <b v="1"/>
    <s v="publishing/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m/>
    <x v="0"/>
    <s v="USD"/>
    <m/>
    <n v="1417409940"/>
    <n v="1414765794"/>
    <b v="0"/>
    <n v="41"/>
    <n v="106.73333333333333"/>
    <n v="39.048780487804876"/>
    <x v="3"/>
    <x v="9"/>
    <b v="1"/>
    <s v="publishing/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x v="0"/>
    <s v="USD"/>
    <m/>
    <n v="1407758629"/>
    <n v="1404907429"/>
    <b v="0"/>
    <n v="139"/>
    <n v="158.33333333333334"/>
    <n v="68.345323741007192"/>
    <x v="3"/>
    <x v="9"/>
    <b v="1"/>
    <s v="publishing/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x v="0"/>
    <s v="USD"/>
    <m/>
    <n v="1434857482"/>
    <n v="1433647882"/>
    <b v="0"/>
    <n v="19"/>
    <n v="107.4"/>
    <n v="169.57894736842104"/>
    <x v="3"/>
    <x v="9"/>
    <b v="1"/>
    <s v="publishing/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m/>
    <x v="0"/>
    <s v="USD"/>
    <m/>
    <n v="1370964806"/>
    <n v="1367940806"/>
    <b v="0"/>
    <n v="94"/>
    <n v="102.26"/>
    <n v="141.42340425531913"/>
    <x v="3"/>
    <x v="9"/>
    <b v="1"/>
    <s v="publishing/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x v="0"/>
    <s v="USD"/>
    <m/>
    <n v="1395435712"/>
    <n v="1392847312"/>
    <b v="0"/>
    <n v="23"/>
    <n v="110.71428571428571"/>
    <n v="67.391304347826093"/>
    <x v="3"/>
    <x v="9"/>
    <b v="1"/>
    <s v="publishing/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x v="0"/>
    <s v="USD"/>
    <m/>
    <n v="1334610000"/>
    <n v="1332435685"/>
    <b v="0"/>
    <n v="15"/>
    <n v="148"/>
    <n v="54.266666666666666"/>
    <x v="3"/>
    <x v="9"/>
    <b v="1"/>
    <s v="publishing/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m/>
    <x v="0"/>
    <s v="USD"/>
    <m/>
    <n v="1355439503"/>
    <n v="1352847503"/>
    <b v="0"/>
    <n v="62"/>
    <n v="102.32"/>
    <n v="82.516129032258064"/>
    <x v="3"/>
    <x v="9"/>
    <b v="1"/>
    <s v="publishing/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x v="0"/>
    <s v="USD"/>
    <m/>
    <n v="1367588645"/>
    <n v="1364996645"/>
    <b v="0"/>
    <n v="74"/>
    <n v="179.09909909909911"/>
    <n v="53.729729729729726"/>
    <x v="3"/>
    <x v="9"/>
    <b v="1"/>
    <s v="publishing/nonfiction"/>
    <x v="745"/>
    <x v="4"/>
    <d v="2013-05-03T13:44:05"/>
  </r>
  <r>
    <n v="746"/>
    <s v="Attention: People With Body Parts"/>
    <s v="This is a book of letters. Letters to our body parts."/>
    <n v="2987"/>
    <n v="3318"/>
    <x v="0"/>
    <m/>
    <x v="0"/>
    <s v="USD"/>
    <m/>
    <n v="1348372740"/>
    <n v="1346806909"/>
    <b v="0"/>
    <n v="97"/>
    <n v="111.08135252761969"/>
    <n v="34.206185567010309"/>
    <x v="3"/>
    <x v="9"/>
    <b v="1"/>
    <s v="publishing/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x v="9"/>
    <s v="EUR"/>
    <m/>
    <n v="1421319240"/>
    <n v="1418649019"/>
    <b v="0"/>
    <n v="55"/>
    <n v="100.04285714285714"/>
    <n v="127.32727272727273"/>
    <x v="3"/>
    <x v="9"/>
    <b v="1"/>
    <s v="publishing/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x v="0"/>
    <s v="USD"/>
    <m/>
    <n v="1407701966"/>
    <n v="1405109966"/>
    <b v="0"/>
    <n v="44"/>
    <n v="100.25"/>
    <n v="45.56818181818182"/>
    <x v="3"/>
    <x v="9"/>
    <b v="1"/>
    <s v="publishing/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m/>
    <x v="0"/>
    <s v="USD"/>
    <m/>
    <n v="1485642930"/>
    <n v="1483050930"/>
    <b v="0"/>
    <n v="110"/>
    <n v="105.56"/>
    <n v="95.963636363636368"/>
    <x v="3"/>
    <x v="9"/>
    <b v="1"/>
    <s v="publishing/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x v="0"/>
    <s v="USD"/>
    <m/>
    <n v="1361739872"/>
    <n v="1359147872"/>
    <b v="0"/>
    <n v="59"/>
    <n v="102.58775877587759"/>
    <n v="77.271186440677965"/>
    <x v="3"/>
    <x v="9"/>
    <b v="1"/>
    <s v="publishing/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x v="0"/>
    <s v="USD"/>
    <m/>
    <n v="1312470475"/>
    <n v="1308496075"/>
    <b v="0"/>
    <n v="62"/>
    <n v="118.5"/>
    <n v="57.338709677419352"/>
    <x v="3"/>
    <x v="9"/>
    <b v="1"/>
    <s v="publishing/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x v="2"/>
    <s v="AUD"/>
    <m/>
    <n v="1476615600"/>
    <n v="1474884417"/>
    <b v="0"/>
    <n v="105"/>
    <n v="111.7"/>
    <n v="53.19047619047619"/>
    <x v="3"/>
    <x v="9"/>
    <b v="1"/>
    <s v="publishing/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x v="0"/>
    <s v="USD"/>
    <m/>
    <n v="1423922991"/>
    <n v="1421330991"/>
    <b v="0"/>
    <n v="26"/>
    <n v="128"/>
    <n v="492.30769230769232"/>
    <x v="3"/>
    <x v="9"/>
    <b v="1"/>
    <s v="publishing/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x v="0"/>
    <s v="USD"/>
    <m/>
    <n v="1357408721"/>
    <n v="1354816721"/>
    <b v="0"/>
    <n v="49"/>
    <n v="103.75"/>
    <n v="42.346938775510203"/>
    <x v="3"/>
    <x v="9"/>
    <b v="1"/>
    <s v="publishing/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x v="0"/>
    <s v="USD"/>
    <m/>
    <n v="1369010460"/>
    <n v="1366381877"/>
    <b v="0"/>
    <n v="68"/>
    <n v="101.9076"/>
    <n v="37.466029411764708"/>
    <x v="3"/>
    <x v="9"/>
    <b v="1"/>
    <s v="publishing/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x v="0"/>
    <s v="USD"/>
    <m/>
    <n v="1303147459"/>
    <n v="1297880659"/>
    <b v="0"/>
    <n v="22"/>
    <n v="117.71428571428571"/>
    <n v="37.454545454545453"/>
    <x v="3"/>
    <x v="9"/>
    <b v="1"/>
    <s v="publishing/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x v="0"/>
    <s v="USD"/>
    <m/>
    <n v="1354756714"/>
    <n v="1353547114"/>
    <b v="0"/>
    <n v="18"/>
    <n v="238"/>
    <n v="33.055555555555557"/>
    <x v="3"/>
    <x v="9"/>
    <b v="1"/>
    <s v="publishing/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m/>
    <x v="0"/>
    <s v="USD"/>
    <m/>
    <n v="1286568268"/>
    <n v="1283976268"/>
    <b v="0"/>
    <n v="19"/>
    <n v="102"/>
    <n v="134.21052631578948"/>
    <x v="3"/>
    <x v="9"/>
    <b v="1"/>
    <s v="publishing/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m/>
    <x v="1"/>
    <s v="GBP"/>
    <m/>
    <n v="1404892539"/>
    <n v="1401436539"/>
    <b v="0"/>
    <n v="99"/>
    <n v="101.92"/>
    <n v="51.474747474747474"/>
    <x v="3"/>
    <x v="9"/>
    <b v="1"/>
    <s v="publishing/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x v="0"/>
    <s v="USD"/>
    <m/>
    <n v="1480188013"/>
    <n v="1477592413"/>
    <b v="0"/>
    <n v="0"/>
    <n v="0"/>
    <e v="#DIV/0!"/>
    <x v="3"/>
    <x v="10"/>
    <b v="0"/>
    <s v="publishing/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m/>
    <x v="0"/>
    <s v="USD"/>
    <m/>
    <n v="1391364126"/>
    <n v="1388772126"/>
    <b v="0"/>
    <n v="6"/>
    <n v="4.7"/>
    <n v="39.166666666666664"/>
    <x v="3"/>
    <x v="10"/>
    <b v="0"/>
    <s v="publishing/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x v="14"/>
    <s v="MXN"/>
    <m/>
    <n v="1480831200"/>
    <n v="1479328570"/>
    <b v="0"/>
    <n v="0"/>
    <n v="0"/>
    <e v="#DIV/0!"/>
    <x v="3"/>
    <x v="10"/>
    <b v="0"/>
    <s v="publishing/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x v="1"/>
    <s v="GBP"/>
    <m/>
    <n v="1376563408"/>
    <n v="1373971408"/>
    <b v="0"/>
    <n v="1"/>
    <n v="0.11655011655011654"/>
    <n v="5"/>
    <x v="3"/>
    <x v="10"/>
    <b v="0"/>
    <s v="publishing/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m/>
    <x v="0"/>
    <s v="USD"/>
    <m/>
    <n v="1441858161"/>
    <n v="1439266161"/>
    <b v="0"/>
    <n v="0"/>
    <n v="0"/>
    <e v="#DIV/0!"/>
    <x v="3"/>
    <x v="10"/>
    <b v="0"/>
    <s v="publishing/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m/>
    <x v="0"/>
    <s v="USD"/>
    <m/>
    <n v="1413723684"/>
    <n v="1411131684"/>
    <b v="0"/>
    <n v="44"/>
    <n v="36.014285714285712"/>
    <n v="57.295454545454547"/>
    <x v="3"/>
    <x v="10"/>
    <b v="0"/>
    <s v="publishing/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x v="5"/>
    <s v="CAD"/>
    <m/>
    <n v="1424112483"/>
    <n v="1421520483"/>
    <b v="0"/>
    <n v="0"/>
    <n v="0"/>
    <e v="#DIV/0!"/>
    <x v="3"/>
    <x v="10"/>
    <b v="0"/>
    <s v="publishing/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x v="0"/>
    <s v="USD"/>
    <m/>
    <n v="1432178810"/>
    <n v="1429586810"/>
    <b v="0"/>
    <n v="3"/>
    <n v="3.54"/>
    <n v="59"/>
    <x v="3"/>
    <x v="10"/>
    <b v="0"/>
    <s v="publishing/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x v="0"/>
    <s v="USD"/>
    <m/>
    <n v="1387169890"/>
    <n v="1384577890"/>
    <b v="0"/>
    <n v="0"/>
    <n v="0"/>
    <e v="#DIV/0!"/>
    <x v="3"/>
    <x v="10"/>
    <b v="0"/>
    <s v="publishing/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x v="0"/>
    <s v="USD"/>
    <m/>
    <n v="1388102094"/>
    <n v="1385510094"/>
    <b v="0"/>
    <n v="52"/>
    <n v="41.4"/>
    <n v="31.846153846153847"/>
    <x v="3"/>
    <x v="10"/>
    <b v="0"/>
    <s v="publishing/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x v="0"/>
    <s v="USD"/>
    <m/>
    <n v="1361750369"/>
    <n v="1358294369"/>
    <b v="0"/>
    <n v="0"/>
    <n v="0"/>
    <e v="#DIV/0!"/>
    <x v="3"/>
    <x v="10"/>
    <b v="0"/>
    <s v="publishing/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x v="0"/>
    <s v="USD"/>
    <m/>
    <n v="1454183202"/>
    <n v="1449863202"/>
    <b v="0"/>
    <n v="1"/>
    <n v="2.6315789473684209E-2"/>
    <n v="10"/>
    <x v="3"/>
    <x v="10"/>
    <b v="0"/>
    <s v="publishing/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x v="0"/>
    <s v="USD"/>
    <m/>
    <n v="1257047940"/>
    <n v="1252718519"/>
    <b v="0"/>
    <n v="1"/>
    <n v="3.3333333333333335"/>
    <n v="50"/>
    <x v="3"/>
    <x v="10"/>
    <b v="0"/>
    <s v="publishing/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x v="1"/>
    <s v="GBP"/>
    <m/>
    <n v="1431298860"/>
    <n v="1428341985"/>
    <b v="0"/>
    <n v="2"/>
    <n v="0.85129023676509707"/>
    <n v="16"/>
    <x v="3"/>
    <x v="10"/>
    <b v="0"/>
    <s v="publishing/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x v="0"/>
    <s v="USD"/>
    <m/>
    <n v="1393181018"/>
    <n v="1390589018"/>
    <b v="0"/>
    <n v="9"/>
    <n v="70.2"/>
    <n v="39"/>
    <x v="3"/>
    <x v="10"/>
    <b v="0"/>
    <s v="publishing/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x v="0"/>
    <s v="USD"/>
    <m/>
    <n v="1323998795"/>
    <n v="1321406795"/>
    <b v="0"/>
    <n v="5"/>
    <n v="1.7"/>
    <n v="34"/>
    <x v="3"/>
    <x v="10"/>
    <b v="0"/>
    <s v="publishing/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m/>
    <x v="0"/>
    <s v="USD"/>
    <m/>
    <n v="1444539600"/>
    <n v="1441297645"/>
    <b v="0"/>
    <n v="57"/>
    <n v="51.4"/>
    <n v="63.122807017543863"/>
    <x v="3"/>
    <x v="10"/>
    <b v="0"/>
    <s v="publishing/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x v="0"/>
    <s v="USD"/>
    <m/>
    <n v="1375313577"/>
    <n v="1372721577"/>
    <b v="0"/>
    <n v="3"/>
    <n v="0.7"/>
    <n v="7"/>
    <x v="3"/>
    <x v="10"/>
    <b v="0"/>
    <s v="publishing/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x v="0"/>
    <s v="USD"/>
    <m/>
    <n v="1398876680"/>
    <n v="1396284680"/>
    <b v="0"/>
    <n v="1"/>
    <n v="0.4"/>
    <n v="2"/>
    <x v="3"/>
    <x v="10"/>
    <b v="0"/>
    <s v="publishing/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x v="0"/>
    <s v="USD"/>
    <m/>
    <n v="1287115200"/>
    <n v="1284567905"/>
    <b v="0"/>
    <n v="6"/>
    <n v="2.6666666666666665"/>
    <n v="66.666666666666671"/>
    <x v="3"/>
    <x v="10"/>
    <b v="0"/>
    <s v="publishing/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m/>
    <x v="0"/>
    <s v="USD"/>
    <m/>
    <n v="1304439025"/>
    <n v="1301847025"/>
    <b v="0"/>
    <n v="27"/>
    <n v="104"/>
    <n v="38.518518518518519"/>
    <x v="4"/>
    <x v="11"/>
    <b v="1"/>
    <s v="music/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m/>
    <x v="0"/>
    <s v="USD"/>
    <m/>
    <n v="1370649674"/>
    <n v="1368057674"/>
    <b v="0"/>
    <n v="25"/>
    <n v="133.15375"/>
    <n v="42.609200000000001"/>
    <x v="4"/>
    <x v="11"/>
    <b v="1"/>
    <s v="music/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x v="0"/>
    <s v="USD"/>
    <m/>
    <n v="1345918302"/>
    <n v="1343326302"/>
    <b v="0"/>
    <n v="14"/>
    <n v="100"/>
    <n v="50"/>
    <x v="4"/>
    <x v="11"/>
    <b v="1"/>
    <s v="music/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x v="0"/>
    <s v="USD"/>
    <m/>
    <n v="1335564000"/>
    <n v="1332182049"/>
    <b v="0"/>
    <n v="35"/>
    <n v="148.13333333333333"/>
    <n v="63.485714285714288"/>
    <x v="4"/>
    <x v="11"/>
    <b v="1"/>
    <s v="music/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x v="0"/>
    <s v="USD"/>
    <m/>
    <n v="1395023719"/>
    <n v="1391571319"/>
    <b v="0"/>
    <n v="10"/>
    <n v="102.5"/>
    <n v="102.5"/>
    <x v="4"/>
    <x v="11"/>
    <b v="1"/>
    <s v="music/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x v="0"/>
    <s v="USD"/>
    <m/>
    <n v="1362060915"/>
    <n v="1359468915"/>
    <b v="0"/>
    <n v="29"/>
    <n v="180.62799999999999"/>
    <n v="31.142758620689655"/>
    <x v="4"/>
    <x v="11"/>
    <b v="1"/>
    <s v="music/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x v="0"/>
    <s v="USD"/>
    <m/>
    <n v="1336751220"/>
    <n v="1331774434"/>
    <b v="0"/>
    <n v="44"/>
    <n v="142.80000000000001"/>
    <n v="162.27272727272728"/>
    <x v="4"/>
    <x v="11"/>
    <b v="1"/>
    <s v="music/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m/>
    <x v="0"/>
    <s v="USD"/>
    <m/>
    <n v="1383318226"/>
    <n v="1380726226"/>
    <b v="0"/>
    <n v="17"/>
    <n v="114.16666666666667"/>
    <n v="80.588235294117652"/>
    <x v="4"/>
    <x v="11"/>
    <b v="1"/>
    <s v="music/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m/>
    <x v="0"/>
    <s v="USD"/>
    <m/>
    <n v="1341633540"/>
    <n v="1338336588"/>
    <b v="0"/>
    <n v="34"/>
    <n v="203.505"/>
    <n v="59.85441176470588"/>
    <x v="4"/>
    <x v="11"/>
    <b v="1"/>
    <s v="music/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x v="0"/>
    <s v="USD"/>
    <m/>
    <n v="1358755140"/>
    <n v="1357187280"/>
    <b v="0"/>
    <n v="14"/>
    <n v="109.41176470588235"/>
    <n v="132.85714285714286"/>
    <x v="4"/>
    <x v="11"/>
    <b v="1"/>
    <s v="music/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x v="0"/>
    <s v="USD"/>
    <m/>
    <n v="1359680939"/>
    <n v="1357088939"/>
    <b v="0"/>
    <n v="156"/>
    <n v="144.37459999999999"/>
    <n v="92.547820512820508"/>
    <x v="4"/>
    <x v="11"/>
    <b v="1"/>
    <s v="music/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x v="0"/>
    <s v="USD"/>
    <m/>
    <n v="1384322340"/>
    <n v="1381430646"/>
    <b v="0"/>
    <n v="128"/>
    <n v="103.86666666666666"/>
    <n v="60.859375"/>
    <x v="4"/>
    <x v="11"/>
    <b v="1"/>
    <s v="music/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m/>
    <x v="0"/>
    <s v="USD"/>
    <m/>
    <n v="1383861483"/>
    <n v="1381265883"/>
    <b v="0"/>
    <n v="60"/>
    <n v="100.4444"/>
    <n v="41.851833333333339"/>
    <x v="4"/>
    <x v="11"/>
    <b v="1"/>
    <s v="music/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x v="0"/>
    <s v="USD"/>
    <m/>
    <n v="1372827540"/>
    <n v="1371491244"/>
    <b v="0"/>
    <n v="32"/>
    <n v="102.77927272727273"/>
    <n v="88.325937499999995"/>
    <x v="4"/>
    <x v="11"/>
    <b v="1"/>
    <s v="music/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m/>
    <x v="0"/>
    <s v="USD"/>
    <m/>
    <n v="1315242360"/>
    <n v="1310438737"/>
    <b v="0"/>
    <n v="53"/>
    <n v="105.3125"/>
    <n v="158.96226415094338"/>
    <x v="4"/>
    <x v="11"/>
    <b v="1"/>
    <s v="music/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x v="0"/>
    <s v="USD"/>
    <m/>
    <n v="1333774740"/>
    <n v="1330094566"/>
    <b v="0"/>
    <n v="184"/>
    <n v="111.78571428571429"/>
    <n v="85.054347826086953"/>
    <x v="4"/>
    <x v="11"/>
    <b v="1"/>
    <s v="music/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x v="0"/>
    <s v="USD"/>
    <m/>
    <n v="1379279400"/>
    <n v="1376687485"/>
    <b v="0"/>
    <n v="90"/>
    <n v="101.35"/>
    <n v="112.61111111111111"/>
    <x v="4"/>
    <x v="11"/>
    <b v="1"/>
    <s v="music/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x v="0"/>
    <s v="USD"/>
    <m/>
    <n v="1335672000"/>
    <n v="1332978688"/>
    <b v="0"/>
    <n v="71"/>
    <n v="107.53333333333333"/>
    <n v="45.436619718309856"/>
    <x v="4"/>
    <x v="11"/>
    <b v="1"/>
    <s v="music/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x v="0"/>
    <s v="USD"/>
    <m/>
    <n v="1412086187"/>
    <n v="1409494187"/>
    <b v="0"/>
    <n v="87"/>
    <n v="114.88571428571429"/>
    <n v="46.218390804597703"/>
    <x v="4"/>
    <x v="11"/>
    <b v="1"/>
    <s v="music/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x v="0"/>
    <s v="USD"/>
    <m/>
    <n v="1335542446"/>
    <n v="1332950446"/>
    <b v="0"/>
    <n v="28"/>
    <n v="100.02"/>
    <n v="178.60714285714286"/>
    <x v="4"/>
    <x v="11"/>
    <b v="1"/>
    <s v="music/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m/>
    <x v="1"/>
    <s v="GBP"/>
    <m/>
    <n v="1410431054"/>
    <n v="1407839054"/>
    <b v="0"/>
    <n v="56"/>
    <n v="152.13333333333333"/>
    <n v="40.75"/>
    <x v="4"/>
    <x v="11"/>
    <b v="1"/>
    <s v="music/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m/>
    <x v="0"/>
    <s v="USD"/>
    <m/>
    <n v="1309547120"/>
    <n v="1306955120"/>
    <b v="0"/>
    <n v="51"/>
    <n v="111.52149999999999"/>
    <n v="43.733921568627444"/>
    <x v="4"/>
    <x v="11"/>
    <b v="1"/>
    <s v="music/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x v="0"/>
    <s v="USD"/>
    <m/>
    <n v="1347854700"/>
    <n v="1343867524"/>
    <b v="0"/>
    <n v="75"/>
    <n v="101.33333333333333"/>
    <n v="81.066666666666663"/>
    <x v="4"/>
    <x v="11"/>
    <b v="1"/>
    <s v="music/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x v="0"/>
    <s v="USD"/>
    <m/>
    <n v="1306630800"/>
    <n v="1304376478"/>
    <b v="0"/>
    <n v="38"/>
    <n v="123.26086956521739"/>
    <n v="74.60526315789474"/>
    <x v="4"/>
    <x v="11"/>
    <b v="1"/>
    <s v="music/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x v="0"/>
    <s v="USD"/>
    <m/>
    <n v="1311393540"/>
    <n v="1309919526"/>
    <b v="0"/>
    <n v="18"/>
    <n v="100"/>
    <n v="305.55555555555554"/>
    <x v="4"/>
    <x v="11"/>
    <b v="1"/>
    <s v="music/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x v="0"/>
    <s v="USD"/>
    <m/>
    <n v="1310857200"/>
    <n v="1306525512"/>
    <b v="0"/>
    <n v="54"/>
    <n v="105"/>
    <n v="58.333333333333336"/>
    <x v="4"/>
    <x v="11"/>
    <b v="1"/>
    <s v="music/rock"/>
    <x v="805"/>
    <x v="6"/>
    <d v="2011-07-16T23:00:00"/>
  </r>
  <r>
    <n v="806"/>
    <s v="Golden Animals NEW Album!"/>
    <s v="Help Golden Animals finish their NEW Album!"/>
    <n v="8000"/>
    <n v="8355"/>
    <x v="0"/>
    <m/>
    <x v="0"/>
    <s v="USD"/>
    <m/>
    <n v="1315413339"/>
    <n v="1312821339"/>
    <b v="0"/>
    <n v="71"/>
    <n v="104.4375"/>
    <n v="117.67605633802818"/>
    <x v="4"/>
    <x v="11"/>
    <b v="1"/>
    <s v="music/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m/>
    <x v="0"/>
    <s v="USD"/>
    <m/>
    <n v="1488333600"/>
    <n v="1485270311"/>
    <b v="0"/>
    <n v="57"/>
    <n v="105.125"/>
    <n v="73.771929824561397"/>
    <x v="4"/>
    <x v="11"/>
    <b v="1"/>
    <s v="music/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x v="5"/>
    <s v="CAD"/>
    <m/>
    <n v="1419224340"/>
    <n v="1416363886"/>
    <b v="0"/>
    <n v="43"/>
    <n v="100"/>
    <n v="104.65116279069767"/>
    <x v="4"/>
    <x v="11"/>
    <b v="1"/>
    <s v="music/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m/>
    <x v="0"/>
    <s v="USD"/>
    <m/>
    <n v="1390161630"/>
    <n v="1387569630"/>
    <b v="0"/>
    <n v="52"/>
    <n v="103.77500000000001"/>
    <n v="79.82692307692308"/>
    <x v="4"/>
    <x v="11"/>
    <b v="1"/>
    <s v="music/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x v="0"/>
    <s v="USD"/>
    <m/>
    <n v="1346462462"/>
    <n v="1343870462"/>
    <b v="0"/>
    <n v="27"/>
    <n v="105"/>
    <n v="58.333333333333336"/>
    <x v="4"/>
    <x v="11"/>
    <b v="1"/>
    <s v="music/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m/>
    <x v="0"/>
    <s v="USD"/>
    <m/>
    <n v="1373475120"/>
    <n v="1371569202"/>
    <b v="0"/>
    <n v="12"/>
    <n v="104"/>
    <n v="86.666666666666671"/>
    <x v="4"/>
    <x v="11"/>
    <b v="1"/>
    <s v="music/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x v="0"/>
    <s v="USD"/>
    <m/>
    <n v="1362146280"/>
    <n v="1357604752"/>
    <b v="0"/>
    <n v="33"/>
    <n v="151.83333333333334"/>
    <n v="27.606060606060606"/>
    <x v="4"/>
    <x v="11"/>
    <b v="1"/>
    <s v="music/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m/>
    <x v="0"/>
    <s v="USD"/>
    <m/>
    <n v="1342825365"/>
    <n v="1340233365"/>
    <b v="0"/>
    <n v="96"/>
    <n v="159.99600000000001"/>
    <n v="24.999375000000001"/>
    <x v="4"/>
    <x v="11"/>
    <b v="1"/>
    <s v="music/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x v="0"/>
    <s v="USD"/>
    <m/>
    <n v="1306865040"/>
    <n v="1305568201"/>
    <b v="0"/>
    <n v="28"/>
    <n v="127.3"/>
    <n v="45.464285714285715"/>
    <x v="4"/>
    <x v="11"/>
    <b v="1"/>
    <s v="music/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m/>
    <x v="0"/>
    <s v="USD"/>
    <m/>
    <n v="1414879303"/>
    <n v="1412287303"/>
    <b v="0"/>
    <n v="43"/>
    <n v="107"/>
    <n v="99.534883720930239"/>
    <x v="4"/>
    <x v="11"/>
    <b v="1"/>
    <s v="music/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m/>
    <x v="0"/>
    <s v="USD"/>
    <m/>
    <n v="1365489000"/>
    <n v="1362776043"/>
    <b v="0"/>
    <n v="205"/>
    <n v="115.12214285714286"/>
    <n v="39.31"/>
    <x v="4"/>
    <x v="11"/>
    <b v="1"/>
    <s v="music/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x v="0"/>
    <s v="USD"/>
    <m/>
    <n v="1331441940"/>
    <n v="1326810211"/>
    <b v="0"/>
    <n v="23"/>
    <n v="137.11066666666667"/>
    <n v="89.419999999999987"/>
    <x v="4"/>
    <x v="11"/>
    <b v="1"/>
    <s v="music/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x v="0"/>
    <s v="USD"/>
    <m/>
    <n v="1344358860"/>
    <n v="1343682681"/>
    <b v="0"/>
    <n v="19"/>
    <n v="155.71428571428572"/>
    <n v="28.684210526315791"/>
    <x v="4"/>
    <x v="11"/>
    <b v="1"/>
    <s v="music/rock"/>
    <x v="818"/>
    <x v="5"/>
    <d v="2012-08-07T17:01:00"/>
  </r>
  <r>
    <n v="819"/>
    <s v="Winter Tour"/>
    <s v="We are touring the Southeast in support of our new EP"/>
    <n v="400"/>
    <n v="435"/>
    <x v="0"/>
    <m/>
    <x v="0"/>
    <s v="USD"/>
    <m/>
    <n v="1387601040"/>
    <n v="1386806254"/>
    <b v="0"/>
    <n v="14"/>
    <n v="108.75"/>
    <n v="31.071428571428573"/>
    <x v="4"/>
    <x v="11"/>
    <b v="1"/>
    <s v="music/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x v="0"/>
    <s v="USD"/>
    <m/>
    <n v="1402290000"/>
    <n v="1399666342"/>
    <b v="0"/>
    <n v="38"/>
    <n v="134.05000000000001"/>
    <n v="70.55263157894737"/>
    <x v="4"/>
    <x v="11"/>
    <b v="1"/>
    <s v="music/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x v="0"/>
    <s v="USD"/>
    <m/>
    <n v="1430712060"/>
    <n v="1427753265"/>
    <b v="0"/>
    <n v="78"/>
    <n v="100"/>
    <n v="224.12820512820514"/>
    <x v="4"/>
    <x v="11"/>
    <b v="1"/>
    <s v="music/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m/>
    <x v="0"/>
    <s v="USD"/>
    <m/>
    <n v="1349477050"/>
    <n v="1346885050"/>
    <b v="0"/>
    <n v="69"/>
    <n v="119.16666666666667"/>
    <n v="51.811594202898547"/>
    <x v="4"/>
    <x v="11"/>
    <b v="1"/>
    <s v="music/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m/>
    <x v="0"/>
    <s v="USD"/>
    <m/>
    <n v="1427062852"/>
    <n v="1424474452"/>
    <b v="0"/>
    <n v="33"/>
    <n v="179.5"/>
    <n v="43.515151515151516"/>
    <x v="4"/>
    <x v="11"/>
    <b v="1"/>
    <s v="music/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x v="0"/>
    <s v="USD"/>
    <m/>
    <n v="1271573940"/>
    <n v="1268459318"/>
    <b v="0"/>
    <n v="54"/>
    <n v="134.38124999999999"/>
    <n v="39.816666666666663"/>
    <x v="4"/>
    <x v="11"/>
    <b v="1"/>
    <s v="music/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m/>
    <x v="0"/>
    <s v="USD"/>
    <m/>
    <n v="1351495284"/>
    <n v="1349335284"/>
    <b v="0"/>
    <n v="99"/>
    <n v="100.432"/>
    <n v="126.8080808080808"/>
    <x v="4"/>
    <x v="11"/>
    <b v="1"/>
    <s v="music/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m/>
    <x v="0"/>
    <s v="USD"/>
    <m/>
    <n v="1332719730"/>
    <n v="1330908930"/>
    <b v="0"/>
    <n v="49"/>
    <n v="101.45454545454545"/>
    <n v="113.87755102040816"/>
    <x v="4"/>
    <x v="11"/>
    <b v="1"/>
    <s v="music/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x v="0"/>
    <s v="USD"/>
    <m/>
    <n v="1329248940"/>
    <n v="1326972107"/>
    <b v="0"/>
    <n v="11"/>
    <n v="103.33333333333333"/>
    <n v="28.181818181818183"/>
    <x v="4"/>
    <x v="11"/>
    <b v="1"/>
    <s v="music/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x v="0"/>
    <s v="USD"/>
    <m/>
    <n v="1340641440"/>
    <n v="1339549982"/>
    <b v="0"/>
    <n v="38"/>
    <n v="107"/>
    <n v="36.60526315789474"/>
    <x v="4"/>
    <x v="11"/>
    <b v="1"/>
    <s v="music/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m/>
    <x v="1"/>
    <s v="GBP"/>
    <m/>
    <n v="1468437240"/>
    <n v="1463253240"/>
    <b v="0"/>
    <n v="16"/>
    <n v="104"/>
    <n v="32.5"/>
    <x v="4"/>
    <x v="11"/>
    <b v="1"/>
    <s v="music/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m/>
    <x v="0"/>
    <s v="USD"/>
    <m/>
    <n v="1363952225"/>
    <n v="1361363825"/>
    <b v="0"/>
    <n v="32"/>
    <n v="107.83333333333333"/>
    <n v="60.65625"/>
    <x v="4"/>
    <x v="11"/>
    <b v="1"/>
    <s v="music/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m/>
    <x v="0"/>
    <s v="USD"/>
    <m/>
    <n v="1335540694"/>
    <n v="1332948694"/>
    <b v="0"/>
    <n v="20"/>
    <n v="233.33333333333334"/>
    <n v="175"/>
    <x v="4"/>
    <x v="11"/>
    <b v="1"/>
    <s v="music/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x v="0"/>
    <s v="USD"/>
    <m/>
    <n v="1327133580"/>
    <n v="1321978335"/>
    <b v="0"/>
    <n v="154"/>
    <n v="100.60706666666667"/>
    <n v="97.993896103896105"/>
    <x v="4"/>
    <x v="11"/>
    <b v="1"/>
    <s v="music/rock"/>
    <x v="832"/>
    <x v="6"/>
    <d v="2012-01-21T08:13:00"/>
  </r>
  <r>
    <n v="833"/>
    <s v="Ragman Rolls"/>
    <s v="This is an American rock album."/>
    <n v="6000"/>
    <n v="6100"/>
    <x v="0"/>
    <m/>
    <x v="0"/>
    <s v="USD"/>
    <m/>
    <n v="1397941475"/>
    <n v="1395349475"/>
    <b v="0"/>
    <n v="41"/>
    <n v="101.66666666666667"/>
    <n v="148.78048780487805"/>
    <x v="4"/>
    <x v="11"/>
    <b v="1"/>
    <s v="music/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x v="0"/>
    <s v="USD"/>
    <m/>
    <n v="1372651140"/>
    <n v="1369770292"/>
    <b v="0"/>
    <n v="75"/>
    <n v="131.01818181818183"/>
    <n v="96.08"/>
    <x v="4"/>
    <x v="11"/>
    <b v="1"/>
    <s v="music/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x v="0"/>
    <s v="USD"/>
    <m/>
    <n v="1337396400"/>
    <n v="1333709958"/>
    <b v="0"/>
    <n v="40"/>
    <n v="117.25"/>
    <n v="58.625"/>
    <x v="4"/>
    <x v="11"/>
    <b v="1"/>
    <s v="music/rock"/>
    <x v="835"/>
    <x v="5"/>
    <d v="2012-05-19T03:00:00"/>
  </r>
  <r>
    <n v="836"/>
    <s v="DESMADRE Full Album + Press Kit"/>
    <s v="An album you can bring home to mom."/>
    <n v="5000"/>
    <n v="5046.5200000000004"/>
    <x v="0"/>
    <m/>
    <x v="0"/>
    <s v="USD"/>
    <m/>
    <n v="1381108918"/>
    <n v="1378516918"/>
    <b v="0"/>
    <n v="46"/>
    <n v="100.93040000000001"/>
    <n v="109.70695652173914"/>
    <x v="4"/>
    <x v="11"/>
    <b v="1"/>
    <s v="music/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m/>
    <x v="0"/>
    <s v="USD"/>
    <m/>
    <n v="1398988662"/>
    <n v="1396396662"/>
    <b v="0"/>
    <n v="62"/>
    <n v="121.8"/>
    <n v="49.112903225806448"/>
    <x v="4"/>
    <x v="11"/>
    <b v="1"/>
    <s v="music/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x v="0"/>
    <s v="USD"/>
    <m/>
    <n v="1326835985"/>
    <n v="1324243985"/>
    <b v="0"/>
    <n v="61"/>
    <n v="145.4"/>
    <n v="47.672131147540981"/>
    <x v="4"/>
    <x v="11"/>
    <b v="1"/>
    <s v="music/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m/>
    <x v="0"/>
    <s v="USD"/>
    <m/>
    <n v="1348337956"/>
    <n v="1345745956"/>
    <b v="0"/>
    <n v="96"/>
    <n v="116.61660000000001"/>
    <n v="60.737812499999997"/>
    <x v="4"/>
    <x v="11"/>
    <b v="1"/>
    <s v="music/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x v="0"/>
    <s v="USD"/>
    <m/>
    <n v="1474694787"/>
    <n v="1472102787"/>
    <b v="0"/>
    <n v="190"/>
    <n v="120.4166"/>
    <n v="63.37715789473684"/>
    <x v="4"/>
    <x v="12"/>
    <b v="1"/>
    <s v="music/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x v="0"/>
    <s v="USD"/>
    <m/>
    <n v="1415653663"/>
    <n v="1413058063"/>
    <b v="1"/>
    <n v="94"/>
    <n v="101.32"/>
    <n v="53.893617021276597"/>
    <x v="4"/>
    <x v="12"/>
    <b v="1"/>
    <s v="music/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x v="5"/>
    <s v="CAD"/>
    <m/>
    <n v="1381723140"/>
    <n v="1378735983"/>
    <b v="1"/>
    <n v="39"/>
    <n v="104.32"/>
    <n v="66.871794871794876"/>
    <x v="4"/>
    <x v="12"/>
    <b v="1"/>
    <s v="music/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x v="0"/>
    <s v="USD"/>
    <m/>
    <n v="1481184000"/>
    <n v="1479708680"/>
    <b v="0"/>
    <n v="127"/>
    <n v="267.13333333333333"/>
    <n v="63.102362204724407"/>
    <x v="4"/>
    <x v="12"/>
    <b v="1"/>
    <s v="music/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x v="0"/>
    <s v="USD"/>
    <m/>
    <n v="1414817940"/>
    <n v="1411489552"/>
    <b v="1"/>
    <n v="159"/>
    <n v="194.13333333333333"/>
    <n v="36.628930817610062"/>
    <x v="4"/>
    <x v="12"/>
    <b v="1"/>
    <s v="music/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x v="0"/>
    <s v="USD"/>
    <m/>
    <n v="1473047940"/>
    <n v="1469595396"/>
    <b v="0"/>
    <n v="177"/>
    <n v="120.3802"/>
    <n v="34.005706214689269"/>
    <x v="4"/>
    <x v="12"/>
    <b v="1"/>
    <s v="music/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m/>
    <x v="1"/>
    <s v="GBP"/>
    <m/>
    <n v="1394460000"/>
    <n v="1393233855"/>
    <b v="0"/>
    <n v="47"/>
    <n v="122.00090909090909"/>
    <n v="28.553404255319148"/>
    <x v="4"/>
    <x v="12"/>
    <b v="1"/>
    <s v="music/metal"/>
    <x v="846"/>
    <x v="3"/>
    <d v="2014-03-10T14:00:00"/>
  </r>
  <r>
    <n v="847"/>
    <s v="CENTROPYMUSIC"/>
    <s v="MUSIC WITH MEANING!  MUSIC THAT MATTERS!!!"/>
    <n v="10"/>
    <n v="10"/>
    <x v="0"/>
    <m/>
    <x v="0"/>
    <s v="USD"/>
    <m/>
    <n v="1436555376"/>
    <n v="1433963376"/>
    <b v="0"/>
    <n v="1"/>
    <n v="100"/>
    <n v="10"/>
    <x v="4"/>
    <x v="12"/>
    <b v="1"/>
    <s v="music/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m/>
    <x v="0"/>
    <s v="USD"/>
    <m/>
    <n v="1429038033"/>
    <n v="1426446033"/>
    <b v="0"/>
    <n v="16"/>
    <n v="100"/>
    <n v="18.75"/>
    <x v="4"/>
    <x v="12"/>
    <b v="1"/>
    <s v="music/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x v="0"/>
    <s v="USD"/>
    <m/>
    <n v="1426473264"/>
    <n v="1424057664"/>
    <b v="0"/>
    <n v="115"/>
    <n v="119.9"/>
    <n v="41.704347826086959"/>
    <x v="4"/>
    <x v="12"/>
    <b v="1"/>
    <s v="music/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m/>
    <x v="0"/>
    <s v="USD"/>
    <m/>
    <n v="1461560340"/>
    <n v="1458762717"/>
    <b v="0"/>
    <n v="133"/>
    <n v="155.17500000000001"/>
    <n v="46.669172932330824"/>
    <x v="4"/>
    <x v="12"/>
    <b v="1"/>
    <s v="music/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m/>
    <x v="6"/>
    <s v="EUR"/>
    <m/>
    <n v="1469994300"/>
    <n v="1464815253"/>
    <b v="0"/>
    <n v="70"/>
    <n v="130.44999999999999"/>
    <n v="37.271428571428572"/>
    <x v="4"/>
    <x v="12"/>
    <b v="1"/>
    <s v="music/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m/>
    <x v="0"/>
    <s v="USD"/>
    <m/>
    <n v="1477342800"/>
    <n v="1476386395"/>
    <b v="0"/>
    <n v="62"/>
    <n v="104.97142857142858"/>
    <n v="59.258064516129032"/>
    <x v="4"/>
    <x v="12"/>
    <b v="1"/>
    <s v="music/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m/>
    <x v="0"/>
    <s v="USD"/>
    <m/>
    <n v="1424116709"/>
    <n v="1421524709"/>
    <b v="0"/>
    <n v="10"/>
    <n v="100"/>
    <n v="30"/>
    <x v="4"/>
    <x v="12"/>
    <b v="1"/>
    <s v="music/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x v="0"/>
    <s v="USD"/>
    <m/>
    <n v="1482901546"/>
    <n v="1480309546"/>
    <b v="0"/>
    <n v="499"/>
    <n v="118.22050359712232"/>
    <n v="65.8623246492986"/>
    <x v="4"/>
    <x v="12"/>
    <b v="1"/>
    <s v="music/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m/>
    <x v="0"/>
    <s v="USD"/>
    <m/>
    <n v="1469329217"/>
    <n v="1466737217"/>
    <b v="0"/>
    <n v="47"/>
    <n v="103.44827586206897"/>
    <n v="31.914893617021278"/>
    <x v="4"/>
    <x v="12"/>
    <b v="1"/>
    <s v="music/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x v="12"/>
    <s v="EUR"/>
    <m/>
    <n v="1477422000"/>
    <n v="1472282956"/>
    <b v="0"/>
    <n v="28"/>
    <n v="218"/>
    <n v="19.464285714285715"/>
    <x v="4"/>
    <x v="12"/>
    <b v="1"/>
    <s v="music/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m/>
    <x v="3"/>
    <s v="EUR"/>
    <m/>
    <n v="1448463431"/>
    <n v="1444831031"/>
    <b v="0"/>
    <n v="24"/>
    <n v="100"/>
    <n v="50"/>
    <x v="4"/>
    <x v="12"/>
    <b v="1"/>
    <s v="music/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x v="1"/>
    <s v="GBP"/>
    <m/>
    <n v="1429138740"/>
    <n v="1426528418"/>
    <b v="0"/>
    <n v="76"/>
    <n v="144.00583333333333"/>
    <n v="22.737763157894737"/>
    <x v="4"/>
    <x v="12"/>
    <b v="1"/>
    <s v="music/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m/>
    <x v="0"/>
    <s v="USD"/>
    <m/>
    <n v="1433376000"/>
    <n v="1430768468"/>
    <b v="0"/>
    <n v="98"/>
    <n v="104.675"/>
    <n v="42.724489795918366"/>
    <x v="4"/>
    <x v="12"/>
    <b v="1"/>
    <s v="music/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x v="0"/>
    <s v="USD"/>
    <m/>
    <n v="1385123713"/>
    <n v="1382528113"/>
    <b v="0"/>
    <n v="48"/>
    <n v="18.142857142857142"/>
    <n v="52.916666666666664"/>
    <x v="4"/>
    <x v="13"/>
    <b v="0"/>
    <s v="music/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x v="0"/>
    <s v="USD"/>
    <m/>
    <n v="1474067404"/>
    <n v="1471475404"/>
    <b v="0"/>
    <n v="2"/>
    <n v="2.2444444444444445"/>
    <n v="50.5"/>
    <x v="4"/>
    <x v="13"/>
    <b v="0"/>
    <s v="music/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x v="1"/>
    <s v="GBP"/>
    <m/>
    <n v="1384179548"/>
    <n v="1381583948"/>
    <b v="0"/>
    <n v="4"/>
    <n v="0.34"/>
    <n v="42.5"/>
    <x v="4"/>
    <x v="13"/>
    <b v="0"/>
    <s v="music/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m/>
    <x v="0"/>
    <s v="USD"/>
    <m/>
    <n v="1329014966"/>
    <n v="1326422966"/>
    <b v="0"/>
    <n v="5"/>
    <n v="4.5"/>
    <n v="18"/>
    <x v="4"/>
    <x v="13"/>
    <b v="0"/>
    <s v="music/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x v="0"/>
    <s v="USD"/>
    <m/>
    <n v="1381917540"/>
    <n v="1379990038"/>
    <b v="0"/>
    <n v="79"/>
    <n v="41.53846153846154"/>
    <n v="34.177215189873415"/>
    <x v="4"/>
    <x v="13"/>
    <b v="0"/>
    <s v="music/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x v="0"/>
    <s v="USD"/>
    <m/>
    <n v="1358361197"/>
    <n v="1353177197"/>
    <b v="0"/>
    <n v="2"/>
    <n v="2.0454545454545454"/>
    <n v="22.5"/>
    <x v="4"/>
    <x v="13"/>
    <b v="0"/>
    <s v="music/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m/>
    <x v="0"/>
    <s v="USD"/>
    <m/>
    <n v="1425136200"/>
    <n v="1421853518"/>
    <b v="0"/>
    <n v="11"/>
    <n v="18.285714285714285"/>
    <n v="58.18181818181818"/>
    <x v="4"/>
    <x v="13"/>
    <b v="0"/>
    <s v="music/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x v="0"/>
    <s v="USD"/>
    <m/>
    <n v="1259643540"/>
    <n v="1254450706"/>
    <b v="0"/>
    <n v="11"/>
    <n v="24.02"/>
    <n v="109.18181818181819"/>
    <x v="4"/>
    <x v="13"/>
    <b v="0"/>
    <s v="music/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x v="0"/>
    <s v="USD"/>
    <m/>
    <n v="1389055198"/>
    <n v="1386463198"/>
    <b v="0"/>
    <n v="1"/>
    <n v="0.1111111111111111"/>
    <n v="50"/>
    <x v="4"/>
    <x v="13"/>
    <b v="0"/>
    <s v="music/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x v="0"/>
    <s v="USD"/>
    <m/>
    <n v="1365448657"/>
    <n v="1362860257"/>
    <b v="0"/>
    <n v="3"/>
    <n v="11.818181818181818"/>
    <n v="346.66666666666669"/>
    <x v="4"/>
    <x v="13"/>
    <b v="0"/>
    <s v="music/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x v="1"/>
    <s v="GBP"/>
    <m/>
    <n v="1377995523"/>
    <n v="1375403523"/>
    <b v="0"/>
    <n v="5"/>
    <n v="0.31"/>
    <n v="12.4"/>
    <x v="4"/>
    <x v="13"/>
    <b v="0"/>
    <s v="music/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x v="0"/>
    <s v="USD"/>
    <m/>
    <n v="1385735295"/>
    <n v="1383139695"/>
    <b v="0"/>
    <n v="12"/>
    <n v="5.416666666666667"/>
    <n v="27.083333333333332"/>
    <x v="4"/>
    <x v="13"/>
    <b v="0"/>
    <s v="music/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x v="0"/>
    <s v="USD"/>
    <m/>
    <n v="1299786527"/>
    <n v="1295898527"/>
    <b v="0"/>
    <n v="2"/>
    <n v="0.8125"/>
    <n v="32.5"/>
    <x v="4"/>
    <x v="13"/>
    <b v="0"/>
    <s v="music/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m/>
    <x v="0"/>
    <s v="USD"/>
    <m/>
    <n v="1352610040"/>
    <n v="1349150440"/>
    <b v="0"/>
    <n v="5"/>
    <n v="1.2857142857142858"/>
    <n v="9"/>
    <x v="4"/>
    <x v="13"/>
    <b v="0"/>
    <s v="music/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x v="0"/>
    <s v="USD"/>
    <m/>
    <n v="1367676034"/>
    <n v="1365084034"/>
    <b v="0"/>
    <n v="21"/>
    <n v="24.333333333333332"/>
    <n v="34.761904761904759"/>
    <x v="4"/>
    <x v="13"/>
    <b v="0"/>
    <s v="music/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x v="0"/>
    <s v="USD"/>
    <m/>
    <n v="1442856131"/>
    <n v="1441128131"/>
    <b v="0"/>
    <n v="0"/>
    <n v="0"/>
    <e v="#DIV/0!"/>
    <x v="4"/>
    <x v="13"/>
    <b v="0"/>
    <s v="music/jazz"/>
    <x v="875"/>
    <x v="0"/>
    <d v="2015-09-21T17:22:11"/>
  </r>
  <r>
    <n v="876"/>
    <s v="Sound Of Dobells"/>
    <s v="What was the greatest record shop ever?  DOBELLS!"/>
    <n v="3152"/>
    <n v="1286"/>
    <x v="2"/>
    <m/>
    <x v="1"/>
    <s v="GBP"/>
    <m/>
    <n v="1359978927"/>
    <n v="1357127727"/>
    <b v="0"/>
    <n v="45"/>
    <n v="40.799492385786799"/>
    <n v="28.577777777777779"/>
    <x v="4"/>
    <x v="13"/>
    <b v="0"/>
    <s v="music/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x v="0"/>
    <s v="USD"/>
    <m/>
    <n v="1387479360"/>
    <n v="1384887360"/>
    <b v="0"/>
    <n v="29"/>
    <n v="67.55"/>
    <n v="46.586206896551722"/>
    <x v="4"/>
    <x v="13"/>
    <b v="0"/>
    <s v="music/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x v="0"/>
    <s v="USD"/>
    <m/>
    <n v="1293082524"/>
    <n v="1290490524"/>
    <b v="0"/>
    <n v="2"/>
    <n v="1.3"/>
    <n v="32.5"/>
    <x v="4"/>
    <x v="13"/>
    <b v="0"/>
    <s v="music/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x v="0"/>
    <s v="USD"/>
    <m/>
    <n v="1338321305"/>
    <n v="1336506905"/>
    <b v="0"/>
    <n v="30"/>
    <n v="30.666666666666668"/>
    <n v="21.466666666666665"/>
    <x v="4"/>
    <x v="13"/>
    <b v="0"/>
    <s v="music/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x v="0"/>
    <s v="USD"/>
    <m/>
    <n v="1351582938"/>
    <n v="1348731738"/>
    <b v="0"/>
    <n v="8"/>
    <n v="2.9894179894179893"/>
    <n v="14.125"/>
    <x v="4"/>
    <x v="14"/>
    <b v="0"/>
    <s v="music/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x v="0"/>
    <s v="USD"/>
    <m/>
    <n v="1326520886"/>
    <n v="1322632886"/>
    <b v="0"/>
    <n v="1"/>
    <n v="0.8"/>
    <n v="30"/>
    <x v="4"/>
    <x v="14"/>
    <b v="0"/>
    <s v="music/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x v="0"/>
    <s v="USD"/>
    <m/>
    <n v="1315341550"/>
    <n v="1312490350"/>
    <b v="0"/>
    <n v="14"/>
    <n v="20.133333333333333"/>
    <n v="21.571428571428573"/>
    <x v="4"/>
    <x v="14"/>
    <b v="0"/>
    <s v="music/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x v="0"/>
    <s v="USD"/>
    <m/>
    <n v="1456957635"/>
    <n v="1451773635"/>
    <b v="0"/>
    <n v="24"/>
    <n v="40.020000000000003"/>
    <n v="83.375"/>
    <x v="4"/>
    <x v="14"/>
    <b v="0"/>
    <s v="music/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m/>
    <x v="0"/>
    <s v="USD"/>
    <m/>
    <n v="1336789860"/>
    <n v="1331666146"/>
    <b v="0"/>
    <n v="2"/>
    <n v="1"/>
    <n v="10"/>
    <x v="4"/>
    <x v="14"/>
    <b v="0"/>
    <s v="music/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x v="0"/>
    <s v="USD"/>
    <m/>
    <n v="1483137311"/>
    <n v="1481322911"/>
    <b v="0"/>
    <n v="21"/>
    <n v="75"/>
    <n v="35.714285714285715"/>
    <x v="4"/>
    <x v="14"/>
    <b v="0"/>
    <s v="music/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x v="0"/>
    <s v="USD"/>
    <m/>
    <n v="1473972813"/>
    <n v="1471812813"/>
    <b v="0"/>
    <n v="7"/>
    <n v="41"/>
    <n v="29.285714285714285"/>
    <x v="4"/>
    <x v="14"/>
    <b v="0"/>
    <s v="music/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x v="0"/>
    <s v="USD"/>
    <m/>
    <n v="1338159655"/>
    <n v="1335567655"/>
    <b v="0"/>
    <n v="0"/>
    <n v="0"/>
    <e v="#DIV/0!"/>
    <x v="4"/>
    <x v="14"/>
    <b v="0"/>
    <s v="music/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x v="0"/>
    <s v="USD"/>
    <m/>
    <n v="1314856800"/>
    <n v="1311789885"/>
    <b v="0"/>
    <n v="4"/>
    <n v="7.2"/>
    <n v="18"/>
    <x v="4"/>
    <x v="14"/>
    <b v="0"/>
    <s v="music/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x v="0"/>
    <s v="USD"/>
    <m/>
    <n v="1412534943"/>
    <n v="1409942943"/>
    <b v="0"/>
    <n v="32"/>
    <n v="9.4412800000000008"/>
    <n v="73.760000000000005"/>
    <x v="4"/>
    <x v="14"/>
    <b v="0"/>
    <s v="music/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x v="0"/>
    <s v="USD"/>
    <m/>
    <n v="1385055979"/>
    <n v="1382460379"/>
    <b v="0"/>
    <n v="4"/>
    <n v="4.166666666666667"/>
    <n v="31.25"/>
    <x v="4"/>
    <x v="14"/>
    <b v="0"/>
    <s v="music/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m/>
    <x v="0"/>
    <s v="USD"/>
    <m/>
    <n v="1408581930"/>
    <n v="1405989930"/>
    <b v="0"/>
    <n v="9"/>
    <n v="3.25"/>
    <n v="28.888888888888889"/>
    <x v="4"/>
    <x v="14"/>
    <b v="0"/>
    <s v="music/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x v="0"/>
    <s v="USD"/>
    <m/>
    <n v="1280635200"/>
    <n v="1273121283"/>
    <b v="0"/>
    <n v="17"/>
    <n v="40.75"/>
    <n v="143.8235294117647"/>
    <x v="4"/>
    <x v="14"/>
    <b v="0"/>
    <s v="music/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x v="0"/>
    <s v="USD"/>
    <m/>
    <n v="1427920363"/>
    <n v="1425331963"/>
    <b v="0"/>
    <n v="5"/>
    <n v="10"/>
    <n v="40"/>
    <x v="4"/>
    <x v="14"/>
    <b v="0"/>
    <s v="music/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x v="0"/>
    <s v="USD"/>
    <m/>
    <n v="1465169610"/>
    <n v="1462577610"/>
    <b v="0"/>
    <n v="53"/>
    <n v="39.17"/>
    <n v="147.81132075471697"/>
    <x v="4"/>
    <x v="14"/>
    <b v="0"/>
    <s v="music/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x v="0"/>
    <s v="USD"/>
    <m/>
    <n v="1287975829"/>
    <n v="1284087829"/>
    <b v="0"/>
    <n v="7"/>
    <n v="2.4375"/>
    <n v="27.857142857142858"/>
    <x v="4"/>
    <x v="14"/>
    <b v="0"/>
    <s v="music/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x v="0"/>
    <s v="USD"/>
    <m/>
    <n v="1440734400"/>
    <n v="1438549026"/>
    <b v="0"/>
    <n v="72"/>
    <n v="40"/>
    <n v="44.444444444444443"/>
    <x v="4"/>
    <x v="14"/>
    <b v="0"/>
    <s v="music/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x v="0"/>
    <s v="USD"/>
    <m/>
    <n v="1354123908"/>
    <n v="1351528308"/>
    <b v="0"/>
    <n v="0"/>
    <n v="0"/>
    <e v="#DIV/0!"/>
    <x v="4"/>
    <x v="14"/>
    <b v="0"/>
    <s v="music/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m/>
    <x v="0"/>
    <s v="USD"/>
    <m/>
    <n v="1326651110"/>
    <n v="1322763110"/>
    <b v="0"/>
    <n v="2"/>
    <n v="2.8"/>
    <n v="35"/>
    <x v="4"/>
    <x v="14"/>
    <b v="0"/>
    <s v="music/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m/>
    <x v="0"/>
    <s v="USD"/>
    <m/>
    <n v="1306549362"/>
    <n v="1302661362"/>
    <b v="0"/>
    <n v="8"/>
    <n v="37.333333333333336"/>
    <n v="35"/>
    <x v="4"/>
    <x v="14"/>
    <b v="0"/>
    <s v="music/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m/>
    <x v="0"/>
    <s v="USD"/>
    <m/>
    <n v="1459365802"/>
    <n v="1456777402"/>
    <b v="0"/>
    <n v="2"/>
    <n v="0.42"/>
    <n v="10.5"/>
    <x v="4"/>
    <x v="13"/>
    <b v="0"/>
    <s v="music/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x v="0"/>
    <s v="USD"/>
    <m/>
    <n v="1276024260"/>
    <n v="1272050914"/>
    <b v="0"/>
    <n v="0"/>
    <n v="0"/>
    <e v="#DIV/0!"/>
    <x v="4"/>
    <x v="13"/>
    <b v="0"/>
    <s v="music/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m/>
    <x v="0"/>
    <s v="USD"/>
    <m/>
    <n v="1409412600"/>
    <n v="1404947422"/>
    <b v="0"/>
    <n v="3"/>
    <n v="0.3"/>
    <n v="30"/>
    <x v="4"/>
    <x v="13"/>
    <b v="0"/>
    <s v="music/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m/>
    <x v="0"/>
    <s v="USD"/>
    <m/>
    <n v="1348367100"/>
    <n v="1346180780"/>
    <b v="0"/>
    <n v="4"/>
    <n v="3.2"/>
    <n v="40"/>
    <x v="4"/>
    <x v="13"/>
    <b v="0"/>
    <s v="music/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m/>
    <x v="0"/>
    <s v="USD"/>
    <m/>
    <n v="1451786137"/>
    <n v="1449194137"/>
    <b v="0"/>
    <n v="3"/>
    <n v="0.30199999999999999"/>
    <n v="50.333333333333336"/>
    <x v="4"/>
    <x v="13"/>
    <b v="0"/>
    <s v="music/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m/>
    <x v="0"/>
    <s v="USD"/>
    <m/>
    <n v="1295847926"/>
    <n v="1290663926"/>
    <b v="0"/>
    <n v="6"/>
    <n v="3.0153846153846153"/>
    <n v="32.666666666666664"/>
    <x v="4"/>
    <x v="13"/>
    <b v="0"/>
    <s v="music/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m/>
    <x v="0"/>
    <s v="USD"/>
    <m/>
    <n v="1394681590"/>
    <n v="1392093190"/>
    <b v="0"/>
    <n v="0"/>
    <n v="0"/>
    <e v="#DIV/0!"/>
    <x v="4"/>
    <x v="13"/>
    <b v="0"/>
    <s v="music/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m/>
    <x v="0"/>
    <s v="USD"/>
    <m/>
    <n v="1315715823"/>
    <n v="1313123823"/>
    <b v="0"/>
    <n v="0"/>
    <n v="0"/>
    <e v="#DIV/0!"/>
    <x v="4"/>
    <x v="13"/>
    <b v="0"/>
    <s v="music/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m/>
    <x v="0"/>
    <s v="USD"/>
    <m/>
    <n v="1280206740"/>
    <n v="1276283655"/>
    <b v="0"/>
    <n v="0"/>
    <n v="0"/>
    <e v="#DIV/0!"/>
    <x v="4"/>
    <x v="13"/>
    <b v="0"/>
    <s v="music/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x v="0"/>
    <s v="USD"/>
    <m/>
    <n v="1343016000"/>
    <n v="1340296440"/>
    <b v="0"/>
    <n v="8"/>
    <n v="3.25"/>
    <n v="65"/>
    <x v="4"/>
    <x v="13"/>
    <b v="0"/>
    <s v="music/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x v="1"/>
    <s v="GBP"/>
    <m/>
    <n v="1488546319"/>
    <n v="1483362319"/>
    <b v="0"/>
    <n v="5"/>
    <n v="22.363636363636363"/>
    <n v="24.6"/>
    <x v="4"/>
    <x v="13"/>
    <b v="0"/>
    <s v="music/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x v="0"/>
    <s v="USD"/>
    <m/>
    <n v="1390522045"/>
    <n v="1388707645"/>
    <b v="0"/>
    <n v="0"/>
    <n v="0"/>
    <e v="#DIV/0!"/>
    <x v="4"/>
    <x v="13"/>
    <b v="0"/>
    <s v="music/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m/>
    <x v="0"/>
    <s v="USD"/>
    <m/>
    <n v="1355197047"/>
    <n v="1350009447"/>
    <b v="0"/>
    <n v="2"/>
    <n v="0.8571428571428571"/>
    <n v="15"/>
    <x v="4"/>
    <x v="13"/>
    <b v="0"/>
    <s v="music/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x v="0"/>
    <s v="USD"/>
    <m/>
    <n v="1336188019"/>
    <n v="1333596019"/>
    <b v="0"/>
    <n v="24"/>
    <n v="6.6066666666666665"/>
    <n v="82.583333333333329"/>
    <x v="4"/>
    <x v="13"/>
    <b v="0"/>
    <s v="music/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m/>
    <x v="0"/>
    <s v="USD"/>
    <m/>
    <n v="1345918747"/>
    <n v="1343326747"/>
    <b v="0"/>
    <n v="0"/>
    <n v="0"/>
    <e v="#DIV/0!"/>
    <x v="4"/>
    <x v="13"/>
    <b v="0"/>
    <s v="music/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x v="0"/>
    <s v="USD"/>
    <m/>
    <n v="1330577940"/>
    <n v="1327853914"/>
    <b v="0"/>
    <n v="9"/>
    <n v="5.7692307692307692"/>
    <n v="41.666666666666664"/>
    <x v="4"/>
    <x v="13"/>
    <b v="0"/>
    <s v="music/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x v="0"/>
    <s v="USD"/>
    <m/>
    <n v="1287723600"/>
    <n v="1284409734"/>
    <b v="0"/>
    <n v="0"/>
    <n v="0"/>
    <e v="#DIV/0!"/>
    <x v="4"/>
    <x v="13"/>
    <b v="0"/>
    <s v="music/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x v="0"/>
    <s v="USD"/>
    <m/>
    <n v="1405305000"/>
    <n v="1402612730"/>
    <b v="0"/>
    <n v="1"/>
    <n v="0.6"/>
    <n v="30"/>
    <x v="4"/>
    <x v="13"/>
    <b v="0"/>
    <s v="music/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x v="1"/>
    <s v="GBP"/>
    <m/>
    <n v="1417474761"/>
    <n v="1414879161"/>
    <b v="0"/>
    <n v="10"/>
    <n v="5.0256410256410255"/>
    <n v="19.600000000000001"/>
    <x v="4"/>
    <x v="13"/>
    <b v="0"/>
    <s v="music/jazz"/>
    <x v="918"/>
    <x v="3"/>
    <d v="2014-12-01T22:59:21"/>
  </r>
  <r>
    <n v="919"/>
    <s v="Jazz CD:  Out of The Blue"/>
    <s v="Cool jazz with a New Orleans flavor."/>
    <n v="20000"/>
    <n v="100"/>
    <x v="2"/>
    <m/>
    <x v="0"/>
    <s v="USD"/>
    <m/>
    <n v="1355930645"/>
    <n v="1352906645"/>
    <b v="0"/>
    <n v="1"/>
    <n v="0.5"/>
    <n v="100"/>
    <x v="4"/>
    <x v="13"/>
    <b v="0"/>
    <s v="music/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m/>
    <x v="0"/>
    <s v="USD"/>
    <m/>
    <n v="1384448822"/>
    <n v="1381853222"/>
    <b v="0"/>
    <n v="0"/>
    <n v="0"/>
    <e v="#DIV/0!"/>
    <x v="4"/>
    <x v="13"/>
    <b v="0"/>
    <s v="music/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x v="0"/>
    <s v="USD"/>
    <m/>
    <n v="1323666376"/>
    <n v="1320033976"/>
    <b v="0"/>
    <n v="20"/>
    <n v="30.9"/>
    <n v="231.75"/>
    <x v="4"/>
    <x v="13"/>
    <b v="0"/>
    <s v="music/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x v="0"/>
    <s v="USD"/>
    <m/>
    <n v="1412167393"/>
    <n v="1409143393"/>
    <b v="0"/>
    <n v="30"/>
    <n v="21.037037037037038"/>
    <n v="189.33333333333334"/>
    <x v="4"/>
    <x v="13"/>
    <b v="0"/>
    <s v="music/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x v="0"/>
    <s v="USD"/>
    <m/>
    <n v="1416614523"/>
    <n v="1414018923"/>
    <b v="0"/>
    <n v="6"/>
    <n v="2.2000000000000002"/>
    <n v="55"/>
    <x v="4"/>
    <x v="13"/>
    <b v="0"/>
    <s v="music/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x v="0"/>
    <s v="USD"/>
    <m/>
    <n v="1360795069"/>
    <n v="1358203069"/>
    <b v="0"/>
    <n v="15"/>
    <n v="10.9"/>
    <n v="21.8"/>
    <x v="4"/>
    <x v="13"/>
    <b v="0"/>
    <s v="music/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x v="0"/>
    <s v="USD"/>
    <m/>
    <n v="1385590111"/>
    <n v="1382994511"/>
    <b v="0"/>
    <n v="5"/>
    <n v="2.6666666666666665"/>
    <n v="32"/>
    <x v="4"/>
    <x v="13"/>
    <b v="0"/>
    <s v="music/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x v="0"/>
    <s v="USD"/>
    <m/>
    <n v="1278628800"/>
    <n v="1276043330"/>
    <b v="0"/>
    <n v="0"/>
    <n v="0"/>
    <e v="#DIV/0!"/>
    <x v="4"/>
    <x v="13"/>
    <b v="0"/>
    <s v="music/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m/>
    <x v="0"/>
    <s v="USD"/>
    <m/>
    <n v="1337024695"/>
    <n v="1334432695"/>
    <b v="0"/>
    <n v="0"/>
    <n v="0"/>
    <e v="#DIV/0!"/>
    <x v="4"/>
    <x v="13"/>
    <b v="0"/>
    <s v="music/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m/>
    <x v="0"/>
    <s v="USD"/>
    <m/>
    <n v="1353196800"/>
    <n v="1348864913"/>
    <b v="0"/>
    <n v="28"/>
    <n v="10.862068965517242"/>
    <n v="56.25"/>
    <x v="4"/>
    <x v="13"/>
    <b v="0"/>
    <s v="music/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m/>
    <x v="0"/>
    <s v="USD"/>
    <m/>
    <n v="1333946569"/>
    <n v="1331358169"/>
    <b v="0"/>
    <n v="0"/>
    <n v="0"/>
    <e v="#DIV/0!"/>
    <x v="4"/>
    <x v="13"/>
    <b v="0"/>
    <s v="music/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x v="0"/>
    <s v="USD"/>
    <m/>
    <n v="1277501520"/>
    <n v="1273874306"/>
    <b v="0"/>
    <n v="5"/>
    <n v="38.333333333333336"/>
    <n v="69"/>
    <x v="4"/>
    <x v="13"/>
    <b v="0"/>
    <s v="music/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x v="1"/>
    <s v="GBP"/>
    <m/>
    <n v="1395007200"/>
    <n v="1392021502"/>
    <b v="0"/>
    <n v="7"/>
    <n v="6.55"/>
    <n v="18.714285714285715"/>
    <x v="4"/>
    <x v="13"/>
    <b v="0"/>
    <s v="music/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m/>
    <x v="0"/>
    <s v="USD"/>
    <m/>
    <n v="1363990545"/>
    <n v="1360106145"/>
    <b v="0"/>
    <n v="30"/>
    <n v="14.536842105263158"/>
    <n v="46.033333333333331"/>
    <x v="4"/>
    <x v="13"/>
    <b v="0"/>
    <s v="music/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x v="0"/>
    <s v="USD"/>
    <m/>
    <n v="1399867409"/>
    <n v="1394683409"/>
    <b v="0"/>
    <n v="2"/>
    <n v="6"/>
    <n v="60"/>
    <x v="4"/>
    <x v="13"/>
    <b v="0"/>
    <s v="music/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x v="5"/>
    <s v="CAD"/>
    <m/>
    <n v="1399183200"/>
    <n v="1396633284"/>
    <b v="0"/>
    <n v="30"/>
    <n v="30.4"/>
    <n v="50.666666666666664"/>
    <x v="4"/>
    <x v="13"/>
    <b v="0"/>
    <s v="music/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x v="0"/>
    <s v="USD"/>
    <m/>
    <n v="1454054429"/>
    <n v="1451462429"/>
    <b v="0"/>
    <n v="2"/>
    <n v="1.4285714285714286"/>
    <n v="25"/>
    <x v="4"/>
    <x v="13"/>
    <b v="0"/>
    <s v="music/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m/>
    <x v="0"/>
    <s v="USD"/>
    <m/>
    <n v="1326916800"/>
    <n v="1323131689"/>
    <b v="0"/>
    <n v="0"/>
    <n v="0"/>
    <e v="#DIV/0!"/>
    <x v="4"/>
    <x v="13"/>
    <b v="0"/>
    <s v="music/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x v="0"/>
    <s v="USD"/>
    <m/>
    <n v="1383509357"/>
    <n v="1380913757"/>
    <b v="0"/>
    <n v="2"/>
    <n v="1.1428571428571428"/>
    <n v="20"/>
    <x v="4"/>
    <x v="13"/>
    <b v="0"/>
    <s v="music/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m/>
    <x v="0"/>
    <s v="USD"/>
    <m/>
    <n v="1346585448"/>
    <n v="1343993448"/>
    <b v="0"/>
    <n v="1"/>
    <n v="0.35714285714285715"/>
    <n v="25"/>
    <x v="4"/>
    <x v="13"/>
    <b v="0"/>
    <s v="music/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x v="0"/>
    <s v="USD"/>
    <m/>
    <n v="1372622280"/>
    <n v="1369246738"/>
    <b v="0"/>
    <n v="2"/>
    <n v="1.4545454545454546"/>
    <n v="20"/>
    <x v="4"/>
    <x v="13"/>
    <b v="0"/>
    <s v="music/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x v="0"/>
    <s v="USD"/>
    <m/>
    <n v="1439251926"/>
    <n v="1435363926"/>
    <b v="0"/>
    <n v="14"/>
    <n v="17.155555555555555"/>
    <n v="110.28571428571429"/>
    <x v="2"/>
    <x v="8"/>
    <b v="0"/>
    <s v="technology/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x v="0"/>
    <s v="USD"/>
    <m/>
    <n v="1486693145"/>
    <n v="1484101145"/>
    <b v="0"/>
    <n v="31"/>
    <n v="2.3220000000000001"/>
    <n v="37.451612903225808"/>
    <x v="2"/>
    <x v="8"/>
    <b v="0"/>
    <s v="technology/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x v="0"/>
    <s v="USD"/>
    <m/>
    <n v="1455826460"/>
    <n v="1452716060"/>
    <b v="0"/>
    <n v="16"/>
    <n v="8.9066666666666663"/>
    <n v="41.75"/>
    <x v="2"/>
    <x v="8"/>
    <b v="0"/>
    <s v="technology/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m/>
    <x v="0"/>
    <s v="USD"/>
    <m/>
    <n v="1480438905"/>
    <n v="1477843305"/>
    <b v="0"/>
    <n v="12"/>
    <n v="9.6333333333333329"/>
    <n v="24.083333333333332"/>
    <x v="2"/>
    <x v="8"/>
    <b v="0"/>
    <s v="technology/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x v="0"/>
    <s v="USD"/>
    <m/>
    <n v="1460988000"/>
    <n v="1458050450"/>
    <b v="0"/>
    <n v="96"/>
    <n v="13.326000000000001"/>
    <n v="69.40625"/>
    <x v="2"/>
    <x v="8"/>
    <b v="0"/>
    <s v="technology/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m/>
    <x v="6"/>
    <s v="EUR"/>
    <m/>
    <n v="1487462340"/>
    <n v="1482958626"/>
    <b v="0"/>
    <n v="16"/>
    <n v="2.484"/>
    <n v="155.25"/>
    <x v="2"/>
    <x v="8"/>
    <b v="0"/>
    <s v="technology/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m/>
    <x v="0"/>
    <s v="USD"/>
    <m/>
    <n v="1473444048"/>
    <n v="1470852048"/>
    <b v="0"/>
    <n v="5"/>
    <n v="1.9066666666666667"/>
    <n v="57.2"/>
    <x v="2"/>
    <x v="8"/>
    <b v="0"/>
    <s v="technology/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x v="0"/>
    <s v="USD"/>
    <m/>
    <n v="1467312306"/>
    <n v="1462128306"/>
    <b v="0"/>
    <n v="0"/>
    <n v="0"/>
    <e v="#DIV/0!"/>
    <x v="2"/>
    <x v="8"/>
    <b v="0"/>
    <s v="technology/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m/>
    <x v="9"/>
    <s v="EUR"/>
    <m/>
    <n v="1457812364"/>
    <n v="1455220364"/>
    <b v="0"/>
    <n v="8"/>
    <n v="12"/>
    <n v="60"/>
    <x v="2"/>
    <x v="8"/>
    <b v="0"/>
    <s v="technology/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m/>
    <x v="12"/>
    <s v="EUR"/>
    <m/>
    <n v="1456016576"/>
    <n v="1450832576"/>
    <b v="0"/>
    <n v="7"/>
    <n v="1.365"/>
    <n v="39"/>
    <x v="2"/>
    <x v="8"/>
    <b v="0"/>
    <s v="technology/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m/>
    <x v="5"/>
    <s v="CAD"/>
    <m/>
    <n v="1453053661"/>
    <n v="1450461661"/>
    <b v="0"/>
    <n v="24"/>
    <n v="28.04"/>
    <n v="58.416666666666664"/>
    <x v="2"/>
    <x v="8"/>
    <b v="0"/>
    <s v="technology/wearables"/>
    <x v="950"/>
    <x v="0"/>
    <d v="2016-01-17T18:01:01"/>
  </r>
  <r>
    <n v="951"/>
    <s v="Smart Harness"/>
    <s v="Revolutionizing the way we walk our dogs!"/>
    <n v="50000"/>
    <n v="19195"/>
    <x v="2"/>
    <m/>
    <x v="0"/>
    <s v="USD"/>
    <m/>
    <n v="1465054872"/>
    <n v="1461166872"/>
    <b v="0"/>
    <n v="121"/>
    <n v="38.39"/>
    <n v="158.63636363636363"/>
    <x v="2"/>
    <x v="8"/>
    <b v="0"/>
    <s v="technology/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m/>
    <x v="0"/>
    <s v="USD"/>
    <m/>
    <n v="1479483812"/>
    <n v="1476888212"/>
    <b v="0"/>
    <n v="196"/>
    <n v="39.942857142857143"/>
    <n v="99.857142857142861"/>
    <x v="2"/>
    <x v="8"/>
    <b v="0"/>
    <s v="technology/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x v="0"/>
    <s v="USD"/>
    <m/>
    <n v="1422158199"/>
    <n v="1419566199"/>
    <b v="0"/>
    <n v="5"/>
    <n v="0.84"/>
    <n v="25.2"/>
    <x v="2"/>
    <x v="8"/>
    <b v="0"/>
    <s v="technology/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x v="0"/>
    <s v="USD"/>
    <m/>
    <n v="1440100839"/>
    <n v="1436472039"/>
    <b v="0"/>
    <n v="73"/>
    <n v="43.406666666666666"/>
    <n v="89.191780821917803"/>
    <x v="2"/>
    <x v="8"/>
    <b v="0"/>
    <s v="technology/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x v="0"/>
    <s v="USD"/>
    <m/>
    <n v="1473750300"/>
    <n v="1470294300"/>
    <b v="0"/>
    <n v="93"/>
    <n v="5.6613333333333333"/>
    <n v="182.6236559139785"/>
    <x v="2"/>
    <x v="8"/>
    <b v="0"/>
    <s v="technology/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m/>
    <x v="0"/>
    <s v="USD"/>
    <m/>
    <n v="1430081759"/>
    <n v="1424901359"/>
    <b v="0"/>
    <n v="17"/>
    <n v="1.722"/>
    <n v="50.647058823529413"/>
    <x v="2"/>
    <x v="8"/>
    <b v="0"/>
    <s v="technology/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m/>
    <x v="0"/>
    <s v="USD"/>
    <m/>
    <n v="1479392133"/>
    <n v="1476710133"/>
    <b v="0"/>
    <n v="7"/>
    <n v="1.9416666666666667"/>
    <n v="33.285714285714285"/>
    <x v="2"/>
    <x v="8"/>
    <b v="0"/>
    <s v="technology/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x v="0"/>
    <s v="USD"/>
    <m/>
    <n v="1428641940"/>
    <n v="1426792563"/>
    <b v="0"/>
    <n v="17"/>
    <n v="11.328275684711329"/>
    <n v="51.823529411764703"/>
    <x v="2"/>
    <x v="8"/>
    <b v="0"/>
    <s v="technology/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x v="0"/>
    <s v="USD"/>
    <m/>
    <n v="1421640665"/>
    <n v="1419048665"/>
    <b v="0"/>
    <n v="171"/>
    <n v="38.86"/>
    <n v="113.62573099415205"/>
    <x v="2"/>
    <x v="8"/>
    <b v="0"/>
    <s v="technology/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x v="0"/>
    <s v="USD"/>
    <m/>
    <n v="1489500155"/>
    <n v="1485874955"/>
    <b v="0"/>
    <n v="188"/>
    <n v="46.100628930817614"/>
    <n v="136.46276595744681"/>
    <x v="2"/>
    <x v="8"/>
    <b v="0"/>
    <s v="technology/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x v="0"/>
    <s v="USD"/>
    <m/>
    <n v="1487617200"/>
    <n v="1483634335"/>
    <b v="0"/>
    <n v="110"/>
    <n v="42.188421052631575"/>
    <n v="364.35454545454547"/>
    <x v="2"/>
    <x v="8"/>
    <b v="0"/>
    <s v="technology/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x v="0"/>
    <s v="USD"/>
    <m/>
    <n v="1455210353"/>
    <n v="1451927153"/>
    <b v="0"/>
    <n v="37"/>
    <n v="28.48"/>
    <n v="19.243243243243242"/>
    <x v="2"/>
    <x v="8"/>
    <b v="0"/>
    <s v="technology/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m/>
    <x v="0"/>
    <s v="USD"/>
    <m/>
    <n v="1476717319"/>
    <n v="1473693319"/>
    <b v="0"/>
    <n v="9"/>
    <n v="1.0771428571428572"/>
    <n v="41.888888888888886"/>
    <x v="2"/>
    <x v="8"/>
    <b v="0"/>
    <s v="technology/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x v="5"/>
    <s v="CAD"/>
    <m/>
    <n v="1441119919"/>
    <n v="1437663919"/>
    <b v="0"/>
    <n v="29"/>
    <n v="0.79909090909090907"/>
    <n v="30.310344827586206"/>
    <x v="2"/>
    <x v="8"/>
    <b v="0"/>
    <s v="technology/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x v="0"/>
    <s v="USD"/>
    <m/>
    <n v="1477454340"/>
    <n v="1474676646"/>
    <b v="0"/>
    <n v="6"/>
    <n v="1.1919999999999999"/>
    <n v="49.666666666666664"/>
    <x v="2"/>
    <x v="8"/>
    <b v="0"/>
    <s v="technology/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x v="0"/>
    <s v="USD"/>
    <m/>
    <n v="1475766932"/>
    <n v="1473174932"/>
    <b v="0"/>
    <n v="30"/>
    <n v="14.8"/>
    <n v="59.2"/>
    <x v="2"/>
    <x v="8"/>
    <b v="0"/>
    <s v="technology/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m/>
    <x v="0"/>
    <s v="USD"/>
    <m/>
    <n v="1461301574"/>
    <n v="1456121174"/>
    <b v="0"/>
    <n v="81"/>
    <n v="17.809999999999999"/>
    <n v="43.97530864197531"/>
    <x v="2"/>
    <x v="8"/>
    <b v="0"/>
    <s v="technology/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x v="0"/>
    <s v="USD"/>
    <m/>
    <n v="1408134034"/>
    <n v="1405542034"/>
    <b v="0"/>
    <n v="4"/>
    <n v="1.325"/>
    <n v="26.5"/>
    <x v="2"/>
    <x v="8"/>
    <b v="0"/>
    <s v="technology/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m/>
    <x v="14"/>
    <s v="MXN"/>
    <m/>
    <n v="1486624607"/>
    <n v="1483773407"/>
    <b v="0"/>
    <n v="11"/>
    <n v="46.666666666666664"/>
    <n v="1272.7272727272727"/>
    <x v="2"/>
    <x v="8"/>
    <b v="0"/>
    <s v="technology/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x v="5"/>
    <s v="CAD"/>
    <m/>
    <n v="1485147540"/>
    <n v="1481951853"/>
    <b v="0"/>
    <n v="14"/>
    <n v="45.92"/>
    <n v="164"/>
    <x v="2"/>
    <x v="8"/>
    <b v="0"/>
    <s v="technology/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x v="0"/>
    <s v="USD"/>
    <m/>
    <n v="1433178060"/>
    <n v="1429290060"/>
    <b v="0"/>
    <n v="5"/>
    <n v="0.22600000000000001"/>
    <n v="45.2"/>
    <x v="2"/>
    <x v="8"/>
    <b v="0"/>
    <s v="technology/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x v="0"/>
    <s v="USD"/>
    <m/>
    <n v="1409813940"/>
    <n v="1407271598"/>
    <b v="0"/>
    <n v="45"/>
    <n v="34.625"/>
    <n v="153.88888888888889"/>
    <x v="2"/>
    <x v="8"/>
    <b v="0"/>
    <s v="technology/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x v="0"/>
    <s v="USD"/>
    <m/>
    <n v="1447032093"/>
    <n v="1441844493"/>
    <b v="0"/>
    <n v="8"/>
    <n v="2.0550000000000002"/>
    <n v="51.375"/>
    <x v="2"/>
    <x v="8"/>
    <b v="0"/>
    <s v="technology/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m/>
    <x v="0"/>
    <s v="USD"/>
    <m/>
    <n v="1458925156"/>
    <n v="1456336756"/>
    <b v="0"/>
    <n v="3"/>
    <n v="0.56000000000000005"/>
    <n v="93.333333333333329"/>
    <x v="2"/>
    <x v="8"/>
    <b v="0"/>
    <s v="technology/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x v="0"/>
    <s v="USD"/>
    <m/>
    <n v="1467132185"/>
    <n v="1461948185"/>
    <b v="0"/>
    <n v="24"/>
    <n v="2.6070000000000002"/>
    <n v="108.625"/>
    <x v="2"/>
    <x v="8"/>
    <b v="0"/>
    <s v="technology/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x v="2"/>
    <s v="AUD"/>
    <m/>
    <n v="1439515497"/>
    <n v="1435627497"/>
    <b v="0"/>
    <n v="18"/>
    <n v="1.9259999999999999"/>
    <n v="160.5"/>
    <x v="2"/>
    <x v="8"/>
    <b v="0"/>
    <s v="technology/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x v="15"/>
    <s v="EUR"/>
    <m/>
    <n v="1456094197"/>
    <n v="1453502197"/>
    <b v="0"/>
    <n v="12"/>
    <n v="33.666666666666664"/>
    <n v="75.75"/>
    <x v="2"/>
    <x v="8"/>
    <b v="0"/>
    <s v="technology/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m/>
    <x v="11"/>
    <s v="SEK"/>
    <m/>
    <n v="1456385101"/>
    <n v="1453793101"/>
    <b v="0"/>
    <n v="123"/>
    <n v="56.263267182990241"/>
    <n v="790.83739837398377"/>
    <x v="2"/>
    <x v="8"/>
    <b v="0"/>
    <s v="technology/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x v="0"/>
    <s v="USD"/>
    <m/>
    <n v="1466449140"/>
    <n v="1463392828"/>
    <b v="0"/>
    <n v="96"/>
    <n v="82.817599999999999"/>
    <n v="301.93916666666667"/>
    <x v="2"/>
    <x v="8"/>
    <b v="0"/>
    <s v="technology/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x v="0"/>
    <s v="USD"/>
    <m/>
    <n v="1417387322"/>
    <n v="1413495722"/>
    <b v="0"/>
    <n v="31"/>
    <n v="14.86"/>
    <n v="47.935483870967744"/>
    <x v="2"/>
    <x v="8"/>
    <b v="0"/>
    <s v="technology/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x v="0"/>
    <s v="USD"/>
    <m/>
    <n v="1407624222"/>
    <n v="1405032222"/>
    <b v="0"/>
    <n v="4"/>
    <n v="1.2375123751237513E-2"/>
    <n v="2.75"/>
    <x v="2"/>
    <x v="8"/>
    <b v="0"/>
    <s v="technology/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m/>
    <x v="0"/>
    <s v="USD"/>
    <m/>
    <n v="1475431486"/>
    <n v="1472839486"/>
    <b v="0"/>
    <n v="3"/>
    <n v="1.7142857142857144E-2"/>
    <n v="1"/>
    <x v="2"/>
    <x v="8"/>
    <b v="0"/>
    <s v="technology/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x v="3"/>
    <s v="EUR"/>
    <m/>
    <n v="1471985640"/>
    <n v="1469289685"/>
    <b v="0"/>
    <n v="179"/>
    <n v="29.506136117214712"/>
    <n v="171.79329608938548"/>
    <x v="2"/>
    <x v="8"/>
    <b v="0"/>
    <s v="technology/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x v="0"/>
    <s v="USD"/>
    <m/>
    <n v="1427507208"/>
    <n v="1424918808"/>
    <b v="0"/>
    <n v="3"/>
    <n v="1.06"/>
    <n v="35.333333333333336"/>
    <x v="2"/>
    <x v="8"/>
    <b v="0"/>
    <s v="technology/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x v="12"/>
    <s v="EUR"/>
    <m/>
    <n v="1451602800"/>
    <n v="1449011610"/>
    <b v="0"/>
    <n v="23"/>
    <n v="6.293333333333333"/>
    <n v="82.086956521739125"/>
    <x v="2"/>
    <x v="8"/>
    <b v="0"/>
    <s v="technology/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x v="1"/>
    <s v="GBP"/>
    <m/>
    <n v="1452384000"/>
    <n v="1447698300"/>
    <b v="0"/>
    <n v="23"/>
    <n v="12.75"/>
    <n v="110.8695652173913"/>
    <x v="2"/>
    <x v="8"/>
    <b v="0"/>
    <s v="technology/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m/>
    <x v="9"/>
    <s v="EUR"/>
    <m/>
    <n v="1403507050"/>
    <n v="1400051050"/>
    <b v="0"/>
    <n v="41"/>
    <n v="13.22"/>
    <n v="161.21951219512195"/>
    <x v="2"/>
    <x v="8"/>
    <b v="0"/>
    <s v="technology/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x v="13"/>
    <s v="EUR"/>
    <m/>
    <n v="1475310825"/>
    <n v="1472718825"/>
    <b v="0"/>
    <n v="0"/>
    <n v="0"/>
    <e v="#DIV/0!"/>
    <x v="2"/>
    <x v="8"/>
    <b v="0"/>
    <s v="technology/wearables"/>
    <x v="988"/>
    <x v="2"/>
    <d v="2016-10-01T08:33:45"/>
  </r>
  <r>
    <n v="989"/>
    <s v="Power Rope"/>
    <s v="The most useful phone charger you will ever buy"/>
    <n v="10000"/>
    <n v="1677"/>
    <x v="2"/>
    <m/>
    <x v="0"/>
    <s v="USD"/>
    <m/>
    <n v="1475101495"/>
    <n v="1472509495"/>
    <b v="0"/>
    <n v="32"/>
    <n v="16.77"/>
    <n v="52.40625"/>
    <x v="2"/>
    <x v="8"/>
    <b v="0"/>
    <s v="technology/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x v="0"/>
    <s v="USD"/>
    <m/>
    <n v="1409770164"/>
    <n v="1407178164"/>
    <b v="0"/>
    <n v="2"/>
    <n v="0.104"/>
    <n v="13"/>
    <x v="2"/>
    <x v="8"/>
    <b v="0"/>
    <s v="technology/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x v="1"/>
    <s v="GBP"/>
    <m/>
    <n v="1468349460"/>
    <n v="1466186988"/>
    <b v="0"/>
    <n v="7"/>
    <n v="4.24"/>
    <n v="30.285714285714285"/>
    <x v="2"/>
    <x v="8"/>
    <b v="0"/>
    <s v="technology/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m/>
    <x v="0"/>
    <s v="USD"/>
    <m/>
    <n v="1462655519"/>
    <n v="1457475119"/>
    <b v="0"/>
    <n v="4"/>
    <n v="0.46700000000000003"/>
    <n v="116.75"/>
    <x v="2"/>
    <x v="8"/>
    <b v="0"/>
    <s v="technology/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x v="0"/>
    <s v="USD"/>
    <m/>
    <n v="1478926800"/>
    <n v="1476054568"/>
    <b v="0"/>
    <n v="196"/>
    <n v="25.087142857142858"/>
    <n v="89.59693877551021"/>
    <x v="2"/>
    <x v="8"/>
    <b v="0"/>
    <s v="technology/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x v="0"/>
    <s v="USD"/>
    <m/>
    <n v="1417388340"/>
    <n v="1412835530"/>
    <b v="0"/>
    <n v="11"/>
    <n v="2.3344999999999998"/>
    <n v="424.45454545454544"/>
    <x v="2"/>
    <x v="8"/>
    <b v="0"/>
    <s v="technology/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x v="0"/>
    <s v="USD"/>
    <m/>
    <n v="1417276800"/>
    <n v="1415140480"/>
    <b v="0"/>
    <n v="9"/>
    <n v="7.26"/>
    <n v="80.666666666666671"/>
    <x v="2"/>
    <x v="8"/>
    <b v="0"/>
    <s v="technology/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m/>
    <x v="0"/>
    <s v="USD"/>
    <m/>
    <n v="1406474820"/>
    <n v="1403902060"/>
    <b v="0"/>
    <n v="5"/>
    <n v="1.625"/>
    <n v="13"/>
    <x v="2"/>
    <x v="8"/>
    <b v="0"/>
    <s v="technology/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m/>
    <x v="0"/>
    <s v="USD"/>
    <m/>
    <n v="1417145297"/>
    <n v="1414549697"/>
    <b v="0"/>
    <n v="8"/>
    <n v="1.3"/>
    <n v="8.125"/>
    <x v="2"/>
    <x v="8"/>
    <b v="0"/>
    <s v="technology/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m/>
    <x v="5"/>
    <s v="CAD"/>
    <m/>
    <n v="1447909401"/>
    <n v="1444017801"/>
    <b v="0"/>
    <n v="229"/>
    <n v="58.55833333333333"/>
    <n v="153.42794759825327"/>
    <x v="2"/>
    <x v="8"/>
    <b v="0"/>
    <s v="technology/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x v="5"/>
    <s v="CAD"/>
    <m/>
    <n v="1415865720"/>
    <n v="1413270690"/>
    <b v="0"/>
    <n v="40"/>
    <n v="7.7886666666666668"/>
    <n v="292.07499999999999"/>
    <x v="2"/>
    <x v="8"/>
    <b v="0"/>
    <s v="technology/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x v="0"/>
    <s v="USD"/>
    <m/>
    <n v="1489537560"/>
    <n v="1484357160"/>
    <b v="0"/>
    <n v="6"/>
    <n v="2.2157147647256061"/>
    <n v="3304"/>
    <x v="2"/>
    <x v="8"/>
    <b v="0"/>
    <s v="technology/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x v="1"/>
    <s v="GBP"/>
    <m/>
    <n v="1485796613"/>
    <n v="1481908613"/>
    <b v="0"/>
    <n v="4"/>
    <n v="104"/>
    <n v="1300"/>
    <x v="2"/>
    <x v="8"/>
    <b v="0"/>
    <s v="technology/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x v="0"/>
    <s v="USD"/>
    <m/>
    <n v="1450331940"/>
    <n v="1447777514"/>
    <b v="0"/>
    <n v="22"/>
    <n v="29.602960296029604"/>
    <n v="134.54545454545453"/>
    <x v="2"/>
    <x v="8"/>
    <b v="0"/>
    <s v="technology/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x v="6"/>
    <s v="EUR"/>
    <m/>
    <n v="1489680061"/>
    <n v="1487091661"/>
    <b v="0"/>
    <n v="15"/>
    <n v="16.055"/>
    <n v="214.06666666666666"/>
    <x v="2"/>
    <x v="8"/>
    <b v="0"/>
    <s v="technology/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m/>
    <x v="0"/>
    <s v="USD"/>
    <m/>
    <n v="1455814827"/>
    <n v="1453222827"/>
    <b v="0"/>
    <n v="95"/>
    <n v="82.207999999999998"/>
    <n v="216.33684210526314"/>
    <x v="2"/>
    <x v="8"/>
    <b v="0"/>
    <s v="technology/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x v="0"/>
    <s v="USD"/>
    <m/>
    <n v="1446217183"/>
    <n v="1443538783"/>
    <b v="0"/>
    <n v="161"/>
    <n v="75.051000000000002"/>
    <n v="932.31055900621118"/>
    <x v="2"/>
    <x v="8"/>
    <b v="0"/>
    <s v="technology/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x v="0"/>
    <s v="USD"/>
    <m/>
    <n v="1418368260"/>
    <n v="1417654672"/>
    <b v="0"/>
    <n v="8"/>
    <n v="5.85"/>
    <n v="29.25"/>
    <x v="2"/>
    <x v="8"/>
    <b v="0"/>
    <s v="technology/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x v="0"/>
    <s v="USD"/>
    <m/>
    <n v="1481727623"/>
    <n v="1478095223"/>
    <b v="0"/>
    <n v="76"/>
    <n v="44.32"/>
    <n v="174.94736842105263"/>
    <x v="2"/>
    <x v="8"/>
    <b v="0"/>
    <s v="technology/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x v="14"/>
    <s v="MXN"/>
    <m/>
    <n v="1482953115"/>
    <n v="1480361115"/>
    <b v="0"/>
    <n v="1"/>
    <n v="0.26737967914438504"/>
    <n v="250"/>
    <x v="2"/>
    <x v="8"/>
    <b v="0"/>
    <s v="technology/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x v="0"/>
    <s v="USD"/>
    <m/>
    <n v="1466346646"/>
    <n v="1463754646"/>
    <b v="0"/>
    <n v="101"/>
    <n v="13.13"/>
    <n v="65"/>
    <x v="2"/>
    <x v="8"/>
    <b v="0"/>
    <s v="technology/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x v="0"/>
    <s v="USD"/>
    <m/>
    <n v="1473044340"/>
    <n v="1468180462"/>
    <b v="0"/>
    <n v="4"/>
    <n v="0.19088937093275488"/>
    <n v="55"/>
    <x v="2"/>
    <x v="8"/>
    <b v="0"/>
    <s v="technology/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x v="0"/>
    <s v="USD"/>
    <m/>
    <n v="1418938395"/>
    <n v="1415050395"/>
    <b v="0"/>
    <n v="1"/>
    <n v="0.375"/>
    <n v="75"/>
    <x v="2"/>
    <x v="8"/>
    <b v="0"/>
    <s v="technology/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x v="0"/>
    <s v="USD"/>
    <m/>
    <n v="1485254052"/>
    <n v="1481366052"/>
    <b v="0"/>
    <n v="775"/>
    <n v="21535.021000000001"/>
    <n v="1389.3561935483872"/>
    <x v="2"/>
    <x v="8"/>
    <b v="0"/>
    <s v="technology/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x v="0"/>
    <s v="USD"/>
    <m/>
    <n v="1451419200"/>
    <n v="1449000056"/>
    <b v="0"/>
    <n v="90"/>
    <n v="34.527999999999999"/>
    <n v="95.911111111111111"/>
    <x v="2"/>
    <x v="8"/>
    <b v="0"/>
    <s v="technology/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m/>
    <x v="0"/>
    <s v="USD"/>
    <m/>
    <n v="1420070615"/>
    <n v="1415750615"/>
    <b v="0"/>
    <n v="16"/>
    <n v="30.6"/>
    <n v="191.25"/>
    <x v="2"/>
    <x v="8"/>
    <b v="0"/>
    <s v="technology/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m/>
    <x v="16"/>
    <s v="CHF"/>
    <m/>
    <n v="1448489095"/>
    <n v="1445893495"/>
    <b v="0"/>
    <n v="6"/>
    <n v="2.6666666666666665"/>
    <n v="40"/>
    <x v="2"/>
    <x v="8"/>
    <b v="0"/>
    <s v="technology/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x v="0"/>
    <s v="USD"/>
    <m/>
    <n v="1459992856"/>
    <n v="1456108456"/>
    <b v="0"/>
    <n v="38"/>
    <n v="2.8420000000000001"/>
    <n v="74.78947368421052"/>
    <x v="2"/>
    <x v="8"/>
    <b v="0"/>
    <s v="technology/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x v="0"/>
    <s v="USD"/>
    <m/>
    <n v="1448125935"/>
    <n v="1444666335"/>
    <b v="0"/>
    <n v="355"/>
    <n v="22.878799999999998"/>
    <n v="161.11830985915492"/>
    <x v="2"/>
    <x v="8"/>
    <b v="0"/>
    <s v="technology/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m/>
    <x v="0"/>
    <s v="USD"/>
    <m/>
    <n v="1468496933"/>
    <n v="1465904933"/>
    <b v="0"/>
    <n v="7"/>
    <n v="3.105"/>
    <n v="88.714285714285708"/>
    <x v="2"/>
    <x v="8"/>
    <b v="0"/>
    <s v="technology/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m/>
    <x v="0"/>
    <s v="USD"/>
    <m/>
    <n v="1423092149"/>
    <n v="1420500149"/>
    <b v="0"/>
    <n v="400"/>
    <n v="47.333333333333336"/>
    <n v="53.25"/>
    <x v="2"/>
    <x v="8"/>
    <b v="0"/>
    <s v="technology/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x v="5"/>
    <s v="CAD"/>
    <m/>
    <n v="1433206020"/>
    <n v="1430617209"/>
    <b v="0"/>
    <n v="30"/>
    <n v="205.54838709677421"/>
    <n v="106.2"/>
    <x v="4"/>
    <x v="15"/>
    <b v="1"/>
    <s v="music/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m/>
    <x v="0"/>
    <s v="USD"/>
    <m/>
    <n v="1445054400"/>
    <n v="1443074571"/>
    <b v="1"/>
    <n v="478"/>
    <n v="351.80366666666669"/>
    <n v="22.079728033472804"/>
    <x v="4"/>
    <x v="15"/>
    <b v="1"/>
    <s v="music/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m/>
    <x v="0"/>
    <s v="USD"/>
    <m/>
    <n v="1431876677"/>
    <n v="1429284677"/>
    <b v="1"/>
    <n v="74"/>
    <n v="114.9"/>
    <n v="31.054054054054053"/>
    <x v="4"/>
    <x v="15"/>
    <b v="1"/>
    <s v="music/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m/>
    <x v="1"/>
    <s v="GBP"/>
    <m/>
    <n v="1434837861"/>
    <n v="1432245861"/>
    <b v="0"/>
    <n v="131"/>
    <n v="237.15"/>
    <n v="36.206106870229007"/>
    <x v="4"/>
    <x v="15"/>
    <b v="1"/>
    <s v="music/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x v="11"/>
    <s v="SEK"/>
    <m/>
    <n v="1454248563"/>
    <n v="1451656563"/>
    <b v="1"/>
    <n v="61"/>
    <n v="118.63775"/>
    <n v="388.9762295081967"/>
    <x v="4"/>
    <x v="15"/>
    <b v="1"/>
    <s v="music/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m/>
    <x v="0"/>
    <s v="USD"/>
    <m/>
    <n v="1426532437"/>
    <n v="1423944037"/>
    <b v="1"/>
    <n v="1071"/>
    <n v="109.92831428571429"/>
    <n v="71.848571428571432"/>
    <x v="4"/>
    <x v="15"/>
    <b v="1"/>
    <s v="music/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x v="1"/>
    <s v="GBP"/>
    <m/>
    <n v="1459414016"/>
    <n v="1456480016"/>
    <b v="1"/>
    <n v="122"/>
    <n v="100.00828571428572"/>
    <n v="57.381803278688523"/>
    <x v="4"/>
    <x v="15"/>
    <b v="1"/>
    <s v="music/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x v="0"/>
    <s v="USD"/>
    <m/>
    <n v="1414025347"/>
    <n v="1411433347"/>
    <b v="1"/>
    <n v="111"/>
    <n v="103.09292094387415"/>
    <n v="69.666666666666671"/>
    <x v="4"/>
    <x v="15"/>
    <b v="1"/>
    <s v="music/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x v="1"/>
    <s v="GBP"/>
    <m/>
    <n v="1488830400"/>
    <n v="1484924605"/>
    <b v="1"/>
    <n v="255"/>
    <n v="117.27"/>
    <n v="45.988235294117644"/>
    <x v="4"/>
    <x v="15"/>
    <b v="1"/>
    <s v="music/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m/>
    <x v="11"/>
    <s v="SEK"/>
    <m/>
    <n v="1428184740"/>
    <n v="1423501507"/>
    <b v="0"/>
    <n v="141"/>
    <n v="111.76"/>
    <n v="79.262411347517727"/>
    <x v="4"/>
    <x v="15"/>
    <b v="1"/>
    <s v="music/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m/>
    <x v="0"/>
    <s v="USD"/>
    <m/>
    <n v="1473680149"/>
    <n v="1472470549"/>
    <b v="0"/>
    <n v="159"/>
    <n v="342.1"/>
    <n v="43.031446540880502"/>
    <x v="4"/>
    <x v="15"/>
    <b v="1"/>
    <s v="music/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x v="0"/>
    <s v="USD"/>
    <m/>
    <n v="1450290010"/>
    <n v="1447698010"/>
    <b v="0"/>
    <n v="99"/>
    <n v="107.4"/>
    <n v="108.48484848484848"/>
    <x v="4"/>
    <x v="15"/>
    <b v="1"/>
    <s v="music/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m/>
    <x v="0"/>
    <s v="USD"/>
    <m/>
    <n v="1466697625"/>
    <n v="1464105625"/>
    <b v="0"/>
    <n v="96"/>
    <n v="108.49703703703703"/>
    <n v="61.029583333333335"/>
    <x v="4"/>
    <x v="15"/>
    <b v="1"/>
    <s v="music/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x v="1"/>
    <s v="GBP"/>
    <m/>
    <n v="1481564080"/>
    <n v="1479144880"/>
    <b v="0"/>
    <n v="27"/>
    <n v="102.86144578313252"/>
    <n v="50.592592592592595"/>
    <x v="4"/>
    <x v="15"/>
    <b v="1"/>
    <s v="music/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x v="0"/>
    <s v="USD"/>
    <m/>
    <n v="1470369540"/>
    <n v="1467604804"/>
    <b v="0"/>
    <n v="166"/>
    <n v="130.0018"/>
    <n v="39.157168674698795"/>
    <x v="4"/>
    <x v="15"/>
    <b v="1"/>
    <s v="music/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x v="0"/>
    <s v="USD"/>
    <m/>
    <n v="1423668220"/>
    <n v="1421076220"/>
    <b v="0"/>
    <n v="76"/>
    <n v="107.65217391304348"/>
    <n v="65.15789473684211"/>
    <x v="4"/>
    <x v="15"/>
    <b v="1"/>
    <s v="music/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m/>
    <x v="0"/>
    <s v="USD"/>
    <m/>
    <n v="1357545600"/>
    <n v="1354790790"/>
    <b v="0"/>
    <n v="211"/>
    <n v="112.36044444444444"/>
    <n v="23.963127962085309"/>
    <x v="4"/>
    <x v="15"/>
    <b v="1"/>
    <s v="music/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x v="0"/>
    <s v="USD"/>
    <m/>
    <n v="1431925200"/>
    <n v="1429991062"/>
    <b v="0"/>
    <n v="21"/>
    <n v="102.1"/>
    <n v="48.61904761904762"/>
    <x v="4"/>
    <x v="15"/>
    <b v="1"/>
    <s v="music/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x v="0"/>
    <s v="USD"/>
    <m/>
    <n v="1458362023"/>
    <n v="1455773623"/>
    <b v="0"/>
    <n v="61"/>
    <n v="145.33333333333334"/>
    <n v="35.73770491803279"/>
    <x v="4"/>
    <x v="15"/>
    <b v="1"/>
    <s v="music/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x v="0"/>
    <s v="USD"/>
    <m/>
    <n v="1481615940"/>
    <n v="1479436646"/>
    <b v="0"/>
    <n v="30"/>
    <n v="128.19999999999999"/>
    <n v="21.366666666666667"/>
    <x v="4"/>
    <x v="15"/>
    <b v="1"/>
    <s v="music/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x v="0"/>
    <s v="USD"/>
    <m/>
    <n v="1472317209"/>
    <n v="1469725209"/>
    <b v="0"/>
    <n v="1"/>
    <n v="0.29411764705882354"/>
    <n v="250"/>
    <x v="5"/>
    <x v="16"/>
    <b v="0"/>
    <s v="journalism/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m/>
    <x v="0"/>
    <s v="USD"/>
    <m/>
    <n v="1406769992"/>
    <n v="1405041992"/>
    <b v="0"/>
    <n v="0"/>
    <n v="0"/>
    <e v="#DIV/0!"/>
    <x v="5"/>
    <x v="16"/>
    <b v="0"/>
    <s v="journalism/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x v="0"/>
    <s v="USD"/>
    <m/>
    <n v="1410516000"/>
    <n v="1406824948"/>
    <b v="0"/>
    <n v="1"/>
    <n v="1.5384615384615385"/>
    <n v="10"/>
    <x v="5"/>
    <x v="16"/>
    <b v="0"/>
    <s v="journalism/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x v="0"/>
    <s v="USD"/>
    <m/>
    <n v="1432101855"/>
    <n v="1429509855"/>
    <b v="0"/>
    <n v="292"/>
    <n v="8.5370000000000008"/>
    <n v="29.236301369863014"/>
    <x v="5"/>
    <x v="16"/>
    <b v="0"/>
    <s v="journalism/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x v="0"/>
    <s v="USD"/>
    <m/>
    <n v="1425587220"/>
    <n v="1420668801"/>
    <b v="0"/>
    <n v="2"/>
    <n v="8.5714285714285715E-2"/>
    <n v="3"/>
    <x v="5"/>
    <x v="16"/>
    <b v="0"/>
    <s v="journalism/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m/>
    <x v="0"/>
    <s v="USD"/>
    <m/>
    <n v="1408827550"/>
    <n v="1406235550"/>
    <b v="0"/>
    <n v="8"/>
    <n v="2.66"/>
    <n v="33.25"/>
    <x v="5"/>
    <x v="16"/>
    <b v="0"/>
    <s v="journalism/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x v="12"/>
    <s v="EUR"/>
    <m/>
    <n v="1451161560"/>
    <n v="1447273560"/>
    <b v="0"/>
    <n v="0"/>
    <n v="0"/>
    <e v="#DIV/0!"/>
    <x v="5"/>
    <x v="16"/>
    <b v="0"/>
    <s v="journalism/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m/>
    <x v="0"/>
    <s v="USD"/>
    <m/>
    <n v="1415219915"/>
    <n v="1412624315"/>
    <b v="0"/>
    <n v="1"/>
    <n v="0.05"/>
    <n v="1"/>
    <x v="5"/>
    <x v="16"/>
    <b v="0"/>
    <s v="journalism/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x v="0"/>
    <s v="USD"/>
    <m/>
    <n v="1474766189"/>
    <n v="1471310189"/>
    <b v="0"/>
    <n v="4"/>
    <n v="1.4133333333333333"/>
    <n v="53"/>
    <x v="5"/>
    <x v="16"/>
    <b v="0"/>
    <s v="journalism/audio"/>
    <x v="1048"/>
    <x v="2"/>
    <d v="2016-09-25T01:16:29"/>
  </r>
  <r>
    <n v="1049"/>
    <s v="J1 (Canceled)"/>
    <s v="------"/>
    <n v="12000"/>
    <n v="0"/>
    <x v="1"/>
    <m/>
    <x v="0"/>
    <s v="USD"/>
    <m/>
    <n v="1455272445"/>
    <n v="1452680445"/>
    <b v="0"/>
    <n v="0"/>
    <n v="0"/>
    <e v="#DIV/0!"/>
    <x v="5"/>
    <x v="16"/>
    <b v="0"/>
    <s v="journalism/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m/>
    <x v="0"/>
    <s v="USD"/>
    <m/>
    <n v="1442257677"/>
    <n v="1439665677"/>
    <b v="0"/>
    <n v="0"/>
    <n v="0"/>
    <e v="#DIV/0!"/>
    <x v="5"/>
    <x v="16"/>
    <b v="0"/>
    <s v="journalism/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x v="0"/>
    <s v="USD"/>
    <m/>
    <n v="1409098825"/>
    <n v="1406679625"/>
    <b v="0"/>
    <n v="0"/>
    <n v="0"/>
    <e v="#DIV/0!"/>
    <x v="5"/>
    <x v="16"/>
    <b v="0"/>
    <s v="journalism/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x v="0"/>
    <s v="USD"/>
    <m/>
    <n v="1465243740"/>
    <n v="1461438495"/>
    <b v="0"/>
    <n v="0"/>
    <n v="0"/>
    <e v="#DIV/0!"/>
    <x v="5"/>
    <x v="16"/>
    <b v="0"/>
    <s v="journalism/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x v="0"/>
    <s v="USD"/>
    <m/>
    <n v="1488773332"/>
    <n v="1486613332"/>
    <b v="0"/>
    <n v="1"/>
    <n v="1"/>
    <n v="15"/>
    <x v="5"/>
    <x v="16"/>
    <b v="0"/>
    <s v="journalism/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x v="0"/>
    <s v="USD"/>
    <m/>
    <n v="1407708000"/>
    <n v="1405110399"/>
    <b v="0"/>
    <n v="0"/>
    <n v="0"/>
    <e v="#DIV/0!"/>
    <x v="5"/>
    <x v="16"/>
    <b v="0"/>
    <s v="journalism/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x v="0"/>
    <s v="USD"/>
    <m/>
    <n v="1457394545"/>
    <n v="1454802545"/>
    <b v="0"/>
    <n v="0"/>
    <n v="0"/>
    <e v="#DIV/0!"/>
    <x v="5"/>
    <x v="16"/>
    <b v="0"/>
    <s v="journalism/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x v="0"/>
    <s v="USD"/>
    <m/>
    <n v="1429892177"/>
    <n v="1424711777"/>
    <b v="0"/>
    <n v="0"/>
    <n v="0"/>
    <e v="#DIV/0!"/>
    <x v="5"/>
    <x v="16"/>
    <b v="0"/>
    <s v="journalism/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m/>
    <x v="0"/>
    <s v="USD"/>
    <m/>
    <n v="1480888483"/>
    <n v="1478292883"/>
    <b v="0"/>
    <n v="0"/>
    <n v="0"/>
    <e v="#DIV/0!"/>
    <x v="5"/>
    <x v="16"/>
    <b v="0"/>
    <s v="journalism/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x v="0"/>
    <s v="USD"/>
    <m/>
    <n v="1427328000"/>
    <n v="1423777043"/>
    <b v="0"/>
    <n v="0"/>
    <n v="0"/>
    <e v="#DIV/0!"/>
    <x v="5"/>
    <x v="16"/>
    <b v="0"/>
    <s v="journalism/audio"/>
    <x v="1058"/>
    <x v="0"/>
    <d v="2015-03-26T00:00:00"/>
  </r>
  <r>
    <n v="1059"/>
    <s v="Voice Over Artist (Canceled)"/>
    <s v="Turning myself into a vocal artist."/>
    <n v="1100"/>
    <n v="0"/>
    <x v="1"/>
    <m/>
    <x v="0"/>
    <s v="USD"/>
    <m/>
    <n v="1426269456"/>
    <n v="1423681056"/>
    <b v="0"/>
    <n v="0"/>
    <n v="0"/>
    <e v="#DIV/0!"/>
    <x v="5"/>
    <x v="16"/>
    <b v="0"/>
    <s v="journalism/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x v="0"/>
    <s v="USD"/>
    <m/>
    <n v="1429134893"/>
    <n v="1426542893"/>
    <b v="0"/>
    <n v="1"/>
    <n v="1"/>
    <n v="50"/>
    <x v="5"/>
    <x v="16"/>
    <b v="0"/>
    <s v="journalism/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m/>
    <x v="0"/>
    <s v="USD"/>
    <m/>
    <n v="1462150800"/>
    <n v="1456987108"/>
    <b v="0"/>
    <n v="0"/>
    <n v="0"/>
    <e v="#DIV/0!"/>
    <x v="5"/>
    <x v="16"/>
    <b v="0"/>
    <s v="journalism/audio"/>
    <x v="1061"/>
    <x v="2"/>
    <d v="2016-05-02T01:00:00"/>
  </r>
  <r>
    <n v="1062"/>
    <s v="RETURNING AT A LATER DATE"/>
    <s v="SEE US ON PATREON www.badgirlartwork.com"/>
    <n v="199"/>
    <n v="190"/>
    <x v="1"/>
    <m/>
    <x v="0"/>
    <s v="USD"/>
    <m/>
    <n v="1468351341"/>
    <n v="1467746541"/>
    <b v="0"/>
    <n v="4"/>
    <n v="95.477386934673362"/>
    <n v="47.5"/>
    <x v="5"/>
    <x v="16"/>
    <b v="0"/>
    <s v="journalism/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x v="0"/>
    <s v="USD"/>
    <m/>
    <n v="1472604262"/>
    <n v="1470012262"/>
    <b v="0"/>
    <n v="0"/>
    <n v="0"/>
    <e v="#DIV/0!"/>
    <x v="5"/>
    <x v="16"/>
    <b v="0"/>
    <s v="journalism/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x v="0"/>
    <s v="USD"/>
    <m/>
    <n v="1373174903"/>
    <n v="1369286903"/>
    <b v="0"/>
    <n v="123"/>
    <n v="8.974444444444444"/>
    <n v="65.666666666666671"/>
    <x v="6"/>
    <x v="17"/>
    <b v="0"/>
    <s v="games/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x v="2"/>
    <s v="AUD"/>
    <m/>
    <n v="1392800922"/>
    <n v="1390381722"/>
    <b v="0"/>
    <n v="5"/>
    <n v="2.7"/>
    <n v="16.2"/>
    <x v="6"/>
    <x v="17"/>
    <b v="0"/>
    <s v="games/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m/>
    <x v="0"/>
    <s v="USD"/>
    <m/>
    <n v="1375657582"/>
    <n v="1371769582"/>
    <b v="0"/>
    <n v="148"/>
    <n v="3.3673333333333333"/>
    <n v="34.128378378378379"/>
    <x v="6"/>
    <x v="17"/>
    <b v="0"/>
    <s v="games/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x v="0"/>
    <s v="USD"/>
    <m/>
    <n v="1387657931"/>
    <n v="1385065931"/>
    <b v="0"/>
    <n v="10"/>
    <n v="26"/>
    <n v="13"/>
    <x v="6"/>
    <x v="17"/>
    <b v="0"/>
    <s v="games/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x v="0"/>
    <s v="USD"/>
    <m/>
    <n v="1460274864"/>
    <n v="1457686464"/>
    <b v="0"/>
    <n v="4"/>
    <n v="0.15"/>
    <n v="11.25"/>
    <x v="6"/>
    <x v="17"/>
    <b v="0"/>
    <s v="games/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m/>
    <x v="0"/>
    <s v="USD"/>
    <m/>
    <n v="1385447459"/>
    <n v="1382679059"/>
    <b v="0"/>
    <n v="21"/>
    <n v="38.636363636363633"/>
    <n v="40.476190476190474"/>
    <x v="6"/>
    <x v="17"/>
    <b v="0"/>
    <s v="games/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x v="0"/>
    <s v="USD"/>
    <m/>
    <n v="1349050622"/>
    <n v="1347322622"/>
    <b v="0"/>
    <n v="2"/>
    <n v="0.7"/>
    <n v="35"/>
    <x v="6"/>
    <x v="17"/>
    <b v="0"/>
    <s v="games/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m/>
    <x v="10"/>
    <s v="NOK"/>
    <m/>
    <n v="1447787093"/>
    <n v="1445191493"/>
    <b v="0"/>
    <n v="0"/>
    <n v="0"/>
    <e v="#DIV/0!"/>
    <x v="6"/>
    <x v="17"/>
    <b v="0"/>
    <s v="games/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x v="0"/>
    <s v="USD"/>
    <m/>
    <n v="1391630297"/>
    <n v="1389038297"/>
    <b v="0"/>
    <n v="4"/>
    <n v="6.8000000000000005E-2"/>
    <n v="12.75"/>
    <x v="6"/>
    <x v="17"/>
    <b v="0"/>
    <s v="games/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m/>
    <x v="0"/>
    <s v="USD"/>
    <m/>
    <n v="1318806541"/>
    <n v="1316214541"/>
    <b v="0"/>
    <n v="1"/>
    <n v="1.3333333333333333"/>
    <n v="10"/>
    <x v="6"/>
    <x v="17"/>
    <b v="0"/>
    <s v="games/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x v="0"/>
    <s v="USD"/>
    <m/>
    <n v="1388808545"/>
    <n v="1386216545"/>
    <b v="0"/>
    <n v="30"/>
    <n v="6.3092592592592593"/>
    <n v="113.56666666666666"/>
    <x v="6"/>
    <x v="17"/>
    <b v="0"/>
    <s v="games/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m/>
    <x v="0"/>
    <s v="USD"/>
    <m/>
    <n v="1336340516"/>
    <n v="1333748516"/>
    <b v="0"/>
    <n v="3"/>
    <n v="4.5"/>
    <n v="15"/>
    <x v="6"/>
    <x v="17"/>
    <b v="0"/>
    <s v="games/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x v="0"/>
    <s v="USD"/>
    <m/>
    <n v="1410426250"/>
    <n v="1405674250"/>
    <b v="0"/>
    <n v="975"/>
    <n v="62.765333333333331"/>
    <n v="48.281025641025643"/>
    <x v="6"/>
    <x v="17"/>
    <b v="0"/>
    <s v="games/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x v="0"/>
    <s v="USD"/>
    <m/>
    <n v="1452744011"/>
    <n v="1450152011"/>
    <b v="0"/>
    <n v="167"/>
    <n v="29.376000000000001"/>
    <n v="43.976047904191617"/>
    <x v="6"/>
    <x v="17"/>
    <b v="0"/>
    <s v="games/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x v="0"/>
    <s v="USD"/>
    <m/>
    <n v="1311309721"/>
    <n v="1307421721"/>
    <b v="0"/>
    <n v="5"/>
    <n v="7.5"/>
    <n v="9"/>
    <x v="6"/>
    <x v="17"/>
    <b v="0"/>
    <s v="games/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x v="12"/>
    <s v="EUR"/>
    <m/>
    <n v="1463232936"/>
    <n v="1461072936"/>
    <b v="0"/>
    <n v="18"/>
    <n v="2.6076923076923078"/>
    <n v="37.666666666666664"/>
    <x v="6"/>
    <x v="17"/>
    <b v="0"/>
    <s v="games/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m/>
    <x v="0"/>
    <s v="USD"/>
    <m/>
    <n v="1399778333"/>
    <n v="1397186333"/>
    <b v="0"/>
    <n v="98"/>
    <n v="9.1050000000000004"/>
    <n v="18.581632653061224"/>
    <x v="6"/>
    <x v="17"/>
    <b v="0"/>
    <s v="games/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m/>
    <x v="0"/>
    <s v="USD"/>
    <m/>
    <n v="1422483292"/>
    <n v="1419891292"/>
    <b v="0"/>
    <n v="4"/>
    <n v="1.7647058823529412E-2"/>
    <n v="3"/>
    <x v="6"/>
    <x v="17"/>
    <b v="0"/>
    <s v="games/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m/>
    <x v="0"/>
    <s v="USD"/>
    <m/>
    <n v="1344635088"/>
    <n v="1342043088"/>
    <b v="0"/>
    <n v="3"/>
    <n v="0.56000000000000005"/>
    <n v="18.666666666666668"/>
    <x v="6"/>
    <x v="17"/>
    <b v="0"/>
    <s v="games/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x v="5"/>
    <s v="CAD"/>
    <m/>
    <n v="1406994583"/>
    <n v="1401810583"/>
    <b v="0"/>
    <n v="1"/>
    <n v="0.82"/>
    <n v="410"/>
    <x v="6"/>
    <x v="17"/>
    <b v="0"/>
    <s v="games/video games"/>
    <x v="1083"/>
    <x v="3"/>
    <d v="2014-08-02T15:49:43"/>
  </r>
  <r>
    <n v="1084"/>
    <s v="My own channel"/>
    <s v="I want to start my own channel for gaming"/>
    <n v="550"/>
    <n v="0"/>
    <x v="2"/>
    <m/>
    <x v="0"/>
    <s v="USD"/>
    <m/>
    <n v="1407534804"/>
    <n v="1404942804"/>
    <b v="0"/>
    <n v="0"/>
    <n v="0"/>
    <e v="#DIV/0!"/>
    <x v="6"/>
    <x v="17"/>
    <b v="0"/>
    <s v="games/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m/>
    <x v="5"/>
    <s v="CAD"/>
    <m/>
    <n v="1457967975"/>
    <n v="1455379575"/>
    <b v="0"/>
    <n v="9"/>
    <n v="3.42"/>
    <n v="114"/>
    <x v="6"/>
    <x v="17"/>
    <b v="0"/>
    <s v="games/video games"/>
    <x v="1085"/>
    <x v="2"/>
    <d v="2016-03-14T15:06:15"/>
  </r>
  <r>
    <n v="1086"/>
    <s v="Cyber Universe Online"/>
    <s v="Humanity's future in the Galaxy"/>
    <n v="18000"/>
    <n v="15"/>
    <x v="2"/>
    <m/>
    <x v="0"/>
    <s v="USD"/>
    <m/>
    <n v="1408913291"/>
    <n v="1406321291"/>
    <b v="0"/>
    <n v="2"/>
    <n v="8.3333333333333329E-2"/>
    <n v="7.5"/>
    <x v="6"/>
    <x v="17"/>
    <b v="0"/>
    <s v="games/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m/>
    <x v="0"/>
    <s v="USD"/>
    <m/>
    <n v="1402852087"/>
    <n v="1400260087"/>
    <b v="0"/>
    <n v="0"/>
    <n v="0"/>
    <e v="#DIV/0!"/>
    <x v="6"/>
    <x v="17"/>
    <b v="0"/>
    <s v="games/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m/>
    <x v="0"/>
    <s v="USD"/>
    <m/>
    <n v="1398366667"/>
    <n v="1395774667"/>
    <b v="0"/>
    <n v="147"/>
    <n v="14.182977777777777"/>
    <n v="43.41727891156463"/>
    <x v="6"/>
    <x v="17"/>
    <b v="0"/>
    <s v="games/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m/>
    <x v="6"/>
    <s v="EUR"/>
    <m/>
    <n v="1435293175"/>
    <n v="1432701175"/>
    <b v="0"/>
    <n v="49"/>
    <n v="7.8266666666666671"/>
    <n v="23.959183673469386"/>
    <x v="6"/>
    <x v="17"/>
    <b v="0"/>
    <s v="games/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x v="2"/>
    <s v="AUD"/>
    <m/>
    <n v="1432873653"/>
    <n v="1430281653"/>
    <b v="0"/>
    <n v="1"/>
    <n v="3.8464497269020695E-2"/>
    <n v="5"/>
    <x v="6"/>
    <x v="17"/>
    <b v="0"/>
    <s v="games/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x v="1"/>
    <s v="GBP"/>
    <m/>
    <n v="1460313672"/>
    <n v="1457725272"/>
    <b v="0"/>
    <n v="2"/>
    <n v="12.5"/>
    <n v="12.5"/>
    <x v="6"/>
    <x v="17"/>
    <b v="0"/>
    <s v="games/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x v="0"/>
    <s v="USD"/>
    <m/>
    <n v="1357432638"/>
    <n v="1354840638"/>
    <b v="0"/>
    <n v="7"/>
    <n v="1.05"/>
    <n v="3"/>
    <x v="6"/>
    <x v="17"/>
    <b v="0"/>
    <s v="games/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x v="5"/>
    <s v="CAD"/>
    <m/>
    <n v="1455232937"/>
    <n v="1453936937"/>
    <b v="0"/>
    <n v="4"/>
    <n v="14.083333333333334"/>
    <n v="10.5625"/>
    <x v="6"/>
    <x v="17"/>
    <b v="0"/>
    <s v="games/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m/>
    <x v="0"/>
    <s v="USD"/>
    <m/>
    <n v="1318180033"/>
    <n v="1315588033"/>
    <b v="0"/>
    <n v="27"/>
    <n v="18.300055555555556"/>
    <n v="122.00037037037038"/>
    <x v="6"/>
    <x v="17"/>
    <b v="0"/>
    <s v="games/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m/>
    <x v="0"/>
    <s v="USD"/>
    <m/>
    <n v="1377867220"/>
    <n v="1375275220"/>
    <b v="0"/>
    <n v="94"/>
    <n v="5.0347999999999997"/>
    <n v="267.80851063829789"/>
    <x v="6"/>
    <x v="17"/>
    <b v="0"/>
    <s v="games/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x v="0"/>
    <s v="USD"/>
    <m/>
    <n v="1412393400"/>
    <n v="1409747154"/>
    <b v="0"/>
    <n v="29"/>
    <n v="17.933333333333334"/>
    <n v="74.206896551724142"/>
    <x v="6"/>
    <x v="17"/>
    <b v="0"/>
    <s v="games/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m/>
    <x v="0"/>
    <s v="USD"/>
    <m/>
    <n v="1393786877"/>
    <n v="1390330877"/>
    <b v="0"/>
    <n v="7"/>
    <n v="4.7E-2"/>
    <n v="6.7142857142857144"/>
    <x v="6"/>
    <x v="17"/>
    <b v="0"/>
    <s v="games/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m/>
    <x v="0"/>
    <s v="USD"/>
    <m/>
    <n v="1397413095"/>
    <n v="1394821095"/>
    <b v="0"/>
    <n v="22"/>
    <n v="7.2119999999999997"/>
    <n v="81.954545454545453"/>
    <x v="6"/>
    <x v="17"/>
    <b v="0"/>
    <s v="games/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m/>
    <x v="1"/>
    <s v="GBP"/>
    <m/>
    <n v="1431547468"/>
    <n v="1428955468"/>
    <b v="0"/>
    <n v="1"/>
    <n v="0.5"/>
    <n v="25"/>
    <x v="6"/>
    <x v="17"/>
    <b v="0"/>
    <s v="games/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m/>
    <x v="12"/>
    <s v="EUR"/>
    <m/>
    <n v="1455417571"/>
    <n v="1452825571"/>
    <b v="0"/>
    <n v="10"/>
    <n v="2.5"/>
    <n v="10"/>
    <x v="6"/>
    <x v="17"/>
    <b v="0"/>
    <s v="games/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m/>
    <x v="0"/>
    <s v="USD"/>
    <m/>
    <n v="1468519920"/>
    <n v="1466188338"/>
    <b v="0"/>
    <n v="6"/>
    <n v="4.1000000000000002E-2"/>
    <n v="6.833333333333333"/>
    <x v="6"/>
    <x v="17"/>
    <b v="0"/>
    <s v="games/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m/>
    <x v="0"/>
    <s v="USD"/>
    <m/>
    <n v="1386568740"/>
    <n v="1383095125"/>
    <b v="0"/>
    <n v="24"/>
    <n v="5.3125"/>
    <n v="17.708333333333332"/>
    <x v="6"/>
    <x v="17"/>
    <b v="0"/>
    <s v="games/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m/>
    <x v="0"/>
    <s v="USD"/>
    <m/>
    <n v="1466227190"/>
    <n v="1461043190"/>
    <b v="0"/>
    <n v="15"/>
    <n v="1.62"/>
    <n v="16.2"/>
    <x v="6"/>
    <x v="17"/>
    <b v="0"/>
    <s v="games/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x v="1"/>
    <s v="GBP"/>
    <m/>
    <n v="1402480221"/>
    <n v="1399888221"/>
    <b v="0"/>
    <n v="37"/>
    <n v="4.9516666666666671"/>
    <n v="80.297297297297291"/>
    <x v="6"/>
    <x v="17"/>
    <b v="0"/>
    <s v="games/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x v="0"/>
    <s v="USD"/>
    <m/>
    <n v="1395627327"/>
    <n v="1393038927"/>
    <b v="0"/>
    <n v="20"/>
    <n v="0.159"/>
    <n v="71.55"/>
    <x v="6"/>
    <x v="17"/>
    <b v="0"/>
    <s v="games/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m/>
    <x v="0"/>
    <s v="USD"/>
    <m/>
    <n v="1333557975"/>
    <n v="1330969575"/>
    <b v="0"/>
    <n v="7"/>
    <n v="41.25"/>
    <n v="23.571428571428573"/>
    <x v="6"/>
    <x v="17"/>
    <b v="0"/>
    <s v="games/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x v="0"/>
    <s v="USD"/>
    <m/>
    <n v="1406148024"/>
    <n v="1403556024"/>
    <b v="0"/>
    <n v="0"/>
    <n v="0"/>
    <e v="#DIV/0!"/>
    <x v="6"/>
    <x v="17"/>
    <b v="0"/>
    <s v="games/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x v="0"/>
    <s v="USD"/>
    <m/>
    <n v="1334326635"/>
    <n v="1329146235"/>
    <b v="0"/>
    <n v="21"/>
    <n v="2.93"/>
    <n v="34.88095238095238"/>
    <x v="6"/>
    <x v="17"/>
    <b v="0"/>
    <s v="games/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x v="0"/>
    <s v="USD"/>
    <m/>
    <n v="1479495790"/>
    <n v="1476900190"/>
    <b v="0"/>
    <n v="3"/>
    <n v="0.45"/>
    <n v="15"/>
    <x v="6"/>
    <x v="17"/>
    <b v="0"/>
    <s v="games/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m/>
    <x v="0"/>
    <s v="USD"/>
    <m/>
    <n v="1354919022"/>
    <n v="1352327022"/>
    <b v="0"/>
    <n v="11"/>
    <n v="0.51"/>
    <n v="23.181818181818183"/>
    <x v="6"/>
    <x v="17"/>
    <b v="0"/>
    <s v="games/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x v="0"/>
    <s v="USD"/>
    <m/>
    <n v="1452228790"/>
    <n v="1449636790"/>
    <b v="0"/>
    <n v="1"/>
    <n v="0.04"/>
    <n v="1"/>
    <x v="6"/>
    <x v="17"/>
    <b v="0"/>
    <s v="games/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x v="0"/>
    <s v="USD"/>
    <m/>
    <n v="1421656200"/>
    <n v="1416507211"/>
    <b v="0"/>
    <n v="312"/>
    <n v="35.537409090909094"/>
    <n v="100.23371794871794"/>
    <x v="6"/>
    <x v="17"/>
    <b v="0"/>
    <s v="games/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m/>
    <x v="1"/>
    <s v="GBP"/>
    <m/>
    <n v="1408058820"/>
    <n v="1405466820"/>
    <b v="0"/>
    <n v="1"/>
    <n v="0.5"/>
    <n v="5"/>
    <x v="6"/>
    <x v="17"/>
    <b v="0"/>
    <s v="games/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m/>
    <x v="1"/>
    <s v="GBP"/>
    <m/>
    <n v="1381306687"/>
    <n v="1378714687"/>
    <b v="0"/>
    <n v="3"/>
    <n v="0.16666666666666666"/>
    <n v="3.3333333333333335"/>
    <x v="6"/>
    <x v="17"/>
    <b v="0"/>
    <s v="games/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x v="0"/>
    <s v="USD"/>
    <m/>
    <n v="1459352495"/>
    <n v="1456764095"/>
    <b v="0"/>
    <n v="4"/>
    <n v="0.13250000000000001"/>
    <n v="13.25"/>
    <x v="6"/>
    <x v="17"/>
    <b v="0"/>
    <s v="games/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m/>
    <x v="0"/>
    <s v="USD"/>
    <m/>
    <n v="1339273208"/>
    <n v="1334089208"/>
    <b v="0"/>
    <n v="10"/>
    <n v="3.5704E-2"/>
    <n v="17.852"/>
    <x v="6"/>
    <x v="17"/>
    <b v="0"/>
    <s v="games/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m/>
    <x v="12"/>
    <s v="EUR"/>
    <m/>
    <n v="1451053313"/>
    <n v="1448461313"/>
    <b v="0"/>
    <n v="8"/>
    <n v="8.3000000000000007"/>
    <n v="10.375"/>
    <x v="6"/>
    <x v="17"/>
    <b v="0"/>
    <s v="games/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x v="2"/>
    <s v="AUD"/>
    <m/>
    <n v="1396666779"/>
    <n v="1394078379"/>
    <b v="0"/>
    <n v="3"/>
    <n v="2.4222222222222221"/>
    <n v="36.333333333333336"/>
    <x v="6"/>
    <x v="17"/>
    <b v="0"/>
    <s v="games/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x v="0"/>
    <s v="USD"/>
    <m/>
    <n v="1396810864"/>
    <n v="1395687664"/>
    <b v="0"/>
    <n v="1"/>
    <n v="0.23809523809523808"/>
    <n v="5"/>
    <x v="6"/>
    <x v="17"/>
    <b v="0"/>
    <s v="games/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m/>
    <x v="0"/>
    <s v="USD"/>
    <m/>
    <n v="1319835400"/>
    <n v="1315947400"/>
    <b v="0"/>
    <n v="0"/>
    <n v="0"/>
    <e v="#DIV/0!"/>
    <x v="6"/>
    <x v="17"/>
    <b v="0"/>
    <s v="games/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m/>
    <x v="0"/>
    <s v="USD"/>
    <m/>
    <n v="1457904316"/>
    <n v="1455315916"/>
    <b v="0"/>
    <n v="5"/>
    <n v="1.1599999999999999E-2"/>
    <n v="5.8"/>
    <x v="6"/>
    <x v="17"/>
    <b v="0"/>
    <s v="games/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x v="1"/>
    <s v="GBP"/>
    <m/>
    <n v="1369932825"/>
    <n v="1368723225"/>
    <b v="0"/>
    <n v="0"/>
    <n v="0"/>
    <e v="#DIV/0!"/>
    <x v="6"/>
    <x v="17"/>
    <b v="0"/>
    <s v="games/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m/>
    <x v="0"/>
    <s v="USD"/>
    <m/>
    <n v="1397910848"/>
    <n v="1395318848"/>
    <b v="0"/>
    <n v="3"/>
    <n v="0.22"/>
    <n v="3.6666666666666665"/>
    <x v="6"/>
    <x v="17"/>
    <b v="0"/>
    <s v="games/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x v="0"/>
    <s v="USD"/>
    <m/>
    <n v="1430409651"/>
    <n v="1427817651"/>
    <b v="0"/>
    <n v="7"/>
    <n v="0.47222222222222221"/>
    <n v="60.714285714285715"/>
    <x v="6"/>
    <x v="18"/>
    <b v="0"/>
    <s v="games/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m/>
    <x v="1"/>
    <s v="GBP"/>
    <m/>
    <n v="1443193130"/>
    <n v="1438009130"/>
    <b v="0"/>
    <n v="0"/>
    <n v="0"/>
    <e v="#DIV/0!"/>
    <x v="6"/>
    <x v="18"/>
    <b v="0"/>
    <s v="games/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m/>
    <x v="0"/>
    <s v="USD"/>
    <m/>
    <n v="1468482694"/>
    <n v="1465890694"/>
    <b v="0"/>
    <n v="2"/>
    <n v="0.5"/>
    <n v="5"/>
    <x v="6"/>
    <x v="18"/>
    <b v="0"/>
    <s v="games/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x v="0"/>
    <s v="USD"/>
    <m/>
    <n v="1416000600"/>
    <n v="1413318600"/>
    <b v="0"/>
    <n v="23"/>
    <n v="1.6714285714285715"/>
    <n v="25.434782608695652"/>
    <x v="6"/>
    <x v="18"/>
    <b v="0"/>
    <s v="games/mobile games"/>
    <x v="1127"/>
    <x v="3"/>
    <d v="2014-11-14T21:30:00"/>
  </r>
  <r>
    <n v="1128"/>
    <s v="Flying Turds"/>
    <s v="#havingfunFTW"/>
    <n v="1000"/>
    <n v="1"/>
    <x v="2"/>
    <m/>
    <x v="1"/>
    <s v="GBP"/>
    <m/>
    <n v="1407425717"/>
    <n v="1404833717"/>
    <b v="0"/>
    <n v="1"/>
    <n v="0.1"/>
    <n v="1"/>
    <x v="6"/>
    <x v="18"/>
    <b v="0"/>
    <s v="games/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m/>
    <x v="0"/>
    <s v="USD"/>
    <m/>
    <n v="1465107693"/>
    <n v="1462515693"/>
    <b v="0"/>
    <n v="2"/>
    <n v="0.105"/>
    <n v="10.5"/>
    <x v="6"/>
    <x v="18"/>
    <b v="0"/>
    <s v="games/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x v="0"/>
    <s v="USD"/>
    <m/>
    <n v="1416963300"/>
    <n v="1411775700"/>
    <b v="0"/>
    <n v="3"/>
    <n v="0.22"/>
    <n v="3.6666666666666665"/>
    <x v="6"/>
    <x v="18"/>
    <b v="0"/>
    <s v="games/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x v="2"/>
    <s v="AUD"/>
    <m/>
    <n v="1450993668"/>
    <n v="1448401668"/>
    <b v="0"/>
    <n v="0"/>
    <n v="0"/>
    <e v="#DIV/0!"/>
    <x v="6"/>
    <x v="18"/>
    <b v="0"/>
    <s v="games/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m/>
    <x v="5"/>
    <s v="CAD"/>
    <m/>
    <n v="1483238771"/>
    <n v="1480646771"/>
    <b v="0"/>
    <n v="13"/>
    <n v="14.38"/>
    <n v="110.61538461538461"/>
    <x v="6"/>
    <x v="18"/>
    <b v="0"/>
    <s v="games/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m/>
    <x v="1"/>
    <s v="GBP"/>
    <m/>
    <n v="1406799981"/>
    <n v="1404207981"/>
    <b v="0"/>
    <n v="1"/>
    <n v="0.66666666666666663"/>
    <n v="20"/>
    <x v="6"/>
    <x v="18"/>
    <b v="0"/>
    <s v="games/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m/>
    <x v="2"/>
    <s v="AUD"/>
    <m/>
    <n v="1417235580"/>
    <n v="1416034228"/>
    <b v="0"/>
    <n v="1"/>
    <n v="4.0000000000000001E-3"/>
    <n v="1"/>
    <x v="6"/>
    <x v="18"/>
    <b v="0"/>
    <s v="games/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m/>
    <x v="12"/>
    <s v="EUR"/>
    <m/>
    <n v="1470527094"/>
    <n v="1467935094"/>
    <b v="0"/>
    <n v="1"/>
    <n v="5"/>
    <n v="50"/>
    <x v="6"/>
    <x v="18"/>
    <b v="0"/>
    <s v="games/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x v="6"/>
    <s v="EUR"/>
    <m/>
    <n v="1450541229"/>
    <n v="1447949229"/>
    <b v="0"/>
    <n v="6"/>
    <n v="6.4439140811455848"/>
    <n v="45"/>
    <x v="6"/>
    <x v="18"/>
    <b v="0"/>
    <s v="games/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x v="0"/>
    <s v="USD"/>
    <m/>
    <n v="1461440421"/>
    <n v="1458848421"/>
    <b v="0"/>
    <n v="39"/>
    <n v="39.5"/>
    <n v="253.2051282051282"/>
    <x v="6"/>
    <x v="18"/>
    <b v="0"/>
    <s v="games/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x v="0"/>
    <s v="USD"/>
    <m/>
    <n v="1485035131"/>
    <n v="1483307131"/>
    <b v="0"/>
    <n v="4"/>
    <n v="0.35714285714285715"/>
    <n v="31.25"/>
    <x v="6"/>
    <x v="18"/>
    <b v="0"/>
    <s v="games/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m/>
    <x v="0"/>
    <s v="USD"/>
    <m/>
    <n v="1420100426"/>
    <n v="1417508426"/>
    <b v="0"/>
    <n v="1"/>
    <n v="6.25E-2"/>
    <n v="5"/>
    <x v="6"/>
    <x v="18"/>
    <b v="0"/>
    <s v="games/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m/>
    <x v="1"/>
    <s v="GBP"/>
    <m/>
    <n v="1438859121"/>
    <n v="1436267121"/>
    <b v="0"/>
    <n v="0"/>
    <n v="0"/>
    <e v="#DIV/0!"/>
    <x v="6"/>
    <x v="18"/>
    <b v="0"/>
    <s v="games/mobile games"/>
    <x v="1140"/>
    <x v="0"/>
    <d v="2015-08-06T11:05:21"/>
  </r>
  <r>
    <n v="1141"/>
    <s v="Arena Z - Zombie Survival"/>
    <s v="I think this will be a great game!"/>
    <n v="500"/>
    <n v="0"/>
    <x v="2"/>
    <m/>
    <x v="12"/>
    <s v="EUR"/>
    <m/>
    <n v="1436460450"/>
    <n v="1433868450"/>
    <b v="0"/>
    <n v="0"/>
    <n v="0"/>
    <e v="#DIV/0!"/>
    <x v="6"/>
    <x v="18"/>
    <b v="0"/>
    <s v="games/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x v="0"/>
    <s v="USD"/>
    <m/>
    <n v="1424131727"/>
    <n v="1421539727"/>
    <b v="0"/>
    <n v="0"/>
    <n v="0"/>
    <e v="#DIV/0!"/>
    <x v="6"/>
    <x v="18"/>
    <b v="0"/>
    <s v="games/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m/>
    <x v="0"/>
    <s v="USD"/>
    <m/>
    <n v="1450327126"/>
    <n v="1447735126"/>
    <b v="0"/>
    <n v="8"/>
    <n v="0.41333333333333333"/>
    <n v="23.25"/>
    <x v="6"/>
    <x v="18"/>
    <b v="0"/>
    <s v="games/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m/>
    <x v="0"/>
    <s v="USD"/>
    <m/>
    <n v="1430281320"/>
    <n v="1427689320"/>
    <b v="0"/>
    <n v="0"/>
    <n v="0"/>
    <e v="#DIV/0!"/>
    <x v="7"/>
    <x v="19"/>
    <b v="0"/>
    <s v="food/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m/>
    <x v="0"/>
    <s v="USD"/>
    <m/>
    <n v="1412272592"/>
    <n v="1407088592"/>
    <b v="0"/>
    <n v="1"/>
    <n v="0.125"/>
    <n v="100"/>
    <x v="7"/>
    <x v="19"/>
    <b v="0"/>
    <s v="food/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m/>
    <x v="0"/>
    <s v="USD"/>
    <m/>
    <n v="1399071173"/>
    <n v="1395787973"/>
    <b v="0"/>
    <n v="12"/>
    <n v="8.8333333333333339"/>
    <n v="44.166666666666664"/>
    <x v="7"/>
    <x v="19"/>
    <b v="0"/>
    <s v="food/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m/>
    <x v="5"/>
    <s v="CAD"/>
    <m/>
    <n v="1413760783"/>
    <n v="1408576783"/>
    <b v="0"/>
    <n v="0"/>
    <n v="0"/>
    <e v="#DIV/0!"/>
    <x v="7"/>
    <x v="19"/>
    <b v="0"/>
    <s v="food/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m/>
    <x v="0"/>
    <s v="USD"/>
    <m/>
    <n v="1480568781"/>
    <n v="1477973181"/>
    <b v="0"/>
    <n v="3"/>
    <n v="0.48666666666666669"/>
    <n v="24.333333333333332"/>
    <x v="7"/>
    <x v="19"/>
    <b v="0"/>
    <s v="food/food trucks"/>
    <x v="1148"/>
    <x v="2"/>
    <d v="2016-12-01T05:06:21"/>
  </r>
  <r>
    <n v="1149"/>
    <s v="The Floridian Food Truck"/>
    <s v="Bringing culturally diverse Floridian cuisine to the people!"/>
    <n v="50000"/>
    <n v="75"/>
    <x v="2"/>
    <m/>
    <x v="0"/>
    <s v="USD"/>
    <m/>
    <n v="1466096566"/>
    <n v="1463504566"/>
    <b v="0"/>
    <n v="2"/>
    <n v="0.15"/>
    <n v="37.5"/>
    <x v="7"/>
    <x v="19"/>
    <b v="0"/>
    <s v="food/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m/>
    <x v="0"/>
    <s v="USD"/>
    <m/>
    <n v="1452293675"/>
    <n v="1447109675"/>
    <b v="0"/>
    <n v="6"/>
    <n v="10.08"/>
    <n v="42"/>
    <x v="7"/>
    <x v="19"/>
    <b v="0"/>
    <s v="food/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x v="0"/>
    <s v="USD"/>
    <m/>
    <n v="1441592863"/>
    <n v="1439000863"/>
    <b v="0"/>
    <n v="0"/>
    <n v="0"/>
    <e v="#DIV/0!"/>
    <x v="7"/>
    <x v="19"/>
    <b v="0"/>
    <s v="food/food trucks"/>
    <x v="1151"/>
    <x v="0"/>
    <d v="2015-09-07T02:27:43"/>
  </r>
  <r>
    <n v="1152"/>
    <s v="Peruvian King Food Truck"/>
    <s v="Peruvian food truck with an LA twist."/>
    <n v="16000"/>
    <n v="911"/>
    <x v="2"/>
    <m/>
    <x v="0"/>
    <s v="USD"/>
    <m/>
    <n v="1431709312"/>
    <n v="1429117312"/>
    <b v="0"/>
    <n v="15"/>
    <n v="5.6937499999999996"/>
    <n v="60.733333333333334"/>
    <x v="7"/>
    <x v="19"/>
    <b v="0"/>
    <s v="food/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m/>
    <x v="0"/>
    <s v="USD"/>
    <m/>
    <n v="1434647305"/>
    <n v="1432055305"/>
    <b v="0"/>
    <n v="1"/>
    <n v="0.625"/>
    <n v="50"/>
    <x v="7"/>
    <x v="19"/>
    <b v="0"/>
    <s v="food/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m/>
    <x v="0"/>
    <s v="USD"/>
    <m/>
    <n v="1441507006"/>
    <n v="1438915006"/>
    <b v="0"/>
    <n v="3"/>
    <n v="6.5"/>
    <n v="108.33333333333333"/>
    <x v="7"/>
    <x v="19"/>
    <b v="0"/>
    <s v="food/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x v="0"/>
    <s v="USD"/>
    <m/>
    <n v="1408040408"/>
    <n v="1405448408"/>
    <b v="0"/>
    <n v="8"/>
    <n v="0.752"/>
    <n v="23.5"/>
    <x v="7"/>
    <x v="19"/>
    <b v="0"/>
    <s v="food/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m/>
    <x v="0"/>
    <s v="USD"/>
    <m/>
    <n v="1424742162"/>
    <n v="1422150162"/>
    <b v="0"/>
    <n v="0"/>
    <n v="0"/>
    <e v="#DIV/0!"/>
    <x v="7"/>
    <x v="19"/>
    <b v="0"/>
    <s v="food/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x v="0"/>
    <s v="USD"/>
    <m/>
    <n v="1417795480"/>
    <n v="1412607880"/>
    <b v="0"/>
    <n v="3"/>
    <n v="1.51"/>
    <n v="50.333333333333336"/>
    <x v="7"/>
    <x v="19"/>
    <b v="0"/>
    <s v="food/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x v="0"/>
    <s v="USD"/>
    <m/>
    <n v="1418091128"/>
    <n v="1415499128"/>
    <b v="0"/>
    <n v="3"/>
    <n v="0.46666666666666667"/>
    <n v="11.666666666666666"/>
    <x v="7"/>
    <x v="19"/>
    <b v="0"/>
    <s v="food/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m/>
    <x v="0"/>
    <s v="USD"/>
    <m/>
    <n v="1435679100"/>
    <n v="1433006765"/>
    <b v="0"/>
    <n v="0"/>
    <n v="0"/>
    <e v="#DIV/0!"/>
    <x v="7"/>
    <x v="19"/>
    <b v="0"/>
    <s v="food/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x v="0"/>
    <s v="USD"/>
    <m/>
    <n v="1427510586"/>
    <n v="1424922186"/>
    <b v="0"/>
    <n v="19"/>
    <n v="3.85"/>
    <n v="60.789473684210527"/>
    <x v="7"/>
    <x v="19"/>
    <b v="0"/>
    <s v="food/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x v="0"/>
    <s v="USD"/>
    <m/>
    <n v="1432047989"/>
    <n v="1430233589"/>
    <b v="0"/>
    <n v="0"/>
    <n v="0"/>
    <e v="#DIV/0!"/>
    <x v="7"/>
    <x v="19"/>
    <b v="0"/>
    <s v="food/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x v="0"/>
    <s v="USD"/>
    <m/>
    <n v="1411662264"/>
    <n v="1408983864"/>
    <b v="0"/>
    <n v="2"/>
    <n v="5.8333333333333334E-2"/>
    <n v="17.5"/>
    <x v="7"/>
    <x v="19"/>
    <b v="0"/>
    <s v="food/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x v="0"/>
    <s v="USD"/>
    <m/>
    <n v="1407604920"/>
    <n v="1405012920"/>
    <b v="0"/>
    <n v="0"/>
    <n v="0"/>
    <e v="#DIV/0!"/>
    <x v="7"/>
    <x v="19"/>
    <b v="0"/>
    <s v="food/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x v="0"/>
    <s v="USD"/>
    <m/>
    <n v="1466270582"/>
    <n v="1463678582"/>
    <b v="0"/>
    <n v="0"/>
    <n v="0"/>
    <e v="#DIV/0!"/>
    <x v="7"/>
    <x v="19"/>
    <b v="0"/>
    <s v="food/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x v="0"/>
    <s v="USD"/>
    <m/>
    <n v="1404623330"/>
    <n v="1401685730"/>
    <b v="0"/>
    <n v="25"/>
    <n v="20.704999999999998"/>
    <n v="82.82"/>
    <x v="7"/>
    <x v="19"/>
    <b v="0"/>
    <s v="food/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x v="0"/>
    <s v="USD"/>
    <m/>
    <n v="1435291200"/>
    <n v="1432640342"/>
    <b v="0"/>
    <n v="8"/>
    <n v="19.14"/>
    <n v="358.875"/>
    <x v="7"/>
    <x v="19"/>
    <b v="0"/>
    <s v="food/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m/>
    <x v="0"/>
    <s v="USD"/>
    <m/>
    <n v="1410543495"/>
    <n v="1407865095"/>
    <b v="0"/>
    <n v="16"/>
    <n v="1.6316666666666666"/>
    <n v="61.1875"/>
    <x v="7"/>
    <x v="19"/>
    <b v="0"/>
    <s v="food/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m/>
    <x v="0"/>
    <s v="USD"/>
    <m/>
    <n v="1474507065"/>
    <n v="1471915065"/>
    <b v="0"/>
    <n v="3"/>
    <n v="5.666666666666667"/>
    <n v="340"/>
    <x v="7"/>
    <x v="19"/>
    <b v="0"/>
    <s v="food/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x v="0"/>
    <s v="USD"/>
    <m/>
    <n v="1424593763"/>
    <n v="1422001763"/>
    <b v="0"/>
    <n v="3"/>
    <n v="0.17"/>
    <n v="5.666666666666667"/>
    <x v="7"/>
    <x v="19"/>
    <b v="0"/>
    <s v="food/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m/>
    <x v="1"/>
    <s v="GBP"/>
    <m/>
    <n v="1433021171"/>
    <n v="1430429171"/>
    <b v="0"/>
    <n v="2"/>
    <n v="0.4"/>
    <n v="50"/>
    <x v="7"/>
    <x v="19"/>
    <b v="0"/>
    <s v="food/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m/>
    <x v="0"/>
    <s v="USD"/>
    <m/>
    <n v="1415909927"/>
    <n v="1414351127"/>
    <b v="0"/>
    <n v="1"/>
    <n v="0.1"/>
    <n v="25"/>
    <x v="7"/>
    <x v="19"/>
    <b v="0"/>
    <s v="food/food trucks"/>
    <x v="1171"/>
    <x v="3"/>
    <d v="2014-11-13T20:18:47"/>
  </r>
  <r>
    <n v="1172"/>
    <s v="let your dayz take you to the dogs."/>
    <s v="Bringing YOUR favorite dog recipes to the streets."/>
    <n v="9000"/>
    <n v="0"/>
    <x v="2"/>
    <m/>
    <x v="0"/>
    <s v="USD"/>
    <m/>
    <n v="1408551752"/>
    <n v="1405959752"/>
    <b v="0"/>
    <n v="0"/>
    <n v="0"/>
    <e v="#DIV/0!"/>
    <x v="7"/>
    <x v="19"/>
    <b v="0"/>
    <s v="food/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x v="0"/>
    <s v="USD"/>
    <m/>
    <n v="1438576057"/>
    <n v="1435552057"/>
    <b v="0"/>
    <n v="1"/>
    <n v="2.4E-2"/>
    <n v="30"/>
    <x v="7"/>
    <x v="19"/>
    <b v="0"/>
    <s v="food/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m/>
    <x v="0"/>
    <s v="USD"/>
    <m/>
    <n v="1462738327"/>
    <n v="1460146327"/>
    <b v="0"/>
    <n v="19"/>
    <n v="5.9066666666666663"/>
    <n v="46.631578947368418"/>
    <x v="7"/>
    <x v="19"/>
    <b v="0"/>
    <s v="food/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x v="0"/>
    <s v="USD"/>
    <m/>
    <n v="1436981339"/>
    <n v="1434389339"/>
    <b v="0"/>
    <n v="9"/>
    <n v="2.9249999999999998"/>
    <n v="65"/>
    <x v="7"/>
    <x v="19"/>
    <b v="0"/>
    <s v="food/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m/>
    <x v="2"/>
    <s v="AUD"/>
    <m/>
    <n v="1488805200"/>
    <n v="1484094498"/>
    <b v="0"/>
    <n v="1"/>
    <n v="5.7142857142857143E-3"/>
    <n v="10"/>
    <x v="7"/>
    <x v="19"/>
    <b v="0"/>
    <s v="food/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x v="1"/>
    <s v="GBP"/>
    <m/>
    <n v="1413388296"/>
    <n v="1410796296"/>
    <b v="0"/>
    <n v="0"/>
    <n v="0"/>
    <e v="#DIV/0!"/>
    <x v="7"/>
    <x v="19"/>
    <b v="0"/>
    <s v="food/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x v="0"/>
    <s v="USD"/>
    <m/>
    <n v="1408225452"/>
    <n v="1405633452"/>
    <b v="0"/>
    <n v="1"/>
    <n v="6.6666666666666671E-3"/>
    <n v="5"/>
    <x v="7"/>
    <x v="19"/>
    <b v="0"/>
    <s v="food/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m/>
    <x v="5"/>
    <s v="CAD"/>
    <m/>
    <n v="1446052627"/>
    <n v="1443460627"/>
    <b v="0"/>
    <n v="5"/>
    <n v="5.333333333333333"/>
    <n v="640"/>
    <x v="7"/>
    <x v="19"/>
    <b v="0"/>
    <s v="food/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x v="0"/>
    <s v="USD"/>
    <m/>
    <n v="1403983314"/>
    <n v="1400786514"/>
    <b v="0"/>
    <n v="85"/>
    <n v="11.75"/>
    <n v="69.117647058823536"/>
    <x v="7"/>
    <x v="19"/>
    <b v="0"/>
    <s v="food/food trucks"/>
    <x v="1180"/>
    <x v="3"/>
    <d v="2014-06-28T19:21:54"/>
  </r>
  <r>
    <n v="1181"/>
    <s v="Gringo Loco Tacos Food Truck"/>
    <s v="Bringing the best tacos to the streets of Chicago!"/>
    <n v="50000"/>
    <n v="4"/>
    <x v="2"/>
    <m/>
    <x v="0"/>
    <s v="USD"/>
    <m/>
    <n v="1425197321"/>
    <n v="1422605321"/>
    <b v="0"/>
    <n v="3"/>
    <n v="8.0000000000000002E-3"/>
    <n v="1.3333333333333333"/>
    <x v="7"/>
    <x v="19"/>
    <b v="0"/>
    <s v="food/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x v="0"/>
    <s v="USD"/>
    <m/>
    <n v="1484239320"/>
    <n v="1482609088"/>
    <b v="0"/>
    <n v="4"/>
    <n v="4.2"/>
    <n v="10.5"/>
    <x v="7"/>
    <x v="19"/>
    <b v="0"/>
    <s v="food/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x v="0"/>
    <s v="USD"/>
    <m/>
    <n v="1478059140"/>
    <n v="1476391223"/>
    <b v="0"/>
    <n v="3"/>
    <n v="4"/>
    <n v="33.333333333333336"/>
    <x v="7"/>
    <x v="19"/>
    <b v="0"/>
    <s v="food/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x v="1"/>
    <s v="GBP"/>
    <m/>
    <n v="1486391011"/>
    <n v="1483712611"/>
    <b v="0"/>
    <n v="375"/>
    <n v="104.93636363636364"/>
    <n v="61.562666666666665"/>
    <x v="8"/>
    <x v="20"/>
    <b v="1"/>
    <s v="photography/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x v="0"/>
    <s v="USD"/>
    <m/>
    <n v="1433736000"/>
    <n v="1430945149"/>
    <b v="0"/>
    <n v="111"/>
    <n v="105.44"/>
    <n v="118.73873873873873"/>
    <x v="8"/>
    <x v="20"/>
    <b v="1"/>
    <s v="photography/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x v="1"/>
    <s v="GBP"/>
    <m/>
    <n v="1433198520"/>
    <n v="1430340195"/>
    <b v="0"/>
    <n v="123"/>
    <n v="106.73333333333333"/>
    <n v="65.081300813008127"/>
    <x v="8"/>
    <x v="20"/>
    <b v="1"/>
    <s v="photography/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x v="0"/>
    <s v="USD"/>
    <m/>
    <n v="1431885600"/>
    <n v="1429133323"/>
    <b v="0"/>
    <n v="70"/>
    <n v="104.12571428571428"/>
    <n v="130.15714285714284"/>
    <x v="8"/>
    <x v="20"/>
    <b v="1"/>
    <s v="photography/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m/>
    <x v="5"/>
    <s v="CAD"/>
    <m/>
    <n v="1482943740"/>
    <n v="1481129340"/>
    <b v="0"/>
    <n v="85"/>
    <n v="160.55000000000001"/>
    <n v="37.776470588235291"/>
    <x v="8"/>
    <x v="20"/>
    <b v="1"/>
    <s v="photography/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m/>
    <x v="0"/>
    <s v="USD"/>
    <m/>
    <n v="1467242995"/>
    <n v="1465428595"/>
    <b v="0"/>
    <n v="86"/>
    <n v="107.77777777777777"/>
    <n v="112.79069767441861"/>
    <x v="8"/>
    <x v="20"/>
    <b v="1"/>
    <s v="photography/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m/>
    <x v="0"/>
    <s v="USD"/>
    <m/>
    <n v="1409500725"/>
    <n v="1406908725"/>
    <b v="0"/>
    <n v="13"/>
    <n v="135"/>
    <n v="51.92307692307692"/>
    <x v="8"/>
    <x v="20"/>
    <b v="1"/>
    <s v="photography/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x v="0"/>
    <s v="USD"/>
    <m/>
    <n v="1458480560"/>
    <n v="1455892160"/>
    <b v="0"/>
    <n v="33"/>
    <n v="109.07407407407408"/>
    <n v="89.242424242424249"/>
    <x v="8"/>
    <x v="20"/>
    <b v="1"/>
    <s v="photography/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m/>
    <x v="1"/>
    <s v="GBP"/>
    <m/>
    <n v="1486814978"/>
    <n v="1484222978"/>
    <b v="0"/>
    <n v="15"/>
    <n v="290"/>
    <n v="19.333333333333332"/>
    <x v="8"/>
    <x v="20"/>
    <b v="1"/>
    <s v="photography/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x v="0"/>
    <s v="USD"/>
    <m/>
    <n v="1460223453"/>
    <n v="1455043053"/>
    <b v="0"/>
    <n v="273"/>
    <n v="103.95714285714286"/>
    <n v="79.967032967032964"/>
    <x v="8"/>
    <x v="20"/>
    <b v="1"/>
    <s v="photography/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x v="17"/>
    <s v="EUR"/>
    <m/>
    <n v="1428493379"/>
    <n v="1425901379"/>
    <b v="0"/>
    <n v="714"/>
    <n v="322.24"/>
    <n v="56.414565826330531"/>
    <x v="8"/>
    <x v="20"/>
    <b v="1"/>
    <s v="photography/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x v="13"/>
    <s v="EUR"/>
    <m/>
    <n v="1450602000"/>
    <n v="1445415653"/>
    <b v="0"/>
    <n v="170"/>
    <n v="135"/>
    <n v="79.411764705882348"/>
    <x v="8"/>
    <x v="20"/>
    <b v="1"/>
    <s v="photography/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m/>
    <x v="1"/>
    <s v="GBP"/>
    <m/>
    <n v="1450467539"/>
    <n v="1447875539"/>
    <b v="0"/>
    <n v="512"/>
    <n v="269.91034482758619"/>
    <n v="76.439453125"/>
    <x v="8"/>
    <x v="20"/>
    <b v="1"/>
    <s v="photography/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x v="0"/>
    <s v="USD"/>
    <m/>
    <n v="1465797540"/>
    <n v="1463155034"/>
    <b v="0"/>
    <n v="314"/>
    <n v="253.29333333333332"/>
    <n v="121"/>
    <x v="8"/>
    <x v="20"/>
    <b v="1"/>
    <s v="photography/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x v="0"/>
    <s v="USD"/>
    <m/>
    <n v="1451530800"/>
    <n v="1448463086"/>
    <b v="0"/>
    <n v="167"/>
    <n v="260.60000000000002"/>
    <n v="54.616766467065865"/>
    <x v="8"/>
    <x v="20"/>
    <b v="1"/>
    <s v="photography/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x v="1"/>
    <s v="GBP"/>
    <m/>
    <n v="1436380200"/>
    <n v="1433615400"/>
    <b v="0"/>
    <n v="9"/>
    <n v="101.31677953348382"/>
    <n v="299.22222222222223"/>
    <x v="8"/>
    <x v="20"/>
    <b v="1"/>
    <s v="photography/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m/>
    <x v="0"/>
    <s v="USD"/>
    <m/>
    <n v="1429183656"/>
    <n v="1427369256"/>
    <b v="0"/>
    <n v="103"/>
    <n v="125.60416666666667"/>
    <n v="58.533980582524272"/>
    <x v="8"/>
    <x v="20"/>
    <b v="1"/>
    <s v="photography/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x v="1"/>
    <s v="GBP"/>
    <m/>
    <n v="1468593246"/>
    <n v="1466001246"/>
    <b v="0"/>
    <n v="111"/>
    <n v="102.43783333333333"/>
    <n v="55.371801801801809"/>
    <x v="8"/>
    <x v="20"/>
    <b v="1"/>
    <s v="photography/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x v="2"/>
    <s v="AUD"/>
    <m/>
    <n v="1435388154"/>
    <n v="1432796154"/>
    <b v="0"/>
    <n v="271"/>
    <n v="199.244"/>
    <n v="183.80442804428046"/>
    <x v="8"/>
    <x v="20"/>
    <b v="1"/>
    <s v="photography/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x v="0"/>
    <s v="USD"/>
    <m/>
    <n v="1433083527"/>
    <n v="1430491527"/>
    <b v="0"/>
    <n v="101"/>
    <n v="102.45398773006134"/>
    <n v="165.34653465346534"/>
    <x v="8"/>
    <x v="20"/>
    <b v="1"/>
    <s v="photography/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x v="0"/>
    <s v="USD"/>
    <m/>
    <n v="1449205200"/>
    <n v="1445363833"/>
    <b v="0"/>
    <n v="57"/>
    <n v="102.94615384615385"/>
    <n v="234.78947368421052"/>
    <x v="8"/>
    <x v="20"/>
    <b v="1"/>
    <s v="photography/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x v="12"/>
    <s v="EUR"/>
    <m/>
    <n v="1434197351"/>
    <n v="1431605351"/>
    <b v="0"/>
    <n v="62"/>
    <n v="100.86153846153846"/>
    <n v="211.48387096774192"/>
    <x v="8"/>
    <x v="20"/>
    <b v="1"/>
    <s v="photography/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x v="15"/>
    <s v="EUR"/>
    <m/>
    <n v="1489238940"/>
    <n v="1486406253"/>
    <b v="0"/>
    <n v="32"/>
    <n v="115"/>
    <n v="32.34375"/>
    <x v="8"/>
    <x v="20"/>
    <b v="1"/>
    <s v="photography/photobooks"/>
    <x v="1206"/>
    <x v="1"/>
    <d v="2017-03-11T13:29:00"/>
  </r>
  <r>
    <n v="1207"/>
    <s v="ITALIANA"/>
    <s v="A humanistic photo book about ancestral &amp; post-modern Italy."/>
    <n v="16700"/>
    <n v="17396"/>
    <x v="0"/>
    <m/>
    <x v="13"/>
    <s v="EUR"/>
    <m/>
    <n v="1459418400"/>
    <n v="1456827573"/>
    <b v="0"/>
    <n v="141"/>
    <n v="104.16766467065868"/>
    <n v="123.37588652482269"/>
    <x v="8"/>
    <x v="20"/>
    <b v="1"/>
    <s v="photography/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x v="0"/>
    <s v="USD"/>
    <m/>
    <n v="1458835264"/>
    <n v="1456246864"/>
    <b v="0"/>
    <n v="75"/>
    <n v="155.30000000000001"/>
    <n v="207.06666666666666"/>
    <x v="8"/>
    <x v="20"/>
    <b v="1"/>
    <s v="photography/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x v="0"/>
    <s v="USD"/>
    <m/>
    <n v="1488053905"/>
    <n v="1485461905"/>
    <b v="0"/>
    <n v="46"/>
    <n v="106"/>
    <n v="138.2608695652174"/>
    <x v="8"/>
    <x v="20"/>
    <b v="1"/>
    <s v="photography/photobooks"/>
    <x v="1209"/>
    <x v="1"/>
    <d v="2017-02-25T20:18:25"/>
  </r>
  <r>
    <n v="1210"/>
    <s v="Det Andra GÃ¶teborg"/>
    <s v="En fotobok om livet i det enda andra GÃ¶teborg i vÃ¤rlden"/>
    <n v="20000"/>
    <n v="50863"/>
    <x v="0"/>
    <m/>
    <x v="11"/>
    <s v="SEK"/>
    <m/>
    <n v="1433106000"/>
    <n v="1431124572"/>
    <b v="0"/>
    <n v="103"/>
    <n v="254.315"/>
    <n v="493.81553398058253"/>
    <x v="8"/>
    <x v="20"/>
    <b v="1"/>
    <s v="photography/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m/>
    <x v="5"/>
    <s v="CAD"/>
    <m/>
    <n v="1465505261"/>
    <n v="1464209261"/>
    <b v="0"/>
    <n v="6"/>
    <n v="101.1"/>
    <n v="168.5"/>
    <x v="8"/>
    <x v="20"/>
    <b v="1"/>
    <s v="photography/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x v="0"/>
    <s v="USD"/>
    <m/>
    <n v="1448586000"/>
    <n v="1447195695"/>
    <b v="0"/>
    <n v="83"/>
    <n v="129.04"/>
    <n v="38.867469879518069"/>
    <x v="8"/>
    <x v="20"/>
    <b v="1"/>
    <s v="photography/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x v="1"/>
    <s v="GBP"/>
    <m/>
    <n v="1485886100"/>
    <n v="1482862100"/>
    <b v="0"/>
    <n v="108"/>
    <n v="102.23076923076923"/>
    <n v="61.527777777777779"/>
    <x v="8"/>
    <x v="20"/>
    <b v="1"/>
    <s v="photography/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x v="0"/>
    <s v="USD"/>
    <m/>
    <n v="1433880605"/>
    <n v="1428696605"/>
    <b v="0"/>
    <n v="25"/>
    <n v="131.80000000000001"/>
    <n v="105.44"/>
    <x v="8"/>
    <x v="20"/>
    <b v="1"/>
    <s v="photography/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x v="0"/>
    <s v="USD"/>
    <m/>
    <n v="1401487756"/>
    <n v="1398895756"/>
    <b v="0"/>
    <n v="549"/>
    <n v="786.08019999999999"/>
    <n v="71.592003642987251"/>
    <x v="8"/>
    <x v="20"/>
    <b v="1"/>
    <s v="photography/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m/>
    <x v="0"/>
    <s v="USD"/>
    <m/>
    <n v="1443826980"/>
    <n v="1441032457"/>
    <b v="0"/>
    <n v="222"/>
    <n v="145.69999999999999"/>
    <n v="91.882882882882882"/>
    <x v="8"/>
    <x v="20"/>
    <b v="1"/>
    <s v="photography/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x v="0"/>
    <s v="USD"/>
    <m/>
    <n v="1468524340"/>
    <n v="1465932340"/>
    <b v="0"/>
    <n v="183"/>
    <n v="102.6"/>
    <n v="148.57377049180329"/>
    <x v="8"/>
    <x v="20"/>
    <b v="1"/>
    <s v="photography/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m/>
    <x v="0"/>
    <s v="USD"/>
    <m/>
    <n v="1446346800"/>
    <n v="1443714800"/>
    <b v="0"/>
    <n v="89"/>
    <n v="172.27777777777777"/>
    <n v="174.2134831460674"/>
    <x v="8"/>
    <x v="20"/>
    <b v="1"/>
    <s v="photography/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m/>
    <x v="0"/>
    <s v="USD"/>
    <m/>
    <n v="1476961513"/>
    <n v="1474369513"/>
    <b v="0"/>
    <n v="253"/>
    <n v="159.16819571865443"/>
    <n v="102.86166007905139"/>
    <x v="8"/>
    <x v="20"/>
    <b v="1"/>
    <s v="photography/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m/>
    <x v="12"/>
    <s v="EUR"/>
    <m/>
    <n v="1440515112"/>
    <n v="1437923112"/>
    <b v="0"/>
    <n v="140"/>
    <n v="103.76666666666667"/>
    <n v="111.17857142857143"/>
    <x v="8"/>
    <x v="20"/>
    <b v="1"/>
    <s v="photography/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x v="1"/>
    <s v="GBP"/>
    <m/>
    <n v="1480809600"/>
    <n v="1478431488"/>
    <b v="0"/>
    <n v="103"/>
    <n v="111.40954545454547"/>
    <n v="23.796213592233013"/>
    <x v="8"/>
    <x v="20"/>
    <b v="1"/>
    <s v="photography/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m/>
    <x v="5"/>
    <s v="CAD"/>
    <m/>
    <n v="1459483200"/>
    <n v="1456852647"/>
    <b v="0"/>
    <n v="138"/>
    <n v="280.375"/>
    <n v="81.268115942028984"/>
    <x v="8"/>
    <x v="20"/>
    <b v="1"/>
    <s v="photography/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m/>
    <x v="0"/>
    <s v="USD"/>
    <m/>
    <n v="1478754909"/>
    <n v="1476159309"/>
    <b v="0"/>
    <n v="191"/>
    <n v="112.10606060606061"/>
    <n v="116.21465968586388"/>
    <x v="8"/>
    <x v="20"/>
    <b v="1"/>
    <s v="photography/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m/>
    <x v="0"/>
    <s v="USD"/>
    <m/>
    <n v="1402060302"/>
    <n v="1396876302"/>
    <b v="0"/>
    <n v="18"/>
    <n v="7.0666666666666664"/>
    <n v="58.888888888888886"/>
    <x v="4"/>
    <x v="21"/>
    <b v="0"/>
    <s v="music/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x v="0"/>
    <s v="USD"/>
    <m/>
    <n v="1382478278"/>
    <n v="1377294278"/>
    <b v="0"/>
    <n v="3"/>
    <n v="4.4000000000000004"/>
    <n v="44"/>
    <x v="4"/>
    <x v="21"/>
    <b v="0"/>
    <s v="music/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x v="0"/>
    <s v="USD"/>
    <m/>
    <n v="1398042000"/>
    <n v="1395089981"/>
    <b v="0"/>
    <n v="40"/>
    <n v="3.8740000000000001"/>
    <n v="48.424999999999997"/>
    <x v="4"/>
    <x v="21"/>
    <b v="0"/>
    <s v="music/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x v="0"/>
    <s v="USD"/>
    <m/>
    <n v="1407394800"/>
    <n v="1404770616"/>
    <b v="0"/>
    <n v="0"/>
    <n v="0"/>
    <e v="#DIV/0!"/>
    <x v="4"/>
    <x v="21"/>
    <b v="0"/>
    <s v="music/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x v="0"/>
    <s v="USD"/>
    <m/>
    <n v="1317231008"/>
    <n v="1312047008"/>
    <b v="0"/>
    <n v="24"/>
    <n v="29.3"/>
    <n v="61.041666666666664"/>
    <x v="4"/>
    <x v="21"/>
    <b v="0"/>
    <s v="music/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x v="0"/>
    <s v="USD"/>
    <m/>
    <n v="1334592000"/>
    <n v="1331982127"/>
    <b v="0"/>
    <n v="1"/>
    <n v="0.90909090909090906"/>
    <n v="25"/>
    <x v="4"/>
    <x v="21"/>
    <b v="0"/>
    <s v="music/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x v="0"/>
    <s v="USD"/>
    <m/>
    <n v="1298589630"/>
    <n v="1295997630"/>
    <b v="0"/>
    <n v="0"/>
    <n v="0"/>
    <e v="#DIV/0!"/>
    <x v="4"/>
    <x v="21"/>
    <b v="0"/>
    <s v="music/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x v="0"/>
    <s v="USD"/>
    <m/>
    <n v="1440723600"/>
    <n v="1436394968"/>
    <b v="0"/>
    <n v="0"/>
    <n v="0"/>
    <e v="#DIV/0!"/>
    <x v="4"/>
    <x v="21"/>
    <b v="0"/>
    <s v="music/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x v="0"/>
    <s v="USD"/>
    <m/>
    <n v="1381090870"/>
    <n v="1377030070"/>
    <b v="0"/>
    <n v="1"/>
    <n v="0.8"/>
    <n v="40"/>
    <x v="4"/>
    <x v="21"/>
    <b v="0"/>
    <s v="music/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x v="0"/>
    <s v="USD"/>
    <m/>
    <n v="1329864374"/>
    <n v="1328049974"/>
    <b v="0"/>
    <n v="6"/>
    <n v="11.6"/>
    <n v="19.333333333333332"/>
    <x v="4"/>
    <x v="21"/>
    <b v="0"/>
    <s v="music/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x v="1"/>
    <s v="GBP"/>
    <m/>
    <n v="1422903342"/>
    <n v="1420311342"/>
    <b v="0"/>
    <n v="0"/>
    <n v="0"/>
    <e v="#DIV/0!"/>
    <x v="4"/>
    <x v="21"/>
    <b v="0"/>
    <s v="music/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x v="0"/>
    <s v="USD"/>
    <m/>
    <n v="1387077299"/>
    <n v="1383621299"/>
    <b v="0"/>
    <n v="6"/>
    <n v="2.7873639500929119"/>
    <n v="35"/>
    <x v="4"/>
    <x v="21"/>
    <b v="0"/>
    <s v="music/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m/>
    <x v="0"/>
    <s v="USD"/>
    <m/>
    <n v="1343491200"/>
    <n v="1342801164"/>
    <b v="0"/>
    <n v="0"/>
    <n v="0"/>
    <e v="#DIV/0!"/>
    <x v="4"/>
    <x v="21"/>
    <b v="0"/>
    <s v="music/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x v="0"/>
    <s v="USD"/>
    <m/>
    <n v="1345790865"/>
    <n v="1344062865"/>
    <b v="0"/>
    <n v="0"/>
    <n v="0"/>
    <e v="#DIV/0!"/>
    <x v="4"/>
    <x v="21"/>
    <b v="0"/>
    <s v="music/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x v="0"/>
    <s v="USD"/>
    <m/>
    <n v="1312641536"/>
    <n v="1310049536"/>
    <b v="0"/>
    <n v="3"/>
    <n v="17.8"/>
    <n v="59.333333333333336"/>
    <x v="4"/>
    <x v="21"/>
    <b v="0"/>
    <s v="music/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m/>
    <x v="0"/>
    <s v="USD"/>
    <m/>
    <n v="1325804767"/>
    <n v="1323212767"/>
    <b v="0"/>
    <n v="0"/>
    <n v="0"/>
    <e v="#DIV/0!"/>
    <x v="4"/>
    <x v="21"/>
    <b v="0"/>
    <s v="music/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m/>
    <x v="0"/>
    <s v="USD"/>
    <m/>
    <n v="1373665860"/>
    <n v="1368579457"/>
    <b v="0"/>
    <n v="8"/>
    <n v="3.0125000000000002"/>
    <n v="30.125"/>
    <x v="4"/>
    <x v="21"/>
    <b v="0"/>
    <s v="music/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x v="0"/>
    <s v="USD"/>
    <m/>
    <n v="1414994340"/>
    <n v="1413057980"/>
    <b v="0"/>
    <n v="34"/>
    <n v="50.74"/>
    <n v="74.617647058823536"/>
    <x v="4"/>
    <x v="21"/>
    <b v="0"/>
    <s v="music/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x v="0"/>
    <s v="USD"/>
    <m/>
    <n v="1315747080"/>
    <n v="1314417502"/>
    <b v="0"/>
    <n v="1"/>
    <n v="0.54884742041712409"/>
    <n v="5"/>
    <x v="4"/>
    <x v="21"/>
    <b v="0"/>
    <s v="music/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x v="0"/>
    <s v="USD"/>
    <m/>
    <n v="1310158800"/>
    <n v="1304888771"/>
    <b v="0"/>
    <n v="38"/>
    <n v="14.091666666666667"/>
    <n v="44.5"/>
    <x v="4"/>
    <x v="21"/>
    <b v="0"/>
    <s v="music/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x v="0"/>
    <s v="USD"/>
    <m/>
    <n v="1366664400"/>
    <n v="1363981723"/>
    <b v="1"/>
    <n v="45"/>
    <n v="103.8"/>
    <n v="46.133333333333333"/>
    <x v="4"/>
    <x v="11"/>
    <b v="1"/>
    <s v="music/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x v="0"/>
    <s v="USD"/>
    <m/>
    <n v="1402755834"/>
    <n v="1400163834"/>
    <b v="1"/>
    <n v="17"/>
    <n v="120.25"/>
    <n v="141.47058823529412"/>
    <x v="4"/>
    <x v="11"/>
    <b v="1"/>
    <s v="music/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x v="0"/>
    <s v="USD"/>
    <m/>
    <n v="1323136949"/>
    <n v="1319245349"/>
    <b v="1"/>
    <n v="31"/>
    <n v="117"/>
    <n v="75.483870967741936"/>
    <x v="4"/>
    <x v="11"/>
    <b v="1"/>
    <s v="music/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m/>
    <x v="0"/>
    <s v="USD"/>
    <m/>
    <n v="1367823655"/>
    <n v="1365231655"/>
    <b v="1"/>
    <n v="50"/>
    <n v="122.14285714285714"/>
    <n v="85.5"/>
    <x v="4"/>
    <x v="11"/>
    <b v="1"/>
    <s v="music/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m/>
    <x v="0"/>
    <s v="USD"/>
    <m/>
    <n v="1402642740"/>
    <n v="1399563953"/>
    <b v="1"/>
    <n v="59"/>
    <n v="151.63999999999999"/>
    <n v="64.254237288135599"/>
    <x v="4"/>
    <x v="11"/>
    <b v="1"/>
    <s v="music/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x v="0"/>
    <s v="USD"/>
    <m/>
    <n v="1341683211"/>
    <n v="1339091211"/>
    <b v="1"/>
    <n v="81"/>
    <n v="104.44"/>
    <n v="64.46913580246914"/>
    <x v="4"/>
    <x v="11"/>
    <b v="1"/>
    <s v="music/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x v="0"/>
    <s v="USD"/>
    <m/>
    <n v="1410017131"/>
    <n v="1406129131"/>
    <b v="1"/>
    <n v="508"/>
    <n v="200.15333333333334"/>
    <n v="118.2007874015748"/>
    <x v="4"/>
    <x v="11"/>
    <b v="1"/>
    <s v="music/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m/>
    <x v="0"/>
    <s v="USD"/>
    <m/>
    <n v="1316979167"/>
    <n v="1311795167"/>
    <b v="1"/>
    <n v="74"/>
    <n v="101.8"/>
    <n v="82.540540540540547"/>
    <x v="4"/>
    <x v="11"/>
    <b v="1"/>
    <s v="music/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x v="0"/>
    <s v="USD"/>
    <m/>
    <n v="1382658169"/>
    <n v="1380238969"/>
    <b v="1"/>
    <n v="141"/>
    <n v="137.65714285714284"/>
    <n v="34.170212765957444"/>
    <x v="4"/>
    <x v="11"/>
    <b v="1"/>
    <s v="music/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x v="0"/>
    <s v="USD"/>
    <m/>
    <n v="1409770107"/>
    <n v="1407178107"/>
    <b v="1"/>
    <n v="711"/>
    <n v="303833.2"/>
    <n v="42.73322081575246"/>
    <x v="4"/>
    <x v="11"/>
    <b v="1"/>
    <s v="music/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m/>
    <x v="0"/>
    <s v="USD"/>
    <m/>
    <n v="1293857940"/>
    <n v="1288968886"/>
    <b v="1"/>
    <n v="141"/>
    <n v="198.85074626865671"/>
    <n v="94.489361702127653"/>
    <x v="4"/>
    <x v="11"/>
    <b v="1"/>
    <s v="music/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x v="0"/>
    <s v="USD"/>
    <m/>
    <n v="1385932652"/>
    <n v="1383337052"/>
    <b v="1"/>
    <n v="109"/>
    <n v="202.36666666666667"/>
    <n v="55.697247706422019"/>
    <x v="4"/>
    <x v="11"/>
    <b v="1"/>
    <s v="music/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x v="0"/>
    <s v="USD"/>
    <m/>
    <n v="1329084231"/>
    <n v="1326492231"/>
    <b v="1"/>
    <n v="361"/>
    <n v="117.96376666666666"/>
    <n v="98.030831024930734"/>
    <x v="4"/>
    <x v="11"/>
    <b v="1"/>
    <s v="music/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x v="0"/>
    <s v="USD"/>
    <m/>
    <n v="1301792590"/>
    <n v="1297562590"/>
    <b v="1"/>
    <n v="176"/>
    <n v="294.72727272727275"/>
    <n v="92.102272727272734"/>
    <x v="4"/>
    <x v="11"/>
    <b v="1"/>
    <s v="music/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m/>
    <x v="0"/>
    <s v="USD"/>
    <m/>
    <n v="1377960012"/>
    <n v="1375368012"/>
    <b v="1"/>
    <n v="670"/>
    <n v="213.14633333333333"/>
    <n v="38.175462686567165"/>
    <x v="4"/>
    <x v="11"/>
    <b v="1"/>
    <s v="music/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m/>
    <x v="0"/>
    <s v="USD"/>
    <m/>
    <n v="1402286340"/>
    <n v="1399504664"/>
    <b v="1"/>
    <n v="96"/>
    <n v="104.24"/>
    <n v="27.145833333333332"/>
    <x v="4"/>
    <x v="11"/>
    <b v="1"/>
    <s v="music/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x v="0"/>
    <s v="USD"/>
    <m/>
    <n v="1393445620"/>
    <n v="1390853620"/>
    <b v="1"/>
    <n v="74"/>
    <n v="113.66666666666667"/>
    <n v="50.689189189189186"/>
    <x v="4"/>
    <x v="11"/>
    <b v="1"/>
    <s v="music/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m/>
    <x v="0"/>
    <s v="USD"/>
    <m/>
    <n v="1390983227"/>
    <n v="1388391227"/>
    <b v="1"/>
    <n v="52"/>
    <n v="101.25"/>
    <n v="38.942307692307693"/>
    <x v="4"/>
    <x v="11"/>
    <b v="1"/>
    <s v="music/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x v="5"/>
    <s v="CAD"/>
    <m/>
    <n v="1392574692"/>
    <n v="1389982692"/>
    <b v="1"/>
    <n v="105"/>
    <n v="125.41538461538461"/>
    <n v="77.638095238095232"/>
    <x v="4"/>
    <x v="11"/>
    <b v="1"/>
    <s v="music/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m/>
    <x v="0"/>
    <s v="USD"/>
    <m/>
    <n v="1396054800"/>
    <n v="1393034470"/>
    <b v="1"/>
    <n v="41"/>
    <n v="119"/>
    <n v="43.536585365853661"/>
    <x v="4"/>
    <x v="11"/>
    <b v="1"/>
    <s v="music/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x v="0"/>
    <s v="USD"/>
    <m/>
    <n v="1383062083"/>
    <n v="1380556483"/>
    <b v="1"/>
    <n v="34"/>
    <n v="166.46153846153845"/>
    <n v="31.823529411764707"/>
    <x v="4"/>
    <x v="11"/>
    <b v="1"/>
    <s v="music/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x v="0"/>
    <s v="USD"/>
    <m/>
    <n v="1291131815"/>
    <n v="1287071015"/>
    <b v="1"/>
    <n v="66"/>
    <n v="119.14771428571429"/>
    <n v="63.184393939393942"/>
    <x v="4"/>
    <x v="11"/>
    <b v="1"/>
    <s v="music/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m/>
    <x v="0"/>
    <s v="USD"/>
    <m/>
    <n v="1389474145"/>
    <n v="1386882145"/>
    <b v="1"/>
    <n v="50"/>
    <n v="100.47368421052632"/>
    <n v="190.9"/>
    <x v="4"/>
    <x v="11"/>
    <b v="1"/>
    <s v="music/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x v="0"/>
    <s v="USD"/>
    <m/>
    <n v="1374674558"/>
    <n v="1372082558"/>
    <b v="1"/>
    <n v="159"/>
    <n v="101.8"/>
    <n v="140.85534591194968"/>
    <x v="4"/>
    <x v="11"/>
    <b v="1"/>
    <s v="music/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m/>
    <x v="0"/>
    <s v="USD"/>
    <m/>
    <n v="1379708247"/>
    <n v="1377116247"/>
    <b v="1"/>
    <n v="182"/>
    <n v="116.66666666666667"/>
    <n v="76.92307692307692"/>
    <x v="4"/>
    <x v="11"/>
    <b v="1"/>
    <s v="music/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x v="0"/>
    <s v="USD"/>
    <m/>
    <n v="1460764800"/>
    <n v="1458157512"/>
    <b v="1"/>
    <n v="206"/>
    <n v="108.64893617021276"/>
    <n v="99.15533980582525"/>
    <x v="4"/>
    <x v="11"/>
    <b v="1"/>
    <s v="music/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m/>
    <x v="0"/>
    <s v="USD"/>
    <m/>
    <n v="1332704042"/>
    <n v="1327523642"/>
    <b v="1"/>
    <n v="169"/>
    <n v="114.72"/>
    <n v="67.881656804733723"/>
    <x v="4"/>
    <x v="11"/>
    <b v="1"/>
    <s v="music/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x v="0"/>
    <s v="USD"/>
    <m/>
    <n v="1384363459"/>
    <n v="1381767859"/>
    <b v="1"/>
    <n v="31"/>
    <n v="101.8"/>
    <n v="246.29032258064515"/>
    <x v="4"/>
    <x v="11"/>
    <b v="1"/>
    <s v="music/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x v="0"/>
    <s v="USD"/>
    <m/>
    <n v="1276574400"/>
    <n v="1270576379"/>
    <b v="1"/>
    <n v="28"/>
    <n v="106"/>
    <n v="189.28571428571428"/>
    <x v="4"/>
    <x v="11"/>
    <b v="1"/>
    <s v="music/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x v="5"/>
    <s v="CAD"/>
    <m/>
    <n v="1409506291"/>
    <n v="1406914291"/>
    <b v="1"/>
    <n v="54"/>
    <n v="103.5"/>
    <n v="76.666666666666671"/>
    <x v="4"/>
    <x v="11"/>
    <b v="1"/>
    <s v="music/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x v="0"/>
    <s v="USD"/>
    <m/>
    <n v="1346344425"/>
    <n v="1343320425"/>
    <b v="1"/>
    <n v="467"/>
    <n v="154.97535999999999"/>
    <n v="82.963254817987149"/>
    <x v="4"/>
    <x v="11"/>
    <b v="1"/>
    <s v="music/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x v="0"/>
    <s v="USD"/>
    <m/>
    <n v="1375908587"/>
    <n v="1372884587"/>
    <b v="1"/>
    <n v="389"/>
    <n v="162.14066666666668"/>
    <n v="62.522107969151669"/>
    <x v="4"/>
    <x v="11"/>
    <b v="1"/>
    <s v="music/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m/>
    <x v="0"/>
    <s v="USD"/>
    <m/>
    <n v="1251777600"/>
    <n v="1247504047"/>
    <b v="1"/>
    <n v="68"/>
    <n v="104.42100000000001"/>
    <n v="46.06808823529412"/>
    <x v="4"/>
    <x v="11"/>
    <b v="1"/>
    <s v="music/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x v="0"/>
    <s v="USD"/>
    <m/>
    <n v="1346765347"/>
    <n v="1343741347"/>
    <b v="1"/>
    <n v="413"/>
    <n v="106.12433333333334"/>
    <n v="38.543946731234868"/>
    <x v="4"/>
    <x v="11"/>
    <b v="1"/>
    <s v="music/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x v="0"/>
    <s v="USD"/>
    <m/>
    <n v="1403661600"/>
    <n v="1401196766"/>
    <b v="1"/>
    <n v="190"/>
    <n v="154.93846153846152"/>
    <n v="53.005263157894738"/>
    <x v="4"/>
    <x v="11"/>
    <b v="1"/>
    <s v="music/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x v="0"/>
    <s v="USD"/>
    <m/>
    <n v="1395624170"/>
    <n v="1392171770"/>
    <b v="1"/>
    <n v="189"/>
    <n v="110.77157238734419"/>
    <n v="73.355396825396824"/>
    <x v="4"/>
    <x v="11"/>
    <b v="1"/>
    <s v="music/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m/>
    <x v="0"/>
    <s v="USD"/>
    <m/>
    <n v="1299003054"/>
    <n v="1291227054"/>
    <b v="1"/>
    <n v="130"/>
    <n v="110.91186666666667"/>
    <n v="127.97523076923076"/>
    <x v="4"/>
    <x v="11"/>
    <b v="1"/>
    <s v="music/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x v="0"/>
    <s v="USD"/>
    <m/>
    <n v="1375033836"/>
    <n v="1373305836"/>
    <b v="1"/>
    <n v="74"/>
    <n v="110.71428571428571"/>
    <n v="104.72972972972973"/>
    <x v="4"/>
    <x v="11"/>
    <b v="1"/>
    <s v="music/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x v="0"/>
    <s v="USD"/>
    <m/>
    <n v="1386565140"/>
    <n v="1383909855"/>
    <b v="1"/>
    <n v="274"/>
    <n v="123.61333333333333"/>
    <n v="67.671532846715323"/>
    <x v="4"/>
    <x v="11"/>
    <b v="1"/>
    <s v="music/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m/>
    <x v="0"/>
    <s v="USD"/>
    <m/>
    <n v="1362974400"/>
    <n v="1360948389"/>
    <b v="1"/>
    <n v="22"/>
    <n v="211.05"/>
    <n v="95.931818181818187"/>
    <x v="4"/>
    <x v="11"/>
    <b v="1"/>
    <s v="music/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x v="0"/>
    <s v="USD"/>
    <m/>
    <n v="1483203540"/>
    <n v="1481175482"/>
    <b v="0"/>
    <n v="31"/>
    <n v="101"/>
    <n v="65.161290322580641"/>
    <x v="1"/>
    <x v="6"/>
    <b v="1"/>
    <s v="theater/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m/>
    <x v="1"/>
    <s v="GBP"/>
    <m/>
    <n v="1434808775"/>
    <n v="1433512775"/>
    <b v="0"/>
    <n v="63"/>
    <n v="101.65"/>
    <n v="32.269841269841272"/>
    <x v="1"/>
    <x v="6"/>
    <b v="1"/>
    <s v="theater/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m/>
    <x v="1"/>
    <s v="GBP"/>
    <m/>
    <n v="1424181600"/>
    <n v="1423041227"/>
    <b v="0"/>
    <n v="20"/>
    <n v="108.33333333333333"/>
    <n v="81.25"/>
    <x v="1"/>
    <x v="6"/>
    <b v="1"/>
    <s v="theater/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x v="1"/>
    <s v="GBP"/>
    <m/>
    <n v="1434120856"/>
    <n v="1428936856"/>
    <b v="0"/>
    <n v="25"/>
    <n v="242"/>
    <n v="24.2"/>
    <x v="1"/>
    <x v="6"/>
    <b v="1"/>
    <s v="theater/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x v="0"/>
    <s v="USD"/>
    <m/>
    <n v="1470801600"/>
    <n v="1468122163"/>
    <b v="0"/>
    <n v="61"/>
    <n v="100.45"/>
    <n v="65.868852459016395"/>
    <x v="1"/>
    <x v="6"/>
    <b v="1"/>
    <s v="theater/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m/>
    <x v="0"/>
    <s v="USD"/>
    <m/>
    <n v="1483499645"/>
    <n v="1480907645"/>
    <b v="0"/>
    <n v="52"/>
    <n v="125.06666666666666"/>
    <n v="36.07692307692308"/>
    <x v="1"/>
    <x v="6"/>
    <b v="1"/>
    <s v="theater/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m/>
    <x v="0"/>
    <s v="USD"/>
    <m/>
    <n v="1429772340"/>
    <n v="1427121931"/>
    <b v="0"/>
    <n v="86"/>
    <n v="108.57142857142857"/>
    <n v="44.186046511627907"/>
    <x v="1"/>
    <x v="6"/>
    <b v="1"/>
    <s v="theater/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x v="0"/>
    <s v="USD"/>
    <m/>
    <n v="1428390000"/>
    <n v="1425224391"/>
    <b v="0"/>
    <n v="42"/>
    <n v="145.69999999999999"/>
    <n v="104.07142857142857"/>
    <x v="1"/>
    <x v="6"/>
    <b v="1"/>
    <s v="theater/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m/>
    <x v="1"/>
    <s v="GBP"/>
    <m/>
    <n v="1444172340"/>
    <n v="1441822828"/>
    <b v="0"/>
    <n v="52"/>
    <n v="110"/>
    <n v="35.96153846153846"/>
    <x v="1"/>
    <x v="6"/>
    <b v="1"/>
    <s v="theater/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x v="0"/>
    <s v="USD"/>
    <m/>
    <n v="1447523371"/>
    <n v="1444927771"/>
    <b v="0"/>
    <n v="120"/>
    <n v="102.23333333333333"/>
    <n v="127.79166666666667"/>
    <x v="1"/>
    <x v="6"/>
    <b v="1"/>
    <s v="theater/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m/>
    <x v="1"/>
    <s v="GBP"/>
    <m/>
    <n v="1445252400"/>
    <n v="1443696797"/>
    <b v="0"/>
    <n v="22"/>
    <n v="122"/>
    <n v="27.727272727272727"/>
    <x v="1"/>
    <x v="6"/>
    <b v="1"/>
    <s v="theater/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x v="1"/>
    <s v="GBP"/>
    <m/>
    <n v="1438189200"/>
    <n v="1435585497"/>
    <b v="0"/>
    <n v="64"/>
    <n v="101.96"/>
    <n v="39.828125"/>
    <x v="1"/>
    <x v="6"/>
    <b v="1"/>
    <s v="theater/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x v="1"/>
    <s v="GBP"/>
    <m/>
    <n v="1457914373"/>
    <n v="1456189973"/>
    <b v="0"/>
    <n v="23"/>
    <n v="141.1764705882353"/>
    <n v="52.173913043478258"/>
    <x v="1"/>
    <x v="6"/>
    <b v="1"/>
    <s v="theater/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x v="0"/>
    <s v="USD"/>
    <m/>
    <n v="1462125358"/>
    <n v="1459533358"/>
    <b v="0"/>
    <n v="238"/>
    <n v="109.52500000000001"/>
    <n v="92.037815126050418"/>
    <x v="1"/>
    <x v="6"/>
    <b v="1"/>
    <s v="theater/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m/>
    <x v="1"/>
    <s v="GBP"/>
    <m/>
    <n v="1461860432"/>
    <n v="1459268432"/>
    <b v="0"/>
    <n v="33"/>
    <n v="104.65"/>
    <n v="63.424242424242422"/>
    <x v="1"/>
    <x v="6"/>
    <b v="1"/>
    <s v="theater/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m/>
    <x v="0"/>
    <s v="USD"/>
    <m/>
    <n v="1436902359"/>
    <n v="1434310359"/>
    <b v="0"/>
    <n v="32"/>
    <n v="124"/>
    <n v="135.625"/>
    <x v="1"/>
    <x v="6"/>
    <b v="1"/>
    <s v="theater/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x v="0"/>
    <s v="USD"/>
    <m/>
    <n v="1464807420"/>
    <n v="1461427938"/>
    <b v="0"/>
    <n v="24"/>
    <n v="135"/>
    <n v="168.75"/>
    <x v="1"/>
    <x v="6"/>
    <b v="1"/>
    <s v="theater/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x v="0"/>
    <s v="USD"/>
    <m/>
    <n v="1437447600"/>
    <n v="1436551178"/>
    <b v="0"/>
    <n v="29"/>
    <n v="102.75"/>
    <n v="70.862068965517238"/>
    <x v="1"/>
    <x v="6"/>
    <b v="1"/>
    <s v="theater/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m/>
    <x v="0"/>
    <s v="USD"/>
    <m/>
    <n v="1480559011"/>
    <n v="1477963411"/>
    <b v="0"/>
    <n v="50"/>
    <n v="100"/>
    <n v="50"/>
    <x v="1"/>
    <x v="6"/>
    <b v="1"/>
    <s v="theater/plays"/>
    <x v="1302"/>
    <x v="2"/>
    <d v="2016-12-01T02:23:31"/>
  </r>
  <r>
    <n v="1303"/>
    <s v="Forward Arena Theatre Company: Summer Season"/>
    <s v="Groundbreaking queer theatre."/>
    <n v="3500"/>
    <n v="4559.13"/>
    <x v="0"/>
    <m/>
    <x v="1"/>
    <s v="GBP"/>
    <m/>
    <n v="1469962800"/>
    <n v="1468578920"/>
    <b v="0"/>
    <n v="108"/>
    <n v="130.26085714285713"/>
    <n v="42.214166666666671"/>
    <x v="1"/>
    <x v="6"/>
    <b v="1"/>
    <s v="theater/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x v="1"/>
    <s v="GBP"/>
    <m/>
    <n v="1489376405"/>
    <n v="1484196005"/>
    <b v="0"/>
    <n v="104"/>
    <n v="39.627499999999998"/>
    <n v="152.41346153846155"/>
    <x v="2"/>
    <x v="8"/>
    <b v="0"/>
    <s v="technology/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x v="0"/>
    <s v="USD"/>
    <m/>
    <n v="1469122200"/>
    <n v="1466611108"/>
    <b v="0"/>
    <n v="86"/>
    <n v="25.976666666666667"/>
    <n v="90.616279069767444"/>
    <x v="2"/>
    <x v="8"/>
    <b v="0"/>
    <s v="technology/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x v="0"/>
    <s v="USD"/>
    <m/>
    <n v="1417690734"/>
    <n v="1415098734"/>
    <b v="0"/>
    <n v="356"/>
    <n v="65.24636363636364"/>
    <n v="201.60393258426967"/>
    <x v="2"/>
    <x v="8"/>
    <b v="0"/>
    <s v="technology/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m/>
    <x v="0"/>
    <s v="USD"/>
    <m/>
    <n v="1455710679"/>
    <n v="1453118679"/>
    <b v="0"/>
    <n v="45"/>
    <n v="11.513999999999999"/>
    <n v="127.93333333333334"/>
    <x v="2"/>
    <x v="8"/>
    <b v="0"/>
    <s v="technology/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m/>
    <x v="0"/>
    <s v="USD"/>
    <m/>
    <n v="1475937812"/>
    <n v="1472481812"/>
    <b v="0"/>
    <n v="38"/>
    <n v="11.36"/>
    <n v="29.894736842105264"/>
    <x v="2"/>
    <x v="8"/>
    <b v="0"/>
    <s v="technology/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m/>
    <x v="0"/>
    <s v="USD"/>
    <m/>
    <n v="1444943468"/>
    <n v="1441919468"/>
    <b v="0"/>
    <n v="35"/>
    <n v="111.99130434782609"/>
    <n v="367.97142857142859"/>
    <x v="2"/>
    <x v="8"/>
    <b v="0"/>
    <s v="technology/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m/>
    <x v="0"/>
    <s v="USD"/>
    <m/>
    <n v="1471622450"/>
    <n v="1467734450"/>
    <b v="0"/>
    <n v="24"/>
    <n v="15.5"/>
    <n v="129.16666666666666"/>
    <x v="2"/>
    <x v="8"/>
    <b v="0"/>
    <s v="technology/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x v="0"/>
    <s v="USD"/>
    <m/>
    <n v="1480536919"/>
    <n v="1477509319"/>
    <b v="0"/>
    <n v="100"/>
    <n v="32.027999999999999"/>
    <n v="800.7"/>
    <x v="2"/>
    <x v="8"/>
    <b v="0"/>
    <s v="technology/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m/>
    <x v="0"/>
    <s v="USD"/>
    <m/>
    <n v="1429375922"/>
    <n v="1426783922"/>
    <b v="0"/>
    <n v="1"/>
    <n v="0.60869565217391308"/>
    <n v="28"/>
    <x v="2"/>
    <x v="8"/>
    <b v="0"/>
    <s v="technology/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x v="0"/>
    <s v="USD"/>
    <m/>
    <n v="1457024514"/>
    <n v="1454432514"/>
    <b v="0"/>
    <n v="122"/>
    <n v="31.114999999999998"/>
    <n v="102.01639344262296"/>
    <x v="2"/>
    <x v="8"/>
    <b v="0"/>
    <s v="technology/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x v="0"/>
    <s v="USD"/>
    <m/>
    <n v="1477065860"/>
    <n v="1471881860"/>
    <b v="0"/>
    <n v="11"/>
    <n v="1.1266666666666667"/>
    <n v="184.36363636363637"/>
    <x v="2"/>
    <x v="8"/>
    <b v="0"/>
    <s v="technology/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m/>
    <x v="0"/>
    <s v="USD"/>
    <m/>
    <n v="1446771600"/>
    <n v="1443700648"/>
    <b v="0"/>
    <n v="248"/>
    <n v="40.404000000000003"/>
    <n v="162.91935483870967"/>
    <x v="2"/>
    <x v="8"/>
    <b v="0"/>
    <s v="technology/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m/>
    <x v="0"/>
    <s v="USD"/>
    <m/>
    <n v="1456700709"/>
    <n v="1453676709"/>
    <b v="0"/>
    <n v="1"/>
    <n v="1.3333333333333333E-3"/>
    <n v="1"/>
    <x v="2"/>
    <x v="8"/>
    <b v="0"/>
    <s v="technology/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x v="8"/>
    <s v="DKK"/>
    <m/>
    <n v="1469109600"/>
    <n v="1464586746"/>
    <b v="0"/>
    <n v="19"/>
    <n v="5.7335000000000003"/>
    <n v="603.52631578947364"/>
    <x v="2"/>
    <x v="8"/>
    <b v="0"/>
    <s v="technology/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x v="0"/>
    <s v="USD"/>
    <m/>
    <n v="1420938172"/>
    <n v="1418346172"/>
    <b v="0"/>
    <n v="135"/>
    <n v="15.324999999999999"/>
    <n v="45.407407407407405"/>
    <x v="2"/>
    <x v="8"/>
    <b v="0"/>
    <s v="technology/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x v="1"/>
    <s v="GBP"/>
    <m/>
    <n v="1405094400"/>
    <n v="1403810965"/>
    <b v="0"/>
    <n v="9"/>
    <n v="15.103448275862069"/>
    <n v="97.333333333333329"/>
    <x v="2"/>
    <x v="8"/>
    <b v="0"/>
    <s v="technology/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x v="9"/>
    <s v="EUR"/>
    <m/>
    <n v="1483138800"/>
    <n v="1480610046"/>
    <b v="0"/>
    <n v="3"/>
    <n v="0.503"/>
    <n v="167.66666666666666"/>
    <x v="2"/>
    <x v="8"/>
    <b v="0"/>
    <s v="technology/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x v="11"/>
    <s v="SEK"/>
    <m/>
    <n v="1482515937"/>
    <n v="1479923937"/>
    <b v="0"/>
    <n v="7"/>
    <n v="1.3028138528138529"/>
    <n v="859.85714285714289"/>
    <x v="2"/>
    <x v="8"/>
    <b v="0"/>
    <s v="technology/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x v="1"/>
    <s v="GBP"/>
    <m/>
    <n v="1432223125"/>
    <n v="1429631125"/>
    <b v="0"/>
    <n v="4"/>
    <n v="0.30285714285714288"/>
    <n v="26.5"/>
    <x v="2"/>
    <x v="8"/>
    <b v="0"/>
    <s v="technology/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x v="0"/>
    <s v="USD"/>
    <m/>
    <n v="1461653700"/>
    <n v="1458665146"/>
    <b v="0"/>
    <n v="44"/>
    <n v="8.8800000000000008"/>
    <n v="30.272727272727273"/>
    <x v="2"/>
    <x v="8"/>
    <b v="0"/>
    <s v="technology/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x v="0"/>
    <s v="USD"/>
    <m/>
    <n v="1476371552"/>
    <n v="1473779552"/>
    <b v="0"/>
    <n v="90"/>
    <n v="9.84"/>
    <n v="54.666666666666664"/>
    <x v="2"/>
    <x v="8"/>
    <b v="0"/>
    <s v="technology/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x v="0"/>
    <s v="USD"/>
    <m/>
    <n v="1483063435"/>
    <n v="1480471435"/>
    <b v="0"/>
    <n v="8"/>
    <n v="2.4300000000000002"/>
    <n v="60.75"/>
    <x v="2"/>
    <x v="8"/>
    <b v="0"/>
    <s v="technology/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x v="0"/>
    <s v="USD"/>
    <m/>
    <n v="1421348428"/>
    <n v="1417460428"/>
    <b v="0"/>
    <n v="11"/>
    <n v="1.1299999999999999"/>
    <n v="102.72727272727273"/>
    <x v="2"/>
    <x v="8"/>
    <b v="0"/>
    <s v="technology/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x v="0"/>
    <s v="USD"/>
    <m/>
    <n v="1432916235"/>
    <n v="1430324235"/>
    <b v="0"/>
    <n v="41"/>
    <n v="3.5520833333333335"/>
    <n v="41.585365853658537"/>
    <x v="2"/>
    <x v="8"/>
    <b v="0"/>
    <s v="technology/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x v="0"/>
    <s v="USD"/>
    <m/>
    <n v="1476458734"/>
    <n v="1472570734"/>
    <b v="0"/>
    <n v="15"/>
    <n v="2.3306666666666667"/>
    <n v="116.53333333333333"/>
    <x v="2"/>
    <x v="8"/>
    <b v="0"/>
    <s v="technology/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x v="0"/>
    <s v="USD"/>
    <m/>
    <n v="1417501145"/>
    <n v="1414041545"/>
    <b v="0"/>
    <n v="9"/>
    <n v="0.81599999999999995"/>
    <n v="45.333333333333336"/>
    <x v="2"/>
    <x v="8"/>
    <b v="0"/>
    <s v="technology/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x v="0"/>
    <s v="USD"/>
    <m/>
    <n v="1467432000"/>
    <n v="1464763109"/>
    <b v="0"/>
    <n v="50"/>
    <n v="22.494285714285713"/>
    <n v="157.46"/>
    <x v="2"/>
    <x v="8"/>
    <b v="0"/>
    <s v="technology/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x v="0"/>
    <s v="USD"/>
    <m/>
    <n v="1471435554"/>
    <n v="1468843554"/>
    <b v="0"/>
    <n v="34"/>
    <n v="1.3668"/>
    <n v="100.5"/>
    <x v="2"/>
    <x v="8"/>
    <b v="0"/>
    <s v="technology/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x v="16"/>
    <s v="CHF"/>
    <m/>
    <n v="1485480408"/>
    <n v="1482888408"/>
    <b v="0"/>
    <n v="0"/>
    <n v="0"/>
    <e v="#DIV/0!"/>
    <x v="2"/>
    <x v="8"/>
    <b v="0"/>
    <s v="technology/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x v="2"/>
    <s v="AUD"/>
    <m/>
    <n v="1405478025"/>
    <n v="1402886025"/>
    <b v="0"/>
    <n v="0"/>
    <n v="0"/>
    <e v="#DIV/0!"/>
    <x v="2"/>
    <x v="8"/>
    <b v="0"/>
    <s v="technology/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x v="0"/>
    <s v="USD"/>
    <m/>
    <n v="1457721287"/>
    <n v="1455129287"/>
    <b v="0"/>
    <n v="276"/>
    <n v="10.754135338345865"/>
    <n v="51.822463768115945"/>
    <x v="2"/>
    <x v="8"/>
    <b v="0"/>
    <s v="technology/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m/>
    <x v="0"/>
    <s v="USD"/>
    <m/>
    <n v="1449354502"/>
    <n v="1446762502"/>
    <b v="0"/>
    <n v="16"/>
    <n v="19.760000000000002"/>
    <n v="308.75"/>
    <x v="2"/>
    <x v="8"/>
    <b v="0"/>
    <s v="technology/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x v="0"/>
    <s v="USD"/>
    <m/>
    <n v="1418849028"/>
    <n v="1415825028"/>
    <b v="0"/>
    <n v="224"/>
    <n v="84.947000000000003"/>
    <n v="379.22767857142856"/>
    <x v="2"/>
    <x v="8"/>
    <b v="0"/>
    <s v="technology/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x v="0"/>
    <s v="USD"/>
    <m/>
    <n v="1488549079"/>
    <n v="1485957079"/>
    <b v="0"/>
    <n v="140"/>
    <n v="49.381999999999998"/>
    <n v="176.36428571428573"/>
    <x v="2"/>
    <x v="8"/>
    <b v="0"/>
    <s v="technology/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x v="0"/>
    <s v="USD"/>
    <m/>
    <n v="1438543033"/>
    <n v="1435951033"/>
    <b v="0"/>
    <n v="15"/>
    <n v="3.3033333333333332"/>
    <n v="66.066666666666663"/>
    <x v="2"/>
    <x v="8"/>
    <b v="0"/>
    <s v="technology/wearables"/>
    <x v="1338"/>
    <x v="0"/>
    <d v="2015-08-02T19:17:13"/>
  </r>
  <r>
    <n v="1339"/>
    <s v="Linkoo (Canceled)"/>
    <s v="World's Smallest customizable Phone &amp; GPS Watch for kids !"/>
    <n v="50000"/>
    <n v="3317"/>
    <x v="1"/>
    <m/>
    <x v="0"/>
    <s v="USD"/>
    <m/>
    <n v="1418056315"/>
    <n v="1414164715"/>
    <b v="0"/>
    <n v="37"/>
    <n v="6.6340000000000003"/>
    <n v="89.648648648648646"/>
    <x v="2"/>
    <x v="8"/>
    <b v="0"/>
    <s v="technology/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m/>
    <x v="0"/>
    <s v="USD"/>
    <m/>
    <n v="1408112253"/>
    <n v="1405520253"/>
    <b v="0"/>
    <n v="0"/>
    <n v="0"/>
    <e v="#DIV/0!"/>
    <x v="2"/>
    <x v="8"/>
    <b v="0"/>
    <s v="technology/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x v="1"/>
    <s v="GBP"/>
    <m/>
    <n v="1475333917"/>
    <n v="1472569117"/>
    <b v="0"/>
    <n v="46"/>
    <n v="70.36"/>
    <n v="382.39130434782606"/>
    <x v="2"/>
    <x v="8"/>
    <b v="0"/>
    <s v="technology/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x v="0"/>
    <s v="USD"/>
    <m/>
    <n v="1437161739"/>
    <n v="1434569739"/>
    <b v="0"/>
    <n v="1"/>
    <n v="0.2"/>
    <n v="100"/>
    <x v="2"/>
    <x v="8"/>
    <b v="0"/>
    <s v="technology/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x v="0"/>
    <s v="USD"/>
    <m/>
    <n v="1471579140"/>
    <n v="1466512683"/>
    <b v="0"/>
    <n v="323"/>
    <n v="102.298"/>
    <n v="158.35603715170279"/>
    <x v="2"/>
    <x v="8"/>
    <b v="0"/>
    <s v="technology/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x v="5"/>
    <s v="CAD"/>
    <m/>
    <n v="1467313039"/>
    <n v="1464807439"/>
    <b v="0"/>
    <n v="139"/>
    <n v="377.73333333333335"/>
    <n v="40.762589928057551"/>
    <x v="3"/>
    <x v="9"/>
    <b v="1"/>
    <s v="publishing/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x v="0"/>
    <s v="USD"/>
    <m/>
    <n v="1405366359"/>
    <n v="1402342359"/>
    <b v="0"/>
    <n v="7"/>
    <n v="125"/>
    <n v="53.571428571428569"/>
    <x v="3"/>
    <x v="9"/>
    <b v="1"/>
    <s v="publishing/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m/>
    <x v="0"/>
    <s v="USD"/>
    <m/>
    <n v="1372297751"/>
    <n v="1369705751"/>
    <b v="0"/>
    <n v="149"/>
    <n v="147.32653061224491"/>
    <n v="48.449664429530202"/>
    <x v="3"/>
    <x v="9"/>
    <b v="1"/>
    <s v="publishing/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x v="0"/>
    <s v="USD"/>
    <m/>
    <n v="1425741525"/>
    <n v="1423149525"/>
    <b v="0"/>
    <n v="31"/>
    <n v="102.2"/>
    <n v="82.41935483870968"/>
    <x v="3"/>
    <x v="9"/>
    <b v="1"/>
    <s v="publishing/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x v="0"/>
    <s v="USD"/>
    <m/>
    <n v="1418904533"/>
    <n v="1416485333"/>
    <b v="0"/>
    <n v="26"/>
    <n v="101.87234042553192"/>
    <n v="230.19230769230768"/>
    <x v="3"/>
    <x v="9"/>
    <b v="1"/>
    <s v="publishing/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x v="5"/>
    <s v="CAD"/>
    <m/>
    <n v="1450249140"/>
    <n v="1447055935"/>
    <b v="0"/>
    <n v="172"/>
    <n v="204.2"/>
    <n v="59.360465116279073"/>
    <x v="3"/>
    <x v="9"/>
    <b v="1"/>
    <s v="publishing/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x v="0"/>
    <s v="USD"/>
    <m/>
    <n v="1451089134"/>
    <n v="1448497134"/>
    <b v="0"/>
    <n v="78"/>
    <n v="104.05"/>
    <n v="66.698717948717942"/>
    <x v="3"/>
    <x v="9"/>
    <b v="1"/>
    <s v="publishing/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m/>
    <x v="0"/>
    <s v="USD"/>
    <m/>
    <n v="1455299144"/>
    <n v="1452707144"/>
    <b v="0"/>
    <n v="120"/>
    <n v="101.265"/>
    <n v="168.77500000000001"/>
    <x v="3"/>
    <x v="9"/>
    <b v="1"/>
    <s v="publishing/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x v="0"/>
    <s v="USD"/>
    <m/>
    <n v="1441425540"/>
    <n v="1436968366"/>
    <b v="0"/>
    <n v="227"/>
    <n v="136.13999999999999"/>
    <n v="59.973568281938327"/>
    <x v="3"/>
    <x v="9"/>
    <b v="1"/>
    <s v="publishing/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x v="0"/>
    <s v="USD"/>
    <m/>
    <n v="1362960000"/>
    <n v="1359946188"/>
    <b v="0"/>
    <n v="42"/>
    <n v="133.6"/>
    <n v="31.80952380952381"/>
    <x v="3"/>
    <x v="9"/>
    <b v="1"/>
    <s v="publishing/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x v="1"/>
    <s v="GBP"/>
    <m/>
    <n v="1465672979"/>
    <n v="1463080979"/>
    <b v="0"/>
    <n v="64"/>
    <n v="130.25"/>
    <n v="24.421875"/>
    <x v="3"/>
    <x v="9"/>
    <b v="1"/>
    <s v="publishing/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x v="1"/>
    <s v="GBP"/>
    <m/>
    <n v="1354269600"/>
    <n v="1351663605"/>
    <b v="0"/>
    <n v="121"/>
    <n v="122.68"/>
    <n v="25.347107438016529"/>
    <x v="3"/>
    <x v="9"/>
    <b v="1"/>
    <s v="publishing/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x v="0"/>
    <s v="USD"/>
    <m/>
    <n v="1372985760"/>
    <n v="1370393760"/>
    <b v="0"/>
    <n v="87"/>
    <n v="182.81058823529412"/>
    <n v="71.443218390804603"/>
    <x v="3"/>
    <x v="9"/>
    <b v="1"/>
    <s v="publishing/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m/>
    <x v="0"/>
    <s v="USD"/>
    <m/>
    <n v="1362117540"/>
    <n v="1359587137"/>
    <b v="0"/>
    <n v="65"/>
    <n v="125.3"/>
    <n v="38.553846153846152"/>
    <x v="3"/>
    <x v="9"/>
    <b v="1"/>
    <s v="publishing/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m/>
    <x v="0"/>
    <s v="USD"/>
    <m/>
    <n v="1309009323"/>
    <n v="1306417323"/>
    <b v="0"/>
    <n v="49"/>
    <n v="111.66666666666667"/>
    <n v="68.367346938775512"/>
    <x v="3"/>
    <x v="9"/>
    <b v="1"/>
    <s v="publishing/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x v="0"/>
    <s v="USD"/>
    <m/>
    <n v="1309980790"/>
    <n v="1304623990"/>
    <b v="0"/>
    <n v="19"/>
    <n v="115.75757575757575"/>
    <n v="40.210526315789473"/>
    <x v="3"/>
    <x v="9"/>
    <b v="1"/>
    <s v="publishing/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m/>
    <x v="0"/>
    <s v="USD"/>
    <m/>
    <n v="1343943420"/>
    <n v="1341524220"/>
    <b v="0"/>
    <n v="81"/>
    <n v="173.2"/>
    <n v="32.074074074074076"/>
    <x v="3"/>
    <x v="9"/>
    <b v="1"/>
    <s v="publishing/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x v="1"/>
    <s v="GBP"/>
    <m/>
    <n v="1403370772"/>
    <n v="1400778772"/>
    <b v="0"/>
    <n v="264"/>
    <n v="125.98333333333333"/>
    <n v="28.632575757575758"/>
    <x v="3"/>
    <x v="9"/>
    <b v="1"/>
    <s v="publishing/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x v="0"/>
    <s v="USD"/>
    <m/>
    <n v="1378592731"/>
    <n v="1373408731"/>
    <b v="0"/>
    <n v="25"/>
    <n v="109.1"/>
    <n v="43.64"/>
    <x v="3"/>
    <x v="9"/>
    <b v="1"/>
    <s v="publishing/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x v="0"/>
    <s v="USD"/>
    <m/>
    <n v="1455523140"/>
    <n v="1453925727"/>
    <b v="0"/>
    <n v="5"/>
    <n v="100"/>
    <n v="40"/>
    <x v="3"/>
    <x v="9"/>
    <b v="1"/>
    <s v="publishing/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x v="8"/>
    <s v="DKK"/>
    <m/>
    <n v="1420648906"/>
    <n v="1415464906"/>
    <b v="0"/>
    <n v="144"/>
    <n v="118.64285714285714"/>
    <n v="346.04166666666669"/>
    <x v="4"/>
    <x v="11"/>
    <b v="1"/>
    <s v="music/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x v="0"/>
    <s v="USD"/>
    <m/>
    <n v="1426523752"/>
    <n v="1423935352"/>
    <b v="0"/>
    <n v="92"/>
    <n v="100.26666666666667"/>
    <n v="81.739130434782609"/>
    <x v="4"/>
    <x v="11"/>
    <b v="1"/>
    <s v="music/rock"/>
    <x v="1365"/>
    <x v="0"/>
    <d v="2015-03-16T16:35:52"/>
  </r>
  <r>
    <n v="1366"/>
    <s v="Kick It! A Tribute to the A.K.s"/>
    <s v="A musical memorial for Alexi Petersen."/>
    <n v="7500"/>
    <n v="9486.69"/>
    <x v="0"/>
    <m/>
    <x v="0"/>
    <s v="USD"/>
    <m/>
    <n v="1417049663"/>
    <n v="1413158063"/>
    <b v="0"/>
    <n v="147"/>
    <n v="126.4892"/>
    <n v="64.535306122448986"/>
    <x v="4"/>
    <x v="11"/>
    <b v="1"/>
    <s v="music/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x v="0"/>
    <s v="USD"/>
    <m/>
    <n v="1447463050"/>
    <n v="1444867450"/>
    <b v="0"/>
    <n v="90"/>
    <n v="114.26"/>
    <n v="63.477777777777774"/>
    <x v="4"/>
    <x v="11"/>
    <b v="1"/>
    <s v="music/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x v="0"/>
    <s v="USD"/>
    <m/>
    <n v="1434342894"/>
    <n v="1432269294"/>
    <b v="0"/>
    <n v="87"/>
    <n v="110.7"/>
    <n v="63.620689655172413"/>
    <x v="4"/>
    <x v="11"/>
    <b v="1"/>
    <s v="music/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x v="0"/>
    <s v="USD"/>
    <m/>
    <n v="1397225746"/>
    <n v="1394633746"/>
    <b v="0"/>
    <n v="406"/>
    <n v="105.34805315203954"/>
    <n v="83.967068965517228"/>
    <x v="4"/>
    <x v="11"/>
    <b v="1"/>
    <s v="music/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m/>
    <x v="0"/>
    <s v="USD"/>
    <m/>
    <n v="1381881890"/>
    <n v="1380585890"/>
    <b v="0"/>
    <n v="20"/>
    <n v="103.66666666666667"/>
    <n v="77.75"/>
    <x v="4"/>
    <x v="11"/>
    <b v="1"/>
    <s v="music/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x v="0"/>
    <s v="USD"/>
    <m/>
    <n v="1431022342"/>
    <n v="1428430342"/>
    <b v="0"/>
    <n v="70"/>
    <n v="107.08672667523932"/>
    <n v="107.07142857142857"/>
    <x v="4"/>
    <x v="11"/>
    <b v="1"/>
    <s v="music/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m/>
    <x v="0"/>
    <s v="USD"/>
    <m/>
    <n v="1342115132"/>
    <n v="1339523132"/>
    <b v="0"/>
    <n v="16"/>
    <n v="124"/>
    <n v="38.75"/>
    <x v="4"/>
    <x v="11"/>
    <b v="1"/>
    <s v="music/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m/>
    <x v="0"/>
    <s v="USD"/>
    <m/>
    <n v="1483138233"/>
    <n v="1480546233"/>
    <b v="0"/>
    <n v="52"/>
    <n v="105.01"/>
    <n v="201.94230769230768"/>
    <x v="4"/>
    <x v="11"/>
    <b v="1"/>
    <s v="music/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x v="0"/>
    <s v="USD"/>
    <m/>
    <n v="1458874388"/>
    <n v="1456285988"/>
    <b v="0"/>
    <n v="66"/>
    <n v="189.46666666666667"/>
    <n v="43.060606060606062"/>
    <x v="4"/>
    <x v="11"/>
    <b v="1"/>
    <s v="music/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x v="6"/>
    <s v="EUR"/>
    <m/>
    <n v="1484444119"/>
    <n v="1481852119"/>
    <b v="0"/>
    <n v="109"/>
    <n v="171.32499999999999"/>
    <n v="62.871559633027523"/>
    <x v="4"/>
    <x v="11"/>
    <b v="1"/>
    <s v="music/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m/>
    <x v="1"/>
    <s v="GBP"/>
    <m/>
    <n v="1480784606"/>
    <n v="1478189006"/>
    <b v="0"/>
    <n v="168"/>
    <n v="252.48648648648648"/>
    <n v="55.607142857142854"/>
    <x v="4"/>
    <x v="11"/>
    <b v="1"/>
    <s v="music/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x v="0"/>
    <s v="USD"/>
    <m/>
    <n v="1486095060"/>
    <n v="1484198170"/>
    <b v="0"/>
    <n v="31"/>
    <n v="116.15384615384616"/>
    <n v="48.70967741935484"/>
    <x v="4"/>
    <x v="11"/>
    <b v="1"/>
    <s v="music/rock"/>
    <x v="1377"/>
    <x v="1"/>
    <d v="2017-02-03T04:11:00"/>
  </r>
  <r>
    <n v="1378"/>
    <s v="SIX BY SEVEN"/>
    <s v="A psychedelic post rock masterpiece!"/>
    <n v="2000"/>
    <n v="4067"/>
    <x v="0"/>
    <m/>
    <x v="1"/>
    <s v="GBP"/>
    <m/>
    <n v="1470075210"/>
    <n v="1468779210"/>
    <b v="0"/>
    <n v="133"/>
    <n v="203.35"/>
    <n v="30.578947368421051"/>
    <x v="4"/>
    <x v="11"/>
    <b v="1"/>
    <s v="music/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m/>
    <x v="0"/>
    <s v="USD"/>
    <m/>
    <n v="1433504876"/>
    <n v="1430912876"/>
    <b v="0"/>
    <n v="151"/>
    <n v="111.6"/>
    <n v="73.907284768211923"/>
    <x v="4"/>
    <x v="11"/>
    <b v="1"/>
    <s v="music/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m/>
    <x v="0"/>
    <s v="USD"/>
    <m/>
    <n v="1433815200"/>
    <n v="1431886706"/>
    <b v="0"/>
    <n v="5"/>
    <n v="424"/>
    <n v="21.2"/>
    <x v="4"/>
    <x v="11"/>
    <b v="1"/>
    <s v="music/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x v="0"/>
    <s v="USD"/>
    <m/>
    <n v="1482988125"/>
    <n v="1480396125"/>
    <b v="0"/>
    <n v="73"/>
    <n v="107.1"/>
    <n v="73.356164383561648"/>
    <x v="4"/>
    <x v="11"/>
    <b v="1"/>
    <s v="music/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m/>
    <x v="0"/>
    <s v="USD"/>
    <m/>
    <n v="1367867536"/>
    <n v="1365275536"/>
    <b v="0"/>
    <n v="148"/>
    <n v="104.3625"/>
    <n v="56.412162162162161"/>
    <x v="4"/>
    <x v="11"/>
    <b v="1"/>
    <s v="music/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x v="5"/>
    <s v="CAD"/>
    <m/>
    <n v="1482457678"/>
    <n v="1480729678"/>
    <b v="0"/>
    <n v="93"/>
    <n v="212.40909090909091"/>
    <n v="50.247311827956992"/>
    <x v="4"/>
    <x v="11"/>
    <b v="1"/>
    <s v="music/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x v="0"/>
    <s v="USD"/>
    <m/>
    <n v="1436117922"/>
    <n v="1433525922"/>
    <b v="0"/>
    <n v="63"/>
    <n v="124.08571428571429"/>
    <n v="68.936507936507937"/>
    <x v="4"/>
    <x v="11"/>
    <b v="1"/>
    <s v="music/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m/>
    <x v="12"/>
    <s v="EUR"/>
    <m/>
    <n v="1461931860"/>
    <n v="1457109121"/>
    <b v="0"/>
    <n v="134"/>
    <n v="110.406125"/>
    <n v="65.914104477611943"/>
    <x v="4"/>
    <x v="11"/>
    <b v="1"/>
    <s v="music/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m/>
    <x v="0"/>
    <s v="USD"/>
    <m/>
    <n v="1438183889"/>
    <n v="1435591889"/>
    <b v="0"/>
    <n v="14"/>
    <n v="218.75"/>
    <n v="62.5"/>
    <x v="4"/>
    <x v="11"/>
    <b v="1"/>
    <s v="music/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x v="0"/>
    <s v="USD"/>
    <m/>
    <n v="1433305800"/>
    <n v="1430604395"/>
    <b v="0"/>
    <n v="78"/>
    <n v="136.625"/>
    <n v="70.064102564102569"/>
    <x v="4"/>
    <x v="11"/>
    <b v="1"/>
    <s v="music/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x v="0"/>
    <s v="USD"/>
    <m/>
    <n v="1476720840"/>
    <n v="1474469117"/>
    <b v="0"/>
    <n v="112"/>
    <n v="134.8074"/>
    <n v="60.181874999999998"/>
    <x v="4"/>
    <x v="11"/>
    <b v="1"/>
    <s v="music/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m/>
    <x v="1"/>
    <s v="GBP"/>
    <m/>
    <n v="1471087957"/>
    <n v="1468495957"/>
    <b v="0"/>
    <n v="34"/>
    <n v="145.4"/>
    <n v="21.382352941176471"/>
    <x v="4"/>
    <x v="11"/>
    <b v="1"/>
    <s v="music/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m/>
    <x v="0"/>
    <s v="USD"/>
    <m/>
    <n v="1430154720"/>
    <n v="1427224606"/>
    <b v="0"/>
    <n v="19"/>
    <n v="109.10714285714286"/>
    <n v="160.78947368421052"/>
    <x v="4"/>
    <x v="11"/>
    <b v="1"/>
    <s v="music/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m/>
    <x v="0"/>
    <s v="USD"/>
    <m/>
    <n v="1440219540"/>
    <n v="1436369818"/>
    <b v="0"/>
    <n v="13"/>
    <n v="110.2"/>
    <n v="42.384615384615387"/>
    <x v="4"/>
    <x v="11"/>
    <b v="1"/>
    <s v="music/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m/>
    <x v="0"/>
    <s v="USD"/>
    <m/>
    <n v="1456976586"/>
    <n v="1454298186"/>
    <b v="0"/>
    <n v="104"/>
    <n v="113.64"/>
    <n v="27.317307692307693"/>
    <x v="4"/>
    <x v="11"/>
    <b v="1"/>
    <s v="music/rock"/>
    <x v="1392"/>
    <x v="2"/>
    <d v="2016-03-03T03:43:06"/>
  </r>
  <r>
    <n v="1393"/>
    <s v="WolfHunt | Social Commentary Rock Project"/>
    <s v="Rock n' Roll tales of our times"/>
    <n v="10000"/>
    <n v="10235"/>
    <x v="0"/>
    <m/>
    <x v="0"/>
    <s v="USD"/>
    <m/>
    <n v="1470068523"/>
    <n v="1467476523"/>
    <b v="0"/>
    <n v="52"/>
    <n v="102.35"/>
    <n v="196.82692307692307"/>
    <x v="4"/>
    <x v="11"/>
    <b v="1"/>
    <s v="music/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x v="0"/>
    <s v="USD"/>
    <m/>
    <n v="1488337200"/>
    <n v="1484623726"/>
    <b v="0"/>
    <n v="17"/>
    <n v="122.13333333333334"/>
    <n v="53.882352941176471"/>
    <x v="4"/>
    <x v="11"/>
    <b v="1"/>
    <s v="music/rock"/>
    <x v="1394"/>
    <x v="1"/>
    <d v="2017-03-01T03:00:00"/>
  </r>
  <r>
    <n v="1395"/>
    <s v="Quiet Oaks Full Length Album"/>
    <s v="Help Quiet Oaks record their debut album!!!"/>
    <n v="3500"/>
    <n v="3916"/>
    <x v="0"/>
    <m/>
    <x v="0"/>
    <s v="USD"/>
    <m/>
    <n v="1484430481"/>
    <n v="1481838481"/>
    <b v="0"/>
    <n v="82"/>
    <n v="111.88571428571429"/>
    <n v="47.756097560975611"/>
    <x v="4"/>
    <x v="11"/>
    <b v="1"/>
    <s v="music/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x v="0"/>
    <s v="USD"/>
    <m/>
    <n v="1423871882"/>
    <n v="1421279882"/>
    <b v="0"/>
    <n v="73"/>
    <n v="107.3"/>
    <n v="88.191780821917803"/>
    <x v="4"/>
    <x v="11"/>
    <b v="1"/>
    <s v="music/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x v="0"/>
    <s v="USD"/>
    <m/>
    <n v="1477603140"/>
    <n v="1475013710"/>
    <b v="0"/>
    <n v="158"/>
    <n v="113.85"/>
    <n v="72.056962025316452"/>
    <x v="4"/>
    <x v="11"/>
    <b v="1"/>
    <s v="music/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x v="0"/>
    <s v="USD"/>
    <m/>
    <n v="1467752334"/>
    <n v="1465160334"/>
    <b v="0"/>
    <n v="65"/>
    <n v="109.68181818181819"/>
    <n v="74.246153846153845"/>
    <x v="4"/>
    <x v="11"/>
    <b v="1"/>
    <s v="music/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x v="0"/>
    <s v="USD"/>
    <m/>
    <n v="1412640373"/>
    <n v="1410048373"/>
    <b v="0"/>
    <n v="184"/>
    <n v="126.14444444444445"/>
    <n v="61.701086956521742"/>
    <x v="4"/>
    <x v="11"/>
    <b v="1"/>
    <s v="music/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x v="1"/>
    <s v="GBP"/>
    <m/>
    <n v="1465709400"/>
    <n v="1462695073"/>
    <b v="0"/>
    <n v="34"/>
    <n v="167.42857142857142"/>
    <n v="17.235294117647058"/>
    <x v="4"/>
    <x v="11"/>
    <b v="1"/>
    <s v="music/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x v="0"/>
    <s v="USD"/>
    <m/>
    <n v="1369612474"/>
    <n v="1367798074"/>
    <b v="0"/>
    <n v="240"/>
    <n v="496.52"/>
    <n v="51.720833333333331"/>
    <x v="4"/>
    <x v="11"/>
    <b v="1"/>
    <s v="music/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x v="1"/>
    <s v="GBP"/>
    <m/>
    <n v="1430439411"/>
    <n v="1425259011"/>
    <b v="0"/>
    <n v="113"/>
    <n v="109.16"/>
    <n v="24.150442477876105"/>
    <x v="4"/>
    <x v="11"/>
    <b v="1"/>
    <s v="music/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m/>
    <x v="0"/>
    <s v="USD"/>
    <m/>
    <n v="1374802235"/>
    <n v="1372210235"/>
    <b v="0"/>
    <n v="66"/>
    <n v="102.575"/>
    <n v="62.166666666666664"/>
    <x v="4"/>
    <x v="11"/>
    <b v="1"/>
    <s v="music/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x v="1"/>
    <s v="GBP"/>
    <m/>
    <n v="1424607285"/>
    <n v="1422447285"/>
    <b v="1"/>
    <n v="5"/>
    <n v="1.6620689655172414"/>
    <n v="48.2"/>
    <x v="3"/>
    <x v="22"/>
    <b v="0"/>
    <s v="publishing/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m/>
    <x v="0"/>
    <s v="USD"/>
    <m/>
    <n v="1417195201"/>
    <n v="1414599601"/>
    <b v="1"/>
    <n v="17"/>
    <n v="0.42"/>
    <n v="6.1764705882352944"/>
    <x v="3"/>
    <x v="22"/>
    <b v="0"/>
    <s v="publishing/translations"/>
    <x v="1405"/>
    <x v="3"/>
    <d v="2014-11-28T17:20:01"/>
  </r>
  <r>
    <n v="1406"/>
    <s v="Man Down! Translation project"/>
    <s v="The White coat and the battle dress uniform"/>
    <n v="12000"/>
    <n v="15"/>
    <x v="2"/>
    <m/>
    <x v="13"/>
    <s v="EUR"/>
    <m/>
    <n v="1449914400"/>
    <n v="1445336607"/>
    <b v="0"/>
    <n v="3"/>
    <n v="0.125"/>
    <n v="5"/>
    <x v="3"/>
    <x v="22"/>
    <b v="0"/>
    <s v="publishing/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x v="0"/>
    <s v="USD"/>
    <m/>
    <n v="1407847978"/>
    <n v="1405687978"/>
    <b v="0"/>
    <n v="2"/>
    <n v="0.5"/>
    <n v="7.5"/>
    <x v="3"/>
    <x v="22"/>
    <b v="0"/>
    <s v="publishing/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x v="1"/>
    <s v="GBP"/>
    <m/>
    <n v="1447451756"/>
    <n v="1444856156"/>
    <b v="0"/>
    <n v="6"/>
    <n v="7.2"/>
    <n v="12"/>
    <x v="3"/>
    <x v="22"/>
    <b v="0"/>
    <s v="publishing/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x v="0"/>
    <s v="USD"/>
    <m/>
    <n v="1420085535"/>
    <n v="1414897935"/>
    <b v="0"/>
    <n v="0"/>
    <n v="0"/>
    <e v="#DIV/0!"/>
    <x v="3"/>
    <x v="22"/>
    <b v="0"/>
    <s v="publishing/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x v="13"/>
    <s v="EUR"/>
    <m/>
    <n v="1464939520"/>
    <n v="1461051520"/>
    <b v="0"/>
    <n v="1"/>
    <n v="1.6666666666666666E-2"/>
    <n v="1"/>
    <x v="3"/>
    <x v="22"/>
    <b v="0"/>
    <s v="publishing/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x v="1"/>
    <s v="GBP"/>
    <m/>
    <n v="1423185900"/>
    <n v="1420766700"/>
    <b v="0"/>
    <n v="3"/>
    <n v="0.23333333333333334"/>
    <n v="2.3333333333333335"/>
    <x v="3"/>
    <x v="22"/>
    <b v="0"/>
    <s v="publishing/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m/>
    <x v="0"/>
    <s v="USD"/>
    <m/>
    <n v="1417656699"/>
    <n v="1415064699"/>
    <b v="0"/>
    <n v="13"/>
    <n v="4.5714285714285712"/>
    <n v="24.615384615384617"/>
    <x v="3"/>
    <x v="22"/>
    <b v="0"/>
    <s v="publishing/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x v="13"/>
    <s v="EUR"/>
    <m/>
    <n v="1455964170"/>
    <n v="1450780170"/>
    <b v="0"/>
    <n v="1"/>
    <n v="5"/>
    <n v="100"/>
    <x v="3"/>
    <x v="22"/>
    <b v="0"/>
    <s v="publishing/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x v="0"/>
    <s v="USD"/>
    <m/>
    <n v="1483423467"/>
    <n v="1480831467"/>
    <b v="0"/>
    <n v="1"/>
    <n v="0.2"/>
    <n v="1"/>
    <x v="3"/>
    <x v="22"/>
    <b v="0"/>
    <s v="publishing/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x v="0"/>
    <s v="USD"/>
    <m/>
    <n v="1439741591"/>
    <n v="1436285591"/>
    <b v="0"/>
    <n v="9"/>
    <n v="18.181818181818183"/>
    <n v="88.888888888888886"/>
    <x v="3"/>
    <x v="22"/>
    <b v="0"/>
    <s v="publishing/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x v="0"/>
    <s v="USD"/>
    <m/>
    <n v="1448147619"/>
    <n v="1445552019"/>
    <b v="0"/>
    <n v="0"/>
    <n v="0"/>
    <e v="#DIV/0!"/>
    <x v="3"/>
    <x v="22"/>
    <b v="0"/>
    <s v="publishing/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x v="0"/>
    <s v="USD"/>
    <m/>
    <n v="1442315460"/>
    <n v="1439696174"/>
    <b v="0"/>
    <n v="2"/>
    <n v="1.2222222222222223"/>
    <n v="27.5"/>
    <x v="3"/>
    <x v="22"/>
    <b v="0"/>
    <s v="publishing/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x v="3"/>
    <s v="EUR"/>
    <m/>
    <n v="1456397834"/>
    <n v="1453805834"/>
    <b v="0"/>
    <n v="1"/>
    <n v="0.2"/>
    <n v="6"/>
    <x v="3"/>
    <x v="22"/>
    <b v="0"/>
    <s v="publishing/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x v="0"/>
    <s v="USD"/>
    <m/>
    <n v="1476010619"/>
    <n v="1473418619"/>
    <b v="0"/>
    <n v="10"/>
    <n v="7.0634920634920633"/>
    <n v="44.5"/>
    <x v="3"/>
    <x v="22"/>
    <b v="0"/>
    <s v="publishing/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m/>
    <x v="0"/>
    <s v="USD"/>
    <m/>
    <n v="1467129686"/>
    <n v="1464969686"/>
    <b v="0"/>
    <n v="3"/>
    <n v="2.7272727272727271"/>
    <n v="1"/>
    <x v="3"/>
    <x v="22"/>
    <b v="0"/>
    <s v="publishing/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x v="11"/>
    <s v="SEK"/>
    <m/>
    <n v="1423432709"/>
    <n v="1420840709"/>
    <b v="0"/>
    <n v="2"/>
    <n v="0.1"/>
    <n v="100"/>
    <x v="3"/>
    <x v="22"/>
    <b v="0"/>
    <s v="publishing/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x v="4"/>
    <s v="NZD"/>
    <m/>
    <n v="1474436704"/>
    <n v="1471844704"/>
    <b v="0"/>
    <n v="2"/>
    <n v="0.104"/>
    <n v="13"/>
    <x v="3"/>
    <x v="22"/>
    <b v="0"/>
    <s v="publishing/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x v="2"/>
    <s v="AUD"/>
    <m/>
    <n v="1451637531"/>
    <n v="1449045531"/>
    <b v="0"/>
    <n v="1"/>
    <n v="0.33333333333333331"/>
    <n v="100"/>
    <x v="3"/>
    <x v="22"/>
    <b v="0"/>
    <s v="publishing/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m/>
    <x v="0"/>
    <s v="USD"/>
    <m/>
    <n v="1479233602"/>
    <n v="1478106802"/>
    <b v="0"/>
    <n v="14"/>
    <n v="20.36"/>
    <n v="109.07142857142857"/>
    <x v="3"/>
    <x v="22"/>
    <b v="0"/>
    <s v="publishing/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x v="0"/>
    <s v="USD"/>
    <m/>
    <n v="1430276959"/>
    <n v="1427684959"/>
    <b v="0"/>
    <n v="0"/>
    <n v="0"/>
    <e v="#DIV/0!"/>
    <x v="3"/>
    <x v="22"/>
    <b v="0"/>
    <s v="publishing/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x v="12"/>
    <s v="EUR"/>
    <m/>
    <n v="1440408120"/>
    <n v="1435224120"/>
    <b v="0"/>
    <n v="0"/>
    <n v="0"/>
    <e v="#DIV/0!"/>
    <x v="3"/>
    <x v="22"/>
    <b v="0"/>
    <s v="publishing/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m/>
    <x v="12"/>
    <s v="EUR"/>
    <m/>
    <n v="1474230385"/>
    <n v="1471638385"/>
    <b v="0"/>
    <n v="4"/>
    <n v="8.3800000000000008"/>
    <n v="104.75"/>
    <x v="3"/>
    <x v="22"/>
    <b v="0"/>
    <s v="publishing/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x v="3"/>
    <s v="EUR"/>
    <m/>
    <n v="1459584417"/>
    <n v="1456996017"/>
    <b v="0"/>
    <n v="3"/>
    <n v="4.5"/>
    <n v="15"/>
    <x v="3"/>
    <x v="22"/>
    <b v="0"/>
    <s v="publishing/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m/>
    <x v="0"/>
    <s v="USD"/>
    <m/>
    <n v="1428629242"/>
    <n v="1426037242"/>
    <b v="0"/>
    <n v="0"/>
    <n v="0"/>
    <e v="#DIV/0!"/>
    <x v="3"/>
    <x v="22"/>
    <b v="0"/>
    <s v="publishing/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m/>
    <x v="0"/>
    <s v="USD"/>
    <m/>
    <n v="1419017488"/>
    <n v="1416339088"/>
    <b v="0"/>
    <n v="5"/>
    <n v="8.06"/>
    <n v="80.599999999999994"/>
    <x v="3"/>
    <x v="22"/>
    <b v="0"/>
    <s v="publishing/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x v="0"/>
    <s v="USD"/>
    <m/>
    <n v="1448517816"/>
    <n v="1445922216"/>
    <b v="0"/>
    <n v="47"/>
    <n v="31.94705882352941"/>
    <n v="115.55319148936171"/>
    <x v="3"/>
    <x v="22"/>
    <b v="0"/>
    <s v="publishing/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m/>
    <x v="0"/>
    <s v="USD"/>
    <m/>
    <n v="1437417828"/>
    <n v="1434825828"/>
    <b v="0"/>
    <n v="0"/>
    <n v="0"/>
    <e v="#DIV/0!"/>
    <x v="3"/>
    <x v="22"/>
    <b v="0"/>
    <s v="publishing/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x v="13"/>
    <s v="EUR"/>
    <m/>
    <n v="1481367600"/>
    <n v="1477839675"/>
    <b v="0"/>
    <n v="10"/>
    <n v="6.708333333333333"/>
    <n v="80.5"/>
    <x v="3"/>
    <x v="22"/>
    <b v="0"/>
    <s v="publishing/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x v="8"/>
    <s v="DKK"/>
    <m/>
    <n v="1433775600"/>
    <n v="1431973478"/>
    <b v="0"/>
    <n v="11"/>
    <n v="9.9878048780487809"/>
    <n v="744.5454545454545"/>
    <x v="3"/>
    <x v="22"/>
    <b v="0"/>
    <s v="publishing/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m/>
    <x v="13"/>
    <s v="EUR"/>
    <m/>
    <n v="1444589020"/>
    <n v="1441997020"/>
    <b v="0"/>
    <n v="2"/>
    <n v="0.1"/>
    <n v="7.5"/>
    <x v="3"/>
    <x v="22"/>
    <b v="0"/>
    <s v="publishing/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x v="12"/>
    <s v="EUR"/>
    <m/>
    <n v="1456043057"/>
    <n v="1453451057"/>
    <b v="0"/>
    <n v="2"/>
    <n v="0.77"/>
    <n v="38.5"/>
    <x v="3"/>
    <x v="22"/>
    <b v="0"/>
    <s v="publishing/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x v="0"/>
    <s v="USD"/>
    <m/>
    <n v="1405227540"/>
    <n v="1402058739"/>
    <b v="0"/>
    <n v="22"/>
    <n v="26.9"/>
    <n v="36.68181818181818"/>
    <x v="3"/>
    <x v="22"/>
    <b v="0"/>
    <s v="publishing/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x v="8"/>
    <s v="DKK"/>
    <m/>
    <n v="1461765300"/>
    <n v="1459198499"/>
    <b v="0"/>
    <n v="8"/>
    <n v="3"/>
    <n v="75"/>
    <x v="3"/>
    <x v="22"/>
    <b v="0"/>
    <s v="publishing/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x v="5"/>
    <s v="CAD"/>
    <m/>
    <n v="1425758101"/>
    <n v="1423166101"/>
    <b v="0"/>
    <n v="6"/>
    <n v="6.6055045871559637"/>
    <n v="30"/>
    <x v="3"/>
    <x v="22"/>
    <b v="0"/>
    <s v="publishing/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x v="13"/>
    <s v="EUR"/>
    <m/>
    <n v="1464285463"/>
    <n v="1461693463"/>
    <b v="0"/>
    <n v="1"/>
    <n v="7.6923076923076927E-3"/>
    <n v="1"/>
    <x v="3"/>
    <x v="22"/>
    <b v="0"/>
    <s v="publishing/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x v="1"/>
    <s v="GBP"/>
    <m/>
    <n v="1441995769"/>
    <n v="1436811769"/>
    <b v="0"/>
    <n v="3"/>
    <n v="1.1222222222222222"/>
    <n v="673.33333333333337"/>
    <x v="3"/>
    <x v="22"/>
    <b v="0"/>
    <s v="publishing/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x v="0"/>
    <s v="USD"/>
    <m/>
    <n v="1464190158"/>
    <n v="1461598158"/>
    <b v="0"/>
    <n v="0"/>
    <n v="0"/>
    <e v="#DIV/0!"/>
    <x v="3"/>
    <x v="22"/>
    <b v="0"/>
    <s v="publishing/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x v="6"/>
    <s v="EUR"/>
    <m/>
    <n v="1483395209"/>
    <n v="1480803209"/>
    <b v="0"/>
    <n v="0"/>
    <n v="0"/>
    <e v="#DIV/0!"/>
    <x v="3"/>
    <x v="22"/>
    <b v="0"/>
    <s v="publishing/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m/>
    <x v="12"/>
    <s v="EUR"/>
    <m/>
    <n v="1442091462"/>
    <n v="1436907462"/>
    <b v="0"/>
    <n v="0"/>
    <n v="0"/>
    <e v="#DIV/0!"/>
    <x v="3"/>
    <x v="22"/>
    <b v="0"/>
    <s v="publishing/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x v="12"/>
    <s v="EUR"/>
    <m/>
    <n v="1434286855"/>
    <n v="1431694855"/>
    <b v="0"/>
    <n v="0"/>
    <n v="0"/>
    <e v="#DIV/0!"/>
    <x v="3"/>
    <x v="22"/>
    <b v="0"/>
    <s v="publishing/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x v="13"/>
    <s v="EUR"/>
    <m/>
    <n v="1461235478"/>
    <n v="1459507478"/>
    <b v="0"/>
    <n v="0"/>
    <n v="0"/>
    <e v="#DIV/0!"/>
    <x v="3"/>
    <x v="22"/>
    <b v="0"/>
    <s v="publishing/translations"/>
    <x v="1446"/>
    <x v="2"/>
    <d v="2016-04-21T10:44:38"/>
  </r>
  <r>
    <n v="1447"/>
    <s v="Indian Language Dictionary"/>
    <s v="I'm creating a dictionary of multiple Indian languages."/>
    <n v="500000"/>
    <n v="75"/>
    <x v="2"/>
    <m/>
    <x v="0"/>
    <s v="USD"/>
    <m/>
    <n v="1467999134"/>
    <n v="1465407134"/>
    <b v="0"/>
    <n v="3"/>
    <n v="1.4999999999999999E-2"/>
    <n v="25"/>
    <x v="3"/>
    <x v="22"/>
    <b v="0"/>
    <s v="publishing/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x v="2"/>
    <s v="AUD"/>
    <m/>
    <n v="1432272300"/>
    <n v="1429655318"/>
    <b v="0"/>
    <n v="0"/>
    <n v="0"/>
    <e v="#DIV/0!"/>
    <x v="3"/>
    <x v="22"/>
    <b v="0"/>
    <s v="publishing/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x v="0"/>
    <s v="USD"/>
    <m/>
    <n v="1431286105"/>
    <n v="1427138905"/>
    <b v="0"/>
    <n v="0"/>
    <n v="0"/>
    <e v="#DIV/0!"/>
    <x v="3"/>
    <x v="22"/>
    <b v="0"/>
    <s v="publishing/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x v="0"/>
    <s v="USD"/>
    <m/>
    <n v="1455941197"/>
    <n v="1453349197"/>
    <b v="0"/>
    <n v="1"/>
    <n v="1E-3"/>
    <n v="1"/>
    <x v="3"/>
    <x v="22"/>
    <b v="0"/>
    <s v="publishing/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m/>
    <x v="0"/>
    <s v="USD"/>
    <m/>
    <n v="1416355259"/>
    <n v="1413759659"/>
    <b v="0"/>
    <n v="2"/>
    <n v="1.0554089709762533E-2"/>
    <n v="1"/>
    <x v="3"/>
    <x v="22"/>
    <b v="0"/>
    <s v="publishing/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m/>
    <x v="0"/>
    <s v="USD"/>
    <m/>
    <n v="1406566363"/>
    <n v="1403974363"/>
    <b v="0"/>
    <n v="0"/>
    <n v="0"/>
    <e v="#DIV/0!"/>
    <x v="3"/>
    <x v="22"/>
    <b v="0"/>
    <s v="publishing/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x v="6"/>
    <s v="EUR"/>
    <m/>
    <n v="1492270947"/>
    <n v="1488386547"/>
    <b v="0"/>
    <n v="0"/>
    <n v="0"/>
    <e v="#DIV/0!"/>
    <x v="3"/>
    <x v="22"/>
    <b v="0"/>
    <s v="publishing/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x v="3"/>
    <s v="EUR"/>
    <m/>
    <n v="1461535140"/>
    <n v="1459716480"/>
    <b v="0"/>
    <n v="1"/>
    <n v="0.8571428571428571"/>
    <n v="15"/>
    <x v="3"/>
    <x v="22"/>
    <b v="0"/>
    <s v="publishing/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x v="0"/>
    <s v="USD"/>
    <m/>
    <n v="1409924340"/>
    <n v="1405181320"/>
    <b v="0"/>
    <n v="7"/>
    <n v="10.5"/>
    <n v="225"/>
    <x v="3"/>
    <x v="22"/>
    <b v="0"/>
    <s v="publishing/translations"/>
    <x v="1455"/>
    <x v="3"/>
    <d v="2014-09-05T13:39:00"/>
  </r>
  <r>
    <n v="1456"/>
    <s v="Sometimes you don't need love (Canceled)"/>
    <s v="English Version of my auto-published novel"/>
    <n v="5000"/>
    <n v="145"/>
    <x v="1"/>
    <m/>
    <x v="13"/>
    <s v="EUR"/>
    <m/>
    <n v="1483459365"/>
    <n v="1480867365"/>
    <b v="0"/>
    <n v="3"/>
    <n v="2.9"/>
    <n v="48.333333333333336"/>
    <x v="3"/>
    <x v="22"/>
    <b v="0"/>
    <s v="publishing/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m/>
    <x v="0"/>
    <s v="USD"/>
    <m/>
    <n v="1447281044"/>
    <n v="1444685444"/>
    <b v="0"/>
    <n v="0"/>
    <n v="0"/>
    <e v="#DIV/0!"/>
    <x v="3"/>
    <x v="22"/>
    <b v="0"/>
    <s v="publishing/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x v="0"/>
    <s v="USD"/>
    <m/>
    <n v="1407729600"/>
    <n v="1405097760"/>
    <b v="0"/>
    <n v="0"/>
    <n v="0"/>
    <e v="#DIV/0!"/>
    <x v="3"/>
    <x v="22"/>
    <b v="0"/>
    <s v="publishing/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x v="8"/>
    <s v="DKK"/>
    <m/>
    <n v="1449077100"/>
    <n v="1446612896"/>
    <b v="0"/>
    <n v="0"/>
    <n v="0"/>
    <e v="#DIV/0!"/>
    <x v="3"/>
    <x v="22"/>
    <b v="0"/>
    <s v="publishing/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m/>
    <x v="0"/>
    <s v="USD"/>
    <m/>
    <n v="1417391100"/>
    <n v="1412371898"/>
    <b v="0"/>
    <n v="0"/>
    <n v="0"/>
    <e v="#DIV/0!"/>
    <x v="3"/>
    <x v="22"/>
    <b v="0"/>
    <s v="publishing/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m/>
    <x v="0"/>
    <s v="USD"/>
    <m/>
    <n v="1413849600"/>
    <n v="1410967754"/>
    <b v="1"/>
    <n v="340"/>
    <n v="101.24460000000001"/>
    <n v="44.66673529411765"/>
    <x v="3"/>
    <x v="23"/>
    <b v="1"/>
    <s v="publishing/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m/>
    <x v="0"/>
    <s v="USD"/>
    <m/>
    <n v="1365609271"/>
    <n v="1363017271"/>
    <b v="1"/>
    <n v="150"/>
    <n v="108.5175"/>
    <n v="28.937999999999999"/>
    <x v="3"/>
    <x v="23"/>
    <b v="1"/>
    <s v="publishing/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x v="0"/>
    <s v="USD"/>
    <m/>
    <n v="1365367938"/>
    <n v="1361483538"/>
    <b v="1"/>
    <n v="25"/>
    <n v="147.66666666666666"/>
    <n v="35.44"/>
    <x v="3"/>
    <x v="23"/>
    <b v="1"/>
    <s v="publishing/radio &amp; podcasts"/>
    <x v="1463"/>
    <x v="4"/>
    <d v="2013-04-07T20:52:18"/>
  </r>
  <r>
    <n v="1464"/>
    <s v="Science Studio"/>
    <s v="The Best Science Media on the Web"/>
    <n v="5000"/>
    <n v="8160"/>
    <x v="0"/>
    <m/>
    <x v="0"/>
    <s v="USD"/>
    <m/>
    <n v="1361029958"/>
    <n v="1358437958"/>
    <b v="1"/>
    <n v="234"/>
    <n v="163.19999999999999"/>
    <n v="34.871794871794869"/>
    <x v="3"/>
    <x v="23"/>
    <b v="1"/>
    <s v="publishing/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x v="0"/>
    <s v="USD"/>
    <m/>
    <n v="1332385200"/>
    <n v="1329759452"/>
    <b v="1"/>
    <n v="2602"/>
    <n v="456.41449999999998"/>
    <n v="52.622732513451197"/>
    <x v="3"/>
    <x v="23"/>
    <b v="1"/>
    <s v="publishing/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x v="0"/>
    <s v="USD"/>
    <m/>
    <n v="1452574800"/>
    <n v="1449029266"/>
    <b v="1"/>
    <n v="248"/>
    <n v="107.8773125"/>
    <n v="69.598266129032254"/>
    <x v="3"/>
    <x v="23"/>
    <b v="1"/>
    <s v="publishing/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m/>
    <x v="0"/>
    <s v="USD"/>
    <m/>
    <n v="1332699285"/>
    <n v="1327518885"/>
    <b v="1"/>
    <n v="600"/>
    <n v="115.08"/>
    <n v="76.72"/>
    <x v="3"/>
    <x v="23"/>
    <b v="1"/>
    <s v="publishing/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x v="0"/>
    <s v="USD"/>
    <m/>
    <n v="1307838049"/>
    <n v="1302654049"/>
    <b v="1"/>
    <n v="293"/>
    <n v="102.36842105263158"/>
    <n v="33.191126279863482"/>
    <x v="3"/>
    <x v="23"/>
    <b v="1"/>
    <s v="publishing/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m/>
    <x v="0"/>
    <s v="USD"/>
    <m/>
    <n v="1360938109"/>
    <n v="1358346109"/>
    <b v="1"/>
    <n v="321"/>
    <n v="108.42485875706215"/>
    <n v="149.46417445482865"/>
    <x v="3"/>
    <x v="23"/>
    <b v="1"/>
    <s v="publishing/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x v="0"/>
    <s v="USD"/>
    <m/>
    <n v="1356724263"/>
    <n v="1354909863"/>
    <b v="1"/>
    <n v="81"/>
    <n v="125.13333333333334"/>
    <n v="23.172839506172838"/>
    <x v="3"/>
    <x v="23"/>
    <b v="1"/>
    <s v="publishing/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m/>
    <x v="0"/>
    <s v="USD"/>
    <m/>
    <n v="1428620334"/>
    <n v="1426028334"/>
    <b v="1"/>
    <n v="343"/>
    <n v="103.840625"/>
    <n v="96.877551020408163"/>
    <x v="3"/>
    <x v="23"/>
    <b v="1"/>
    <s v="publishing/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x v="0"/>
    <s v="USD"/>
    <m/>
    <n v="1381928503"/>
    <n v="1379336503"/>
    <b v="1"/>
    <n v="336"/>
    <n v="138.70400000000001"/>
    <n v="103.20238095238095"/>
    <x v="3"/>
    <x v="23"/>
    <b v="1"/>
    <s v="publishing/radio &amp; podcasts"/>
    <x v="1472"/>
    <x v="4"/>
    <d v="2013-10-16T13:01:43"/>
  </r>
  <r>
    <n v="1473"/>
    <s v="ONE LOVES ONLY FORM"/>
    <s v="Public Radio Project"/>
    <n v="1500"/>
    <n v="1807.74"/>
    <x v="0"/>
    <m/>
    <x v="0"/>
    <s v="USD"/>
    <m/>
    <n v="1330644639"/>
    <n v="1328052639"/>
    <b v="1"/>
    <n v="47"/>
    <n v="120.51600000000001"/>
    <n v="38.462553191489363"/>
    <x v="3"/>
    <x v="23"/>
    <b v="1"/>
    <s v="publishing/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x v="0"/>
    <s v="USD"/>
    <m/>
    <n v="1379093292"/>
    <n v="1376501292"/>
    <b v="1"/>
    <n v="76"/>
    <n v="112.26666666666667"/>
    <n v="44.315789473684212"/>
    <x v="3"/>
    <x v="23"/>
    <b v="1"/>
    <s v="publishing/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x v="0"/>
    <s v="USD"/>
    <m/>
    <n v="1419051540"/>
    <n v="1416244863"/>
    <b v="1"/>
    <n v="441"/>
    <n v="188.66966666666667"/>
    <n v="64.173356009070289"/>
    <x v="3"/>
    <x v="23"/>
    <b v="1"/>
    <s v="publishing/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m/>
    <x v="0"/>
    <s v="USD"/>
    <m/>
    <n v="1315616422"/>
    <n v="1313024422"/>
    <b v="1"/>
    <n v="916"/>
    <n v="661.55466666666666"/>
    <n v="43.333275109170302"/>
    <x v="3"/>
    <x v="23"/>
    <b v="1"/>
    <s v="publishing/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x v="0"/>
    <s v="USD"/>
    <m/>
    <n v="1324609200"/>
    <n v="1319467604"/>
    <b v="1"/>
    <n v="369"/>
    <n v="111.31"/>
    <n v="90.495934959349597"/>
    <x v="3"/>
    <x v="23"/>
    <b v="1"/>
    <s v="publishing/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x v="0"/>
    <s v="USD"/>
    <m/>
    <n v="1368564913"/>
    <n v="1367355313"/>
    <b v="1"/>
    <n v="20242"/>
    <n v="1181.6142199999999"/>
    <n v="29.187190495010373"/>
    <x v="3"/>
    <x v="23"/>
    <b v="1"/>
    <s v="publishing/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x v="0"/>
    <s v="USD"/>
    <m/>
    <n v="1399694340"/>
    <n v="1398448389"/>
    <b v="1"/>
    <n v="71"/>
    <n v="137.375"/>
    <n v="30.95774647887324"/>
    <x v="3"/>
    <x v="23"/>
    <b v="1"/>
    <s v="publishing/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x v="0"/>
    <s v="USD"/>
    <m/>
    <n v="1374858000"/>
    <n v="1373408699"/>
    <b v="1"/>
    <n v="635"/>
    <n v="117.04040000000001"/>
    <n v="92.157795275590544"/>
    <x v="3"/>
    <x v="23"/>
    <b v="1"/>
    <s v="publishing/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x v="5"/>
    <s v="CAD"/>
    <m/>
    <n v="1383430145"/>
    <n v="1380838145"/>
    <b v="0"/>
    <n v="6"/>
    <n v="2.1"/>
    <n v="17.5"/>
    <x v="3"/>
    <x v="10"/>
    <b v="0"/>
    <s v="publishing/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x v="0"/>
    <s v="USD"/>
    <m/>
    <n v="1347004260"/>
    <n v="1345062936"/>
    <b v="0"/>
    <n v="1"/>
    <n v="0.1"/>
    <n v="5"/>
    <x v="3"/>
    <x v="10"/>
    <b v="0"/>
    <s v="publishing/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x v="0"/>
    <s v="USD"/>
    <m/>
    <n v="1469162275"/>
    <n v="1467002275"/>
    <b v="0"/>
    <n v="2"/>
    <n v="0.7142857142857143"/>
    <n v="25"/>
    <x v="3"/>
    <x v="10"/>
    <b v="0"/>
    <s v="publishing/fiction"/>
    <x v="1483"/>
    <x v="2"/>
    <d v="2016-07-22T04:37:55"/>
  </r>
  <r>
    <n v="1484"/>
    <s v="a book called filtered down thru the stars"/>
    <s v="The mussings of an old wizard"/>
    <n v="2000"/>
    <n v="0"/>
    <x v="2"/>
    <m/>
    <x v="0"/>
    <s v="USD"/>
    <m/>
    <n v="1342882260"/>
    <n v="1337834963"/>
    <b v="0"/>
    <n v="0"/>
    <n v="0"/>
    <e v="#DIV/0!"/>
    <x v="3"/>
    <x v="10"/>
    <b v="0"/>
    <s v="publishing/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x v="0"/>
    <s v="USD"/>
    <m/>
    <n v="1434827173"/>
    <n v="1430939173"/>
    <b v="0"/>
    <n v="3"/>
    <n v="2.2388059701492535"/>
    <n v="50"/>
    <x v="3"/>
    <x v="10"/>
    <b v="0"/>
    <s v="publishing/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x v="0"/>
    <s v="USD"/>
    <m/>
    <n v="1425009761"/>
    <n v="1422417761"/>
    <b v="0"/>
    <n v="3"/>
    <n v="0.24"/>
    <n v="16"/>
    <x v="3"/>
    <x v="10"/>
    <b v="0"/>
    <s v="publishing/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m/>
    <x v="0"/>
    <s v="USD"/>
    <m/>
    <n v="1470175271"/>
    <n v="1467583271"/>
    <b v="0"/>
    <n v="0"/>
    <n v="0"/>
    <e v="#DIV/0!"/>
    <x v="3"/>
    <x v="10"/>
    <b v="0"/>
    <s v="publishing/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m/>
    <x v="2"/>
    <s v="AUD"/>
    <m/>
    <n v="1388928660"/>
    <n v="1386336660"/>
    <b v="0"/>
    <n v="6"/>
    <n v="2.4"/>
    <n v="60"/>
    <x v="3"/>
    <x v="10"/>
    <b v="0"/>
    <s v="publishing/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x v="0"/>
    <s v="USD"/>
    <m/>
    <n v="1352994052"/>
    <n v="1350398452"/>
    <b v="0"/>
    <n v="0"/>
    <n v="0"/>
    <e v="#DIV/0!"/>
    <x v="3"/>
    <x v="10"/>
    <b v="0"/>
    <s v="publishing/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x v="0"/>
    <s v="USD"/>
    <m/>
    <n v="1380720474"/>
    <n v="1378214874"/>
    <b v="0"/>
    <n v="19"/>
    <n v="30.862068965517242"/>
    <n v="47.10526315789474"/>
    <x v="3"/>
    <x v="10"/>
    <b v="0"/>
    <s v="publishing/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m/>
    <x v="0"/>
    <s v="USD"/>
    <m/>
    <n v="1424014680"/>
    <n v="1418922443"/>
    <b v="0"/>
    <n v="1"/>
    <n v="8.3333333333333339"/>
    <n v="100"/>
    <x v="3"/>
    <x v="10"/>
    <b v="0"/>
    <s v="publishing/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x v="0"/>
    <s v="USD"/>
    <m/>
    <n v="1308431646"/>
    <n v="1305839646"/>
    <b v="0"/>
    <n v="2"/>
    <n v="0.75"/>
    <n v="15"/>
    <x v="3"/>
    <x v="10"/>
    <b v="0"/>
    <s v="publishing/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m/>
    <x v="0"/>
    <s v="USD"/>
    <m/>
    <n v="1371415675"/>
    <n v="1368823675"/>
    <b v="0"/>
    <n v="0"/>
    <n v="0"/>
    <e v="#DIV/0!"/>
    <x v="3"/>
    <x v="10"/>
    <b v="0"/>
    <s v="publishing/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x v="0"/>
    <s v="USD"/>
    <m/>
    <n v="1428075480"/>
    <n v="1425489613"/>
    <b v="0"/>
    <n v="11"/>
    <n v="8.9"/>
    <n v="40.454545454545453"/>
    <x v="3"/>
    <x v="10"/>
    <b v="0"/>
    <s v="publishing/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m/>
    <x v="0"/>
    <s v="USD"/>
    <m/>
    <n v="1314471431"/>
    <n v="1311879431"/>
    <b v="0"/>
    <n v="0"/>
    <n v="0"/>
    <e v="#DIV/0!"/>
    <x v="3"/>
    <x v="10"/>
    <b v="0"/>
    <s v="publishing/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m/>
    <x v="0"/>
    <s v="USD"/>
    <m/>
    <n v="1410866659"/>
    <n v="1405682659"/>
    <b v="0"/>
    <n v="0"/>
    <n v="0"/>
    <e v="#DIV/0!"/>
    <x v="3"/>
    <x v="10"/>
    <b v="0"/>
    <s v="publishing/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m/>
    <x v="0"/>
    <s v="USD"/>
    <m/>
    <n v="1375299780"/>
    <n v="1371655522"/>
    <b v="0"/>
    <n v="1"/>
    <n v="6.6666666666666671E-3"/>
    <n v="1"/>
    <x v="3"/>
    <x v="10"/>
    <b v="0"/>
    <s v="publishing/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x v="0"/>
    <s v="USD"/>
    <m/>
    <n v="1409787378"/>
    <n v="1405899378"/>
    <b v="0"/>
    <n v="3"/>
    <n v="1.9"/>
    <n v="19"/>
    <x v="3"/>
    <x v="10"/>
    <b v="0"/>
    <s v="publishing/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x v="0"/>
    <s v="USD"/>
    <m/>
    <n v="1470355833"/>
    <n v="1465171833"/>
    <b v="0"/>
    <n v="1"/>
    <n v="0.25"/>
    <n v="5"/>
    <x v="3"/>
    <x v="10"/>
    <b v="0"/>
    <s v="publishing/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x v="0"/>
    <s v="USD"/>
    <m/>
    <n v="1367444557"/>
    <n v="1364852557"/>
    <b v="0"/>
    <n v="15"/>
    <n v="25.035714285714285"/>
    <n v="46.733333333333334"/>
    <x v="3"/>
    <x v="10"/>
    <b v="0"/>
    <s v="publishing/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m/>
    <x v="5"/>
    <s v="CAD"/>
    <m/>
    <n v="1436364023"/>
    <n v="1433772023"/>
    <b v="1"/>
    <n v="885"/>
    <n v="166.33076923076922"/>
    <n v="97.731073446327684"/>
    <x v="8"/>
    <x v="20"/>
    <b v="1"/>
    <s v="photography/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m/>
    <x v="1"/>
    <s v="GBP"/>
    <m/>
    <n v="1458943200"/>
    <n v="1456491680"/>
    <b v="1"/>
    <n v="329"/>
    <n v="101.44545454545455"/>
    <n v="67.835866261398181"/>
    <x v="8"/>
    <x v="20"/>
    <b v="1"/>
    <s v="photography/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x v="18"/>
    <s v="EUR"/>
    <m/>
    <n v="1477210801"/>
    <n v="1472026801"/>
    <b v="1"/>
    <n v="71"/>
    <n v="107.89146666666667"/>
    <n v="56.98492957746479"/>
    <x v="8"/>
    <x v="20"/>
    <b v="1"/>
    <s v="photography/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m/>
    <x v="1"/>
    <s v="GBP"/>
    <m/>
    <n v="1402389180"/>
    <n v="1399996024"/>
    <b v="1"/>
    <n v="269"/>
    <n v="277.93846153846152"/>
    <n v="67.159851301115239"/>
    <x v="8"/>
    <x v="20"/>
    <b v="1"/>
    <s v="photography/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x v="12"/>
    <s v="EUR"/>
    <m/>
    <n v="1458676860"/>
    <n v="1455446303"/>
    <b v="1"/>
    <n v="345"/>
    <n v="103.58125"/>
    <n v="48.037681159420288"/>
    <x v="8"/>
    <x v="20"/>
    <b v="1"/>
    <s v="photography/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m/>
    <x v="1"/>
    <s v="GBP"/>
    <m/>
    <n v="1406227904"/>
    <n v="1403635904"/>
    <b v="1"/>
    <n v="43"/>
    <n v="111.4"/>
    <n v="38.860465116279073"/>
    <x v="8"/>
    <x v="20"/>
    <b v="1"/>
    <s v="photography/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x v="0"/>
    <s v="USD"/>
    <m/>
    <n v="1273911000"/>
    <n v="1268822909"/>
    <b v="1"/>
    <n v="33"/>
    <n v="215"/>
    <n v="78.181818181818187"/>
    <x v="8"/>
    <x v="20"/>
    <b v="1"/>
    <s v="photography/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x v="0"/>
    <s v="USD"/>
    <m/>
    <n v="1403880281"/>
    <n v="1401201881"/>
    <b v="1"/>
    <n v="211"/>
    <n v="110.76216216216216"/>
    <n v="97.113744075829388"/>
    <x v="8"/>
    <x v="20"/>
    <b v="1"/>
    <s v="photography/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x v="12"/>
    <s v="EUR"/>
    <m/>
    <n v="1487113140"/>
    <n v="1484570885"/>
    <b v="1"/>
    <n v="196"/>
    <n v="123.64125714285714"/>
    <n v="110.39397959183674"/>
    <x v="8"/>
    <x v="20"/>
    <b v="1"/>
    <s v="photography/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x v="1"/>
    <s v="GBP"/>
    <m/>
    <n v="1405761278"/>
    <n v="1403169278"/>
    <b v="1"/>
    <n v="405"/>
    <n v="101.035"/>
    <n v="39.91506172839506"/>
    <x v="8"/>
    <x v="20"/>
    <b v="1"/>
    <s v="photography/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x v="0"/>
    <s v="USD"/>
    <m/>
    <n v="1447858804"/>
    <n v="1445263204"/>
    <b v="1"/>
    <n v="206"/>
    <n v="111.79285714285714"/>
    <n v="75.975728155339809"/>
    <x v="8"/>
    <x v="20"/>
    <b v="1"/>
    <s v="photography/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x v="0"/>
    <s v="USD"/>
    <m/>
    <n v="1486311939"/>
    <n v="1483719939"/>
    <b v="1"/>
    <n v="335"/>
    <n v="558.7714285714286"/>
    <n v="58.379104477611939"/>
    <x v="8"/>
    <x v="20"/>
    <b v="1"/>
    <s v="photography/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m/>
    <x v="1"/>
    <s v="GBP"/>
    <m/>
    <n v="1405523866"/>
    <n v="1402931866"/>
    <b v="1"/>
    <n v="215"/>
    <n v="150.01875000000001"/>
    <n v="55.82093023255814"/>
    <x v="8"/>
    <x v="20"/>
    <b v="1"/>
    <s v="photography/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m/>
    <x v="0"/>
    <s v="USD"/>
    <m/>
    <n v="1443363640"/>
    <n v="1439907640"/>
    <b v="1"/>
    <n v="176"/>
    <n v="106.476"/>
    <n v="151.24431818181819"/>
    <x v="8"/>
    <x v="20"/>
    <b v="1"/>
    <s v="photography/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x v="10"/>
    <s v="NOK"/>
    <m/>
    <n v="1458104697"/>
    <n v="1455516297"/>
    <b v="1"/>
    <n v="555"/>
    <n v="157.18899999999999"/>
    <n v="849.67027027027029"/>
    <x v="8"/>
    <x v="20"/>
    <b v="1"/>
    <s v="photography/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x v="0"/>
    <s v="USD"/>
    <m/>
    <n v="1475762400"/>
    <n v="1473160292"/>
    <b v="1"/>
    <n v="116"/>
    <n v="108.65882352941176"/>
    <n v="159.24137931034483"/>
    <x v="8"/>
    <x v="20"/>
    <b v="1"/>
    <s v="photography/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x v="0"/>
    <s v="USD"/>
    <m/>
    <n v="1417845600"/>
    <n v="1415194553"/>
    <b v="1"/>
    <n v="615"/>
    <n v="161.97999999999999"/>
    <n v="39.507317073170732"/>
    <x v="8"/>
    <x v="20"/>
    <b v="1"/>
    <s v="photography/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m/>
    <x v="0"/>
    <s v="USD"/>
    <m/>
    <n v="1401565252"/>
    <n v="1398973252"/>
    <b v="1"/>
    <n v="236"/>
    <n v="205.36666666666667"/>
    <n v="130.52966101694915"/>
    <x v="8"/>
    <x v="20"/>
    <b v="1"/>
    <s v="photography/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x v="0"/>
    <s v="USD"/>
    <m/>
    <n v="1403301540"/>
    <n v="1400867283"/>
    <b v="1"/>
    <n v="145"/>
    <n v="103.36388888888889"/>
    <n v="64.156896551724131"/>
    <x v="8"/>
    <x v="20"/>
    <b v="1"/>
    <s v="photography/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m/>
    <x v="0"/>
    <s v="USD"/>
    <m/>
    <n v="1418961600"/>
    <n v="1415824513"/>
    <b v="1"/>
    <n v="167"/>
    <n v="103.47222222222223"/>
    <n v="111.52694610778443"/>
    <x v="8"/>
    <x v="20"/>
    <b v="1"/>
    <s v="photography/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x v="0"/>
    <s v="USD"/>
    <m/>
    <n v="1465272091"/>
    <n v="1462248091"/>
    <b v="1"/>
    <n v="235"/>
    <n v="106.81333333333333"/>
    <n v="170.44680851063831"/>
    <x v="8"/>
    <x v="20"/>
    <b v="1"/>
    <s v="photography/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x v="0"/>
    <s v="USD"/>
    <m/>
    <n v="1413575739"/>
    <n v="1410983739"/>
    <b v="1"/>
    <n v="452"/>
    <n v="138.96574712643678"/>
    <n v="133.7391592920354"/>
    <x v="8"/>
    <x v="20"/>
    <b v="1"/>
    <s v="photography/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x v="0"/>
    <s v="USD"/>
    <m/>
    <n v="1419292800"/>
    <n v="1416592916"/>
    <b v="1"/>
    <n v="241"/>
    <n v="124.84324324324324"/>
    <n v="95.834024896265561"/>
    <x v="8"/>
    <x v="20"/>
    <b v="1"/>
    <s v="photography/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m/>
    <x v="11"/>
    <s v="SEK"/>
    <m/>
    <n v="1487592090"/>
    <n v="1485000090"/>
    <b v="1"/>
    <n v="28"/>
    <n v="207"/>
    <n v="221.78571428571428"/>
    <x v="8"/>
    <x v="20"/>
    <b v="1"/>
    <s v="photography/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x v="0"/>
    <s v="USD"/>
    <m/>
    <n v="1471539138"/>
    <n v="1468947138"/>
    <b v="1"/>
    <n v="140"/>
    <n v="174.0057692307692"/>
    <n v="32.315357142857138"/>
    <x v="8"/>
    <x v="20"/>
    <b v="1"/>
    <s v="photography/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x v="0"/>
    <s v="USD"/>
    <m/>
    <n v="1453185447"/>
    <n v="1448951847"/>
    <b v="1"/>
    <n v="280"/>
    <n v="120.32608695652173"/>
    <n v="98.839285714285708"/>
    <x v="8"/>
    <x v="20"/>
    <b v="1"/>
    <s v="photography/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m/>
    <x v="0"/>
    <s v="USD"/>
    <m/>
    <n v="1489497886"/>
    <n v="1487082286"/>
    <b v="1"/>
    <n v="70"/>
    <n v="110.44428571428571"/>
    <n v="55.222142857142863"/>
    <x v="8"/>
    <x v="20"/>
    <b v="1"/>
    <s v="photography/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m/>
    <x v="0"/>
    <s v="USD"/>
    <m/>
    <n v="1485907200"/>
    <n v="1483292122"/>
    <b v="1"/>
    <n v="160"/>
    <n v="281.56666666666666"/>
    <n v="52.793750000000003"/>
    <x v="8"/>
    <x v="20"/>
    <b v="1"/>
    <s v="photography/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m/>
    <x v="0"/>
    <s v="USD"/>
    <m/>
    <n v="1426773920"/>
    <n v="1424185520"/>
    <b v="1"/>
    <n v="141"/>
    <n v="100.67894736842105"/>
    <n v="135.66666666666666"/>
    <x v="8"/>
    <x v="20"/>
    <b v="1"/>
    <s v="photography/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x v="0"/>
    <s v="USD"/>
    <m/>
    <n v="1445624695"/>
    <n v="1443464695"/>
    <b v="1"/>
    <n v="874"/>
    <n v="134.8257142857143"/>
    <n v="53.991990846681922"/>
    <x v="8"/>
    <x v="20"/>
    <b v="1"/>
    <s v="photography/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x v="0"/>
    <s v="USD"/>
    <m/>
    <n v="1417402800"/>
    <n v="1414610126"/>
    <b v="1"/>
    <n v="73"/>
    <n v="175.95744680851064"/>
    <n v="56.643835616438359"/>
    <x v="8"/>
    <x v="20"/>
    <b v="1"/>
    <s v="photography/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m/>
    <x v="2"/>
    <s v="AUD"/>
    <m/>
    <n v="1455548400"/>
    <n v="1453461865"/>
    <b v="1"/>
    <n v="294"/>
    <n v="484.02"/>
    <n v="82.316326530612244"/>
    <x v="8"/>
    <x v="20"/>
    <b v="1"/>
    <s v="photography/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m/>
    <x v="0"/>
    <s v="USD"/>
    <m/>
    <n v="1462161540"/>
    <n v="1457913777"/>
    <b v="1"/>
    <n v="740"/>
    <n v="145.13999999999999"/>
    <n v="88.26081081081081"/>
    <x v="8"/>
    <x v="20"/>
    <b v="1"/>
    <s v="photography/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x v="0"/>
    <s v="USD"/>
    <m/>
    <n v="1441383062"/>
    <n v="1438791062"/>
    <b v="1"/>
    <n v="369"/>
    <n v="417.73333333333335"/>
    <n v="84.905149051490511"/>
    <x v="8"/>
    <x v="20"/>
    <b v="1"/>
    <s v="photography/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x v="0"/>
    <s v="USD"/>
    <m/>
    <n v="1464040800"/>
    <n v="1461527631"/>
    <b v="1"/>
    <n v="110"/>
    <n v="132.42500000000001"/>
    <n v="48.154545454545456"/>
    <x v="8"/>
    <x v="20"/>
    <b v="1"/>
    <s v="photography/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x v="0"/>
    <s v="USD"/>
    <m/>
    <n v="1440702910"/>
    <n v="1438110910"/>
    <b v="1"/>
    <n v="455"/>
    <n v="250.30841666666666"/>
    <n v="66.015406593406595"/>
    <x v="8"/>
    <x v="20"/>
    <b v="1"/>
    <s v="photography/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m/>
    <x v="12"/>
    <s v="EUR"/>
    <m/>
    <n v="1470506400"/>
    <n v="1467358427"/>
    <b v="1"/>
    <n v="224"/>
    <n v="179.9"/>
    <n v="96.375"/>
    <x v="8"/>
    <x v="20"/>
    <b v="1"/>
    <s v="photography/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x v="0"/>
    <s v="USD"/>
    <m/>
    <n v="1421952370"/>
    <n v="1418064370"/>
    <b v="1"/>
    <n v="46"/>
    <n v="102.62857142857143"/>
    <n v="156.17391304347825"/>
    <x v="8"/>
    <x v="20"/>
    <b v="1"/>
    <s v="photography/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x v="0"/>
    <s v="USD"/>
    <m/>
    <n v="1483481019"/>
    <n v="1480629819"/>
    <b v="0"/>
    <n v="284"/>
    <n v="135.98609999999999"/>
    <n v="95.764859154929582"/>
    <x v="8"/>
    <x v="20"/>
    <b v="1"/>
    <s v="photography/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x v="0"/>
    <s v="USD"/>
    <m/>
    <n v="1416964500"/>
    <n v="1414368616"/>
    <b v="1"/>
    <n v="98"/>
    <n v="117.86666666666666"/>
    <n v="180.40816326530611"/>
    <x v="8"/>
    <x v="20"/>
    <b v="1"/>
    <s v="photography/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m/>
    <x v="0"/>
    <s v="USD"/>
    <m/>
    <n v="1420045538"/>
    <n v="1417453538"/>
    <b v="0"/>
    <n v="2"/>
    <n v="3.3333333333333333E-2"/>
    <n v="3"/>
    <x v="8"/>
    <x v="24"/>
    <b v="0"/>
    <s v="photography/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x v="5"/>
    <s v="CAD"/>
    <m/>
    <n v="1435708500"/>
    <n v="1434412500"/>
    <b v="0"/>
    <n v="1"/>
    <n v="4"/>
    <n v="20"/>
    <x v="8"/>
    <x v="24"/>
    <b v="0"/>
    <s v="photography/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m/>
    <x v="0"/>
    <s v="USD"/>
    <m/>
    <n v="1416662034"/>
    <n v="1414066434"/>
    <b v="0"/>
    <n v="1"/>
    <n v="0.44444444444444442"/>
    <n v="10"/>
    <x v="8"/>
    <x v="24"/>
    <b v="0"/>
    <s v="photography/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m/>
    <x v="0"/>
    <s v="USD"/>
    <m/>
    <n v="1427847480"/>
    <n v="1424222024"/>
    <b v="0"/>
    <n v="0"/>
    <n v="0"/>
    <e v="#DIV/0!"/>
    <x v="8"/>
    <x v="24"/>
    <b v="0"/>
    <s v="photography/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m/>
    <x v="0"/>
    <s v="USD"/>
    <m/>
    <n v="1425330960"/>
    <n v="1422393234"/>
    <b v="0"/>
    <n v="1"/>
    <n v="3.3333333333333333E-2"/>
    <n v="1"/>
    <x v="8"/>
    <x v="24"/>
    <b v="0"/>
    <s v="photography/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x v="1"/>
    <s v="GBP"/>
    <m/>
    <n v="1410930399"/>
    <n v="1405746399"/>
    <b v="0"/>
    <n v="11"/>
    <n v="28.9"/>
    <n v="26.272727272727273"/>
    <x v="8"/>
    <x v="24"/>
    <b v="0"/>
    <s v="photography/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m/>
    <x v="0"/>
    <s v="USD"/>
    <m/>
    <n v="1487844882"/>
    <n v="1487240082"/>
    <b v="0"/>
    <n v="0"/>
    <n v="0"/>
    <e v="#DIV/0!"/>
    <x v="8"/>
    <x v="24"/>
    <b v="0"/>
    <s v="photography/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m/>
    <x v="0"/>
    <s v="USD"/>
    <m/>
    <n v="1447020620"/>
    <n v="1444425020"/>
    <b v="0"/>
    <n v="1"/>
    <n v="8.5714285714285712"/>
    <n v="60"/>
    <x v="8"/>
    <x v="24"/>
    <b v="0"/>
    <s v="photography/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m/>
    <x v="0"/>
    <s v="USD"/>
    <m/>
    <n v="1446524159"/>
    <n v="1443928559"/>
    <b v="0"/>
    <n v="6"/>
    <n v="34"/>
    <n v="28.333333333333332"/>
    <x v="8"/>
    <x v="24"/>
    <b v="0"/>
    <s v="photography/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x v="1"/>
    <s v="GBP"/>
    <m/>
    <n v="1463050034"/>
    <n v="1460458034"/>
    <b v="0"/>
    <n v="7"/>
    <n v="13.466666666666667"/>
    <n v="14.428571428571429"/>
    <x v="8"/>
    <x v="24"/>
    <b v="0"/>
    <s v="photography/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x v="0"/>
    <s v="USD"/>
    <m/>
    <n v="1432756039"/>
    <n v="1430164039"/>
    <b v="0"/>
    <n v="0"/>
    <n v="0"/>
    <e v="#DIV/0!"/>
    <x v="8"/>
    <x v="24"/>
    <b v="0"/>
    <s v="photography/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x v="0"/>
    <s v="USD"/>
    <m/>
    <n v="1412135940"/>
    <n v="1410366708"/>
    <b v="0"/>
    <n v="16"/>
    <n v="49.186046511627907"/>
    <n v="132.1875"/>
    <x v="8"/>
    <x v="24"/>
    <b v="0"/>
    <s v="photography/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x v="0"/>
    <s v="USD"/>
    <m/>
    <n v="1441176447"/>
    <n v="1438584447"/>
    <b v="0"/>
    <n v="0"/>
    <n v="0"/>
    <e v="#DIV/0!"/>
    <x v="8"/>
    <x v="24"/>
    <b v="0"/>
    <s v="photography/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x v="2"/>
    <s v="AUD"/>
    <m/>
    <n v="1438495390"/>
    <n v="1435903390"/>
    <b v="0"/>
    <n v="0"/>
    <n v="0"/>
    <e v="#DIV/0!"/>
    <x v="8"/>
    <x v="24"/>
    <b v="0"/>
    <s v="photography/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m/>
    <x v="0"/>
    <s v="USD"/>
    <m/>
    <n v="1442509200"/>
    <n v="1440513832"/>
    <b v="0"/>
    <n v="0"/>
    <n v="0"/>
    <e v="#DIV/0!"/>
    <x v="8"/>
    <x v="24"/>
    <b v="0"/>
    <s v="photography/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m/>
    <x v="5"/>
    <s v="CAD"/>
    <m/>
    <n v="1467603624"/>
    <n v="1465011624"/>
    <b v="0"/>
    <n v="12"/>
    <n v="45.133333333333333"/>
    <n v="56.416666666666664"/>
    <x v="8"/>
    <x v="24"/>
    <b v="0"/>
    <s v="photography/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m/>
    <x v="0"/>
    <s v="USD"/>
    <m/>
    <n v="1411227633"/>
    <n v="1408549233"/>
    <b v="0"/>
    <n v="1"/>
    <n v="4"/>
    <n v="100"/>
    <x v="8"/>
    <x v="24"/>
    <b v="0"/>
    <s v="photography/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m/>
    <x v="1"/>
    <s v="GBP"/>
    <m/>
    <n v="1440763920"/>
    <n v="1435656759"/>
    <b v="0"/>
    <n v="3"/>
    <n v="4.666666666666667"/>
    <n v="11.666666666666666"/>
    <x v="8"/>
    <x v="24"/>
    <b v="0"/>
    <s v="photography/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m/>
    <x v="0"/>
    <s v="USD"/>
    <m/>
    <n v="1430270199"/>
    <n v="1428974199"/>
    <b v="0"/>
    <n v="1"/>
    <n v="0.33333333333333331"/>
    <n v="50"/>
    <x v="8"/>
    <x v="24"/>
    <b v="0"/>
    <s v="photography/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x v="0"/>
    <s v="USD"/>
    <m/>
    <n v="1415842193"/>
    <n v="1414110593"/>
    <b v="0"/>
    <n v="4"/>
    <n v="3.76"/>
    <n v="23.5"/>
    <x v="8"/>
    <x v="24"/>
    <b v="0"/>
    <s v="photography/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x v="0"/>
    <s v="USD"/>
    <m/>
    <n v="1383789603"/>
    <n v="1381194003"/>
    <b v="0"/>
    <n v="1"/>
    <n v="0.67"/>
    <n v="67"/>
    <x v="3"/>
    <x v="25"/>
    <b v="0"/>
    <s v="publishing/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x v="0"/>
    <s v="USD"/>
    <m/>
    <n v="1259715000"/>
    <n v="1253712916"/>
    <b v="0"/>
    <n v="0"/>
    <n v="0"/>
    <e v="#DIV/0!"/>
    <x v="3"/>
    <x v="25"/>
    <b v="0"/>
    <s v="publishing/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x v="1"/>
    <s v="GBP"/>
    <m/>
    <n v="1394815751"/>
    <n v="1389635351"/>
    <b v="0"/>
    <n v="2"/>
    <n v="1.4166666666666667"/>
    <n v="42.5"/>
    <x v="3"/>
    <x v="25"/>
    <b v="0"/>
    <s v="publishing/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x v="0"/>
    <s v="USD"/>
    <m/>
    <n v="1432843500"/>
    <n v="1430124509"/>
    <b v="0"/>
    <n v="1"/>
    <n v="0.1"/>
    <n v="10"/>
    <x v="3"/>
    <x v="25"/>
    <b v="0"/>
    <s v="publishing/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x v="0"/>
    <s v="USD"/>
    <m/>
    <n v="1307554261"/>
    <n v="1304962261"/>
    <b v="0"/>
    <n v="1"/>
    <n v="2.5"/>
    <n v="100"/>
    <x v="3"/>
    <x v="25"/>
    <b v="0"/>
    <s v="publishing/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x v="0"/>
    <s v="USD"/>
    <m/>
    <n v="1469656800"/>
    <n v="1467151204"/>
    <b v="0"/>
    <n v="59"/>
    <n v="21.25"/>
    <n v="108.05084745762711"/>
    <x v="3"/>
    <x v="25"/>
    <b v="0"/>
    <s v="publishing/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x v="0"/>
    <s v="USD"/>
    <m/>
    <n v="1392595200"/>
    <n v="1391293745"/>
    <b v="0"/>
    <n v="13"/>
    <n v="4.117647058823529"/>
    <n v="26.923076923076923"/>
    <x v="3"/>
    <x v="25"/>
    <b v="0"/>
    <s v="publishing/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x v="0"/>
    <s v="USD"/>
    <m/>
    <n v="1419384585"/>
    <n v="1416360585"/>
    <b v="0"/>
    <n v="22"/>
    <n v="13.64"/>
    <n v="155"/>
    <x v="3"/>
    <x v="25"/>
    <b v="0"/>
    <s v="publishing/art books"/>
    <x v="1568"/>
    <x v="3"/>
    <d v="2014-12-24T01:29:45"/>
  </r>
  <r>
    <n v="1569"/>
    <s v="to be removed (Canceled)"/>
    <s v="to be removed"/>
    <n v="30000"/>
    <n v="0"/>
    <x v="1"/>
    <m/>
    <x v="0"/>
    <s v="USD"/>
    <m/>
    <n v="1369498714"/>
    <n v="1366906714"/>
    <b v="0"/>
    <n v="0"/>
    <n v="0"/>
    <e v="#DIV/0!"/>
    <x v="3"/>
    <x v="25"/>
    <b v="0"/>
    <s v="publishing/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m/>
    <x v="0"/>
    <s v="USD"/>
    <m/>
    <n v="1460140282"/>
    <n v="1457551882"/>
    <b v="0"/>
    <n v="52"/>
    <n v="41.4"/>
    <n v="47.769230769230766"/>
    <x v="3"/>
    <x v="25"/>
    <b v="0"/>
    <s v="publishing/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x v="1"/>
    <s v="GBP"/>
    <m/>
    <n v="1434738483"/>
    <n v="1432146483"/>
    <b v="0"/>
    <n v="4"/>
    <n v="0.66115702479338845"/>
    <n v="20"/>
    <x v="3"/>
    <x v="25"/>
    <b v="0"/>
    <s v="publishing/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x v="1"/>
    <s v="GBP"/>
    <m/>
    <n v="1456703940"/>
    <n v="1454546859"/>
    <b v="0"/>
    <n v="3"/>
    <n v="5"/>
    <n v="41.666666666666664"/>
    <x v="3"/>
    <x v="25"/>
    <b v="0"/>
    <s v="publishing/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x v="5"/>
    <s v="CAD"/>
    <m/>
    <n v="1491019140"/>
    <n v="1487548802"/>
    <b v="0"/>
    <n v="3"/>
    <n v="2.4777777777777779"/>
    <n v="74.333333333333329"/>
    <x v="3"/>
    <x v="25"/>
    <b v="0"/>
    <s v="publishing/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x v="0"/>
    <s v="USD"/>
    <m/>
    <n v="1424211329"/>
    <n v="1421187329"/>
    <b v="0"/>
    <n v="6"/>
    <n v="5.0599999999999996"/>
    <n v="84.333333333333329"/>
    <x v="3"/>
    <x v="25"/>
    <b v="0"/>
    <s v="publishing/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x v="0"/>
    <s v="USD"/>
    <m/>
    <n v="1404909296"/>
    <n v="1402317296"/>
    <b v="0"/>
    <n v="35"/>
    <n v="22.91"/>
    <n v="65.457142857142856"/>
    <x v="3"/>
    <x v="25"/>
    <b v="0"/>
    <s v="publishing/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m/>
    <x v="0"/>
    <s v="USD"/>
    <m/>
    <n v="1435698368"/>
    <n v="1431810368"/>
    <b v="0"/>
    <n v="10"/>
    <n v="13"/>
    <n v="65"/>
    <x v="3"/>
    <x v="25"/>
    <b v="0"/>
    <s v="publishing/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x v="0"/>
    <s v="USD"/>
    <m/>
    <n v="1343161248"/>
    <n v="1337977248"/>
    <b v="0"/>
    <n v="2"/>
    <n v="0.55000000000000004"/>
    <n v="27.5"/>
    <x v="3"/>
    <x v="25"/>
    <b v="0"/>
    <s v="publishing/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x v="0"/>
    <s v="USD"/>
    <m/>
    <n v="1283392800"/>
    <n v="1281317691"/>
    <b v="0"/>
    <n v="4"/>
    <n v="10.80653663679494"/>
    <n v="51.25"/>
    <x v="3"/>
    <x v="25"/>
    <b v="0"/>
    <s v="publishing/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x v="0"/>
    <s v="USD"/>
    <m/>
    <n v="1377734091"/>
    <n v="1374882891"/>
    <b v="0"/>
    <n v="2"/>
    <n v="0.84008400840084008"/>
    <n v="14"/>
    <x v="3"/>
    <x v="25"/>
    <b v="0"/>
    <s v="publishing/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x v="0"/>
    <s v="USD"/>
    <m/>
    <n v="1337562726"/>
    <n v="1332378726"/>
    <b v="0"/>
    <n v="0"/>
    <n v="0"/>
    <e v="#DIV/0!"/>
    <x v="3"/>
    <x v="25"/>
    <b v="0"/>
    <s v="publishing/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m/>
    <x v="1"/>
    <s v="GBP"/>
    <m/>
    <n v="1450521990"/>
    <n v="1447757190"/>
    <b v="0"/>
    <n v="1"/>
    <n v="0.5"/>
    <n v="5"/>
    <x v="8"/>
    <x v="26"/>
    <b v="0"/>
    <s v="photography/places"/>
    <x v="1581"/>
    <x v="0"/>
    <d v="2015-12-19T10:46:30"/>
  </r>
  <r>
    <n v="1582"/>
    <s v="Scenes from New Orleans"/>
    <s v="I create canvas prints of images from in and around New Orleans"/>
    <n v="1000"/>
    <n v="93"/>
    <x v="2"/>
    <m/>
    <x v="0"/>
    <s v="USD"/>
    <m/>
    <n v="1445894400"/>
    <n v="1440961053"/>
    <b v="0"/>
    <n v="3"/>
    <n v="9.3000000000000007"/>
    <n v="31"/>
    <x v="8"/>
    <x v="26"/>
    <b v="0"/>
    <s v="photography/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x v="1"/>
    <s v="GBP"/>
    <m/>
    <n v="1411681391"/>
    <n v="1409089391"/>
    <b v="0"/>
    <n v="1"/>
    <n v="7.4999999999999997E-2"/>
    <n v="15"/>
    <x v="8"/>
    <x v="26"/>
    <b v="0"/>
    <s v="photography/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x v="0"/>
    <s v="USD"/>
    <m/>
    <n v="1401464101"/>
    <n v="1400600101"/>
    <b v="0"/>
    <n v="0"/>
    <n v="0"/>
    <e v="#DIV/0!"/>
    <x v="8"/>
    <x v="26"/>
    <b v="0"/>
    <s v="photography/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x v="5"/>
    <s v="CAD"/>
    <m/>
    <n v="1482663600"/>
    <n v="1480800568"/>
    <b v="0"/>
    <n v="12"/>
    <n v="79"/>
    <n v="131.66666666666666"/>
    <x v="8"/>
    <x v="26"/>
    <b v="0"/>
    <s v="photography/places"/>
    <x v="1585"/>
    <x v="2"/>
    <d v="2016-12-25T11:00:00"/>
  </r>
  <r>
    <n v="1586"/>
    <s v="Missouri In Pictures"/>
    <s v="Show the world the beauty that is in all of our back yards!"/>
    <n v="1500"/>
    <n v="0"/>
    <x v="2"/>
    <m/>
    <x v="0"/>
    <s v="USD"/>
    <m/>
    <n v="1428197422"/>
    <n v="1425609022"/>
    <b v="0"/>
    <n v="0"/>
    <n v="0"/>
    <e v="#DIV/0!"/>
    <x v="8"/>
    <x v="26"/>
    <b v="0"/>
    <s v="photography/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x v="0"/>
    <s v="USD"/>
    <m/>
    <n v="1418510965"/>
    <n v="1415918965"/>
    <b v="0"/>
    <n v="1"/>
    <n v="1.3333333333333334E-2"/>
    <n v="1"/>
    <x v="8"/>
    <x v="26"/>
    <b v="0"/>
    <s v="photography/places"/>
    <x v="1587"/>
    <x v="3"/>
    <d v="2014-12-13T22:49:25"/>
  </r>
  <r>
    <n v="1588"/>
    <s v="The Right Side of Texas"/>
    <s v="Southeast Texas as seen through the lens of a cell phone camera"/>
    <n v="516"/>
    <n v="0"/>
    <x v="2"/>
    <m/>
    <x v="0"/>
    <s v="USD"/>
    <m/>
    <n v="1422735120"/>
    <n v="1420091999"/>
    <b v="0"/>
    <n v="0"/>
    <n v="0"/>
    <e v="#DIV/0!"/>
    <x v="8"/>
    <x v="26"/>
    <b v="0"/>
    <s v="photography/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m/>
    <x v="0"/>
    <s v="USD"/>
    <m/>
    <n v="1444433886"/>
    <n v="1441841886"/>
    <b v="0"/>
    <n v="0"/>
    <n v="0"/>
    <e v="#DIV/0!"/>
    <x v="8"/>
    <x v="26"/>
    <b v="0"/>
    <s v="photography/places"/>
    <x v="1589"/>
    <x v="0"/>
    <d v="2015-10-09T23:38:06"/>
  </r>
  <r>
    <n v="1590"/>
    <s v="An Italian Adventure"/>
    <s v="Discover Italy through photography."/>
    <n v="60000"/>
    <n v="1020"/>
    <x v="2"/>
    <m/>
    <x v="13"/>
    <s v="EUR"/>
    <m/>
    <n v="1443040464"/>
    <n v="1440448464"/>
    <b v="0"/>
    <n v="2"/>
    <n v="1.7"/>
    <n v="510"/>
    <x v="8"/>
    <x v="26"/>
    <b v="0"/>
    <s v="photography/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x v="1"/>
    <s v="GBP"/>
    <m/>
    <n v="1459700741"/>
    <n v="1457112341"/>
    <b v="0"/>
    <n v="92"/>
    <n v="29.228571428571428"/>
    <n v="44.478260869565219"/>
    <x v="8"/>
    <x v="26"/>
    <b v="0"/>
    <s v="photography/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m/>
    <x v="0"/>
    <s v="USD"/>
    <m/>
    <n v="1427503485"/>
    <n v="1423619085"/>
    <b v="0"/>
    <n v="0"/>
    <n v="0"/>
    <e v="#DIV/0!"/>
    <x v="8"/>
    <x v="26"/>
    <b v="0"/>
    <s v="photography/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m/>
    <x v="0"/>
    <s v="USD"/>
    <m/>
    <n v="1425154655"/>
    <n v="1422562655"/>
    <b v="0"/>
    <n v="3"/>
    <n v="1.3636363636363636E-2"/>
    <n v="1"/>
    <x v="8"/>
    <x v="26"/>
    <b v="0"/>
    <s v="photography/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m/>
    <x v="0"/>
    <s v="USD"/>
    <m/>
    <n v="1463329260"/>
    <n v="1458147982"/>
    <b v="0"/>
    <n v="10"/>
    <n v="20.5"/>
    <n v="20.5"/>
    <x v="8"/>
    <x v="26"/>
    <b v="0"/>
    <s v="photography/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x v="0"/>
    <s v="USD"/>
    <m/>
    <n v="1403122380"/>
    <n v="1400634728"/>
    <b v="0"/>
    <n v="7"/>
    <n v="0.28000000000000003"/>
    <n v="40"/>
    <x v="8"/>
    <x v="26"/>
    <b v="0"/>
    <s v="photography/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m/>
    <x v="1"/>
    <s v="GBP"/>
    <m/>
    <n v="1418469569"/>
    <n v="1414577969"/>
    <b v="0"/>
    <n v="3"/>
    <n v="2.3076923076923075"/>
    <n v="25"/>
    <x v="8"/>
    <x v="26"/>
    <b v="0"/>
    <s v="photography/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m/>
    <x v="0"/>
    <s v="USD"/>
    <m/>
    <n v="1474360197"/>
    <n v="1471768197"/>
    <b v="0"/>
    <n v="0"/>
    <n v="0"/>
    <e v="#DIV/0!"/>
    <x v="8"/>
    <x v="26"/>
    <b v="0"/>
    <s v="photography/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x v="0"/>
    <s v="USD"/>
    <m/>
    <n v="1437926458"/>
    <n v="1432742458"/>
    <b v="0"/>
    <n v="1"/>
    <n v="0.125"/>
    <n v="1"/>
    <x v="8"/>
    <x v="26"/>
    <b v="0"/>
    <s v="photography/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m/>
    <x v="1"/>
    <s v="GBP"/>
    <m/>
    <n v="1460116576"/>
    <n v="1457528176"/>
    <b v="0"/>
    <n v="0"/>
    <n v="0"/>
    <e v="#DIV/0!"/>
    <x v="8"/>
    <x v="26"/>
    <b v="0"/>
    <s v="photography/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m/>
    <x v="0"/>
    <s v="USD"/>
    <m/>
    <n v="1405401060"/>
    <n v="1401585752"/>
    <b v="0"/>
    <n v="9"/>
    <n v="7.34"/>
    <n v="40.777777777777779"/>
    <x v="8"/>
    <x v="26"/>
    <b v="0"/>
    <s v="photography/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m/>
    <x v="0"/>
    <s v="USD"/>
    <m/>
    <n v="1304561633"/>
    <n v="1301969633"/>
    <b v="0"/>
    <n v="56"/>
    <n v="108.2492"/>
    <n v="48.325535714285714"/>
    <x v="4"/>
    <x v="11"/>
    <b v="1"/>
    <s v="music/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m/>
    <x v="0"/>
    <s v="USD"/>
    <m/>
    <n v="1318633200"/>
    <n v="1314947317"/>
    <b v="0"/>
    <n v="32"/>
    <n v="100.16666666666667"/>
    <n v="46.953125"/>
    <x v="4"/>
    <x v="11"/>
    <b v="1"/>
    <s v="music/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m/>
    <x v="0"/>
    <s v="USD"/>
    <m/>
    <n v="1327723459"/>
    <n v="1322539459"/>
    <b v="0"/>
    <n v="30"/>
    <n v="100.033"/>
    <n v="66.688666666666663"/>
    <x v="4"/>
    <x v="11"/>
    <b v="1"/>
    <s v="music/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x v="0"/>
    <s v="USD"/>
    <m/>
    <n v="1332011835"/>
    <n v="1328559435"/>
    <b v="0"/>
    <n v="70"/>
    <n v="122.10714285714286"/>
    <n v="48.842857142857142"/>
    <x v="4"/>
    <x v="11"/>
    <b v="1"/>
    <s v="music/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x v="0"/>
    <s v="USD"/>
    <m/>
    <n v="1312182000"/>
    <n v="1311380313"/>
    <b v="0"/>
    <n v="44"/>
    <n v="100.69333333333333"/>
    <n v="137.30909090909091"/>
    <x v="4"/>
    <x v="11"/>
    <b v="1"/>
    <s v="music/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x v="0"/>
    <s v="USD"/>
    <m/>
    <n v="1300930838"/>
    <n v="1293158438"/>
    <b v="0"/>
    <n v="92"/>
    <n v="101.004125"/>
    <n v="87.829673913043479"/>
    <x v="4"/>
    <x v="11"/>
    <b v="1"/>
    <s v="music/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m/>
    <x v="0"/>
    <s v="USD"/>
    <m/>
    <n v="1339701851"/>
    <n v="1337887451"/>
    <b v="0"/>
    <n v="205"/>
    <n v="145.11000000000001"/>
    <n v="70.785365853658533"/>
    <x v="4"/>
    <x v="11"/>
    <b v="1"/>
    <s v="music/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x v="0"/>
    <s v="USD"/>
    <m/>
    <n v="1388553960"/>
    <n v="1385754986"/>
    <b v="0"/>
    <n v="23"/>
    <n v="101.25"/>
    <n v="52.826086956521742"/>
    <x v="4"/>
    <x v="11"/>
    <b v="1"/>
    <s v="music/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x v="0"/>
    <s v="USD"/>
    <m/>
    <n v="1320220800"/>
    <n v="1315612909"/>
    <b v="0"/>
    <n v="4"/>
    <n v="118.33333333333333"/>
    <n v="443.75"/>
    <x v="4"/>
    <x v="11"/>
    <b v="1"/>
    <s v="music/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m/>
    <x v="0"/>
    <s v="USD"/>
    <m/>
    <n v="1355609510"/>
    <n v="1353017510"/>
    <b v="0"/>
    <n v="112"/>
    <n v="271.85000000000002"/>
    <n v="48.544642857142854"/>
    <x v="4"/>
    <x v="11"/>
    <b v="1"/>
    <s v="music/rock"/>
    <x v="1610"/>
    <x v="5"/>
    <d v="2012-12-15T22:11:50"/>
  </r>
  <r>
    <n v="1611"/>
    <s v="Skelton-Luns CD/7&quot;             No Big Deal."/>
    <s v="Skelton-Luns CD/7&quot; No Big Deal."/>
    <n v="800"/>
    <n v="1001"/>
    <x v="0"/>
    <m/>
    <x v="0"/>
    <s v="USD"/>
    <m/>
    <n v="1370390432"/>
    <n v="1368576032"/>
    <b v="0"/>
    <n v="27"/>
    <n v="125.125"/>
    <n v="37.074074074074076"/>
    <x v="4"/>
    <x v="11"/>
    <b v="1"/>
    <s v="music/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x v="0"/>
    <s v="USD"/>
    <m/>
    <n v="1357160384"/>
    <n v="1354568384"/>
    <b v="0"/>
    <n v="11"/>
    <n v="110"/>
    <n v="50"/>
    <x v="4"/>
    <x v="11"/>
    <b v="1"/>
    <s v="music/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x v="0"/>
    <s v="USD"/>
    <m/>
    <n v="1342921202"/>
    <n v="1340329202"/>
    <b v="0"/>
    <n v="26"/>
    <n v="101.5"/>
    <n v="39.03846153846154"/>
    <x v="4"/>
    <x v="11"/>
    <b v="1"/>
    <s v="music/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x v="0"/>
    <s v="USD"/>
    <m/>
    <n v="1407085200"/>
    <n v="1401924769"/>
    <b v="0"/>
    <n v="77"/>
    <n v="102.7"/>
    <n v="66.688311688311686"/>
    <x v="4"/>
    <x v="11"/>
    <b v="1"/>
    <s v="music/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x v="0"/>
    <s v="USD"/>
    <m/>
    <n v="1323742396"/>
    <n v="1319850796"/>
    <b v="0"/>
    <n v="136"/>
    <n v="114.125"/>
    <n v="67.132352941176464"/>
    <x v="4"/>
    <x v="11"/>
    <b v="1"/>
    <s v="music/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m/>
    <x v="0"/>
    <s v="USD"/>
    <m/>
    <n v="1353621600"/>
    <n v="1350061821"/>
    <b v="0"/>
    <n v="157"/>
    <n v="104.2"/>
    <n v="66.369426751592357"/>
    <x v="4"/>
    <x v="11"/>
    <b v="1"/>
    <s v="music/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m/>
    <x v="0"/>
    <s v="USD"/>
    <m/>
    <n v="1383332400"/>
    <n v="1380470188"/>
    <b v="0"/>
    <n v="158"/>
    <n v="145.85714285714286"/>
    <n v="64.620253164556956"/>
    <x v="4"/>
    <x v="11"/>
    <b v="1"/>
    <s v="music/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m/>
    <x v="0"/>
    <s v="USD"/>
    <m/>
    <n v="1362757335"/>
    <n v="1359301335"/>
    <b v="0"/>
    <n v="27"/>
    <n v="105.06666666666666"/>
    <n v="58.370370370370374"/>
    <x v="4"/>
    <x v="11"/>
    <b v="1"/>
    <s v="music/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x v="0"/>
    <s v="USD"/>
    <m/>
    <n v="1410755286"/>
    <n v="1408940886"/>
    <b v="0"/>
    <n v="23"/>
    <n v="133.33333333333334"/>
    <n v="86.956521739130437"/>
    <x v="4"/>
    <x v="11"/>
    <b v="1"/>
    <s v="music/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m/>
    <x v="0"/>
    <s v="USD"/>
    <m/>
    <n v="1361606940"/>
    <n v="1361002140"/>
    <b v="0"/>
    <n v="17"/>
    <n v="113"/>
    <n v="66.470588235294116"/>
    <x v="4"/>
    <x v="11"/>
    <b v="1"/>
    <s v="music/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x v="0"/>
    <s v="USD"/>
    <m/>
    <n v="1338177540"/>
    <n v="1333550015"/>
    <b v="0"/>
    <n v="37"/>
    <n v="121.2"/>
    <n v="163.78378378378378"/>
    <x v="4"/>
    <x v="11"/>
    <b v="1"/>
    <s v="music/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x v="0"/>
    <s v="USD"/>
    <m/>
    <n v="1418803140"/>
    <n v="1415343874"/>
    <b v="0"/>
    <n v="65"/>
    <n v="101.72463768115942"/>
    <n v="107.98461538461538"/>
    <x v="4"/>
    <x v="11"/>
    <b v="1"/>
    <s v="music/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x v="1"/>
    <s v="GBP"/>
    <m/>
    <n v="1377621089"/>
    <n v="1372437089"/>
    <b v="0"/>
    <n v="18"/>
    <n v="101.06666666666666"/>
    <n v="42.111111111111114"/>
    <x v="4"/>
    <x v="11"/>
    <b v="1"/>
    <s v="music/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m/>
    <x v="0"/>
    <s v="USD"/>
    <m/>
    <n v="1357721335"/>
    <n v="1354265335"/>
    <b v="0"/>
    <n v="25"/>
    <n v="118"/>
    <n v="47.2"/>
    <x v="4"/>
    <x v="11"/>
    <b v="1"/>
    <s v="music/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x v="0"/>
    <s v="USD"/>
    <m/>
    <n v="1347382053"/>
    <n v="1344962853"/>
    <b v="0"/>
    <n v="104"/>
    <n v="155.33333333333334"/>
    <n v="112.01923076923077"/>
    <x v="4"/>
    <x v="11"/>
    <b v="1"/>
    <s v="music/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m/>
    <x v="0"/>
    <s v="USD"/>
    <m/>
    <n v="1385932867"/>
    <n v="1383337267"/>
    <b v="0"/>
    <n v="108"/>
    <n v="101.1875"/>
    <n v="74.953703703703709"/>
    <x v="4"/>
    <x v="11"/>
    <b v="1"/>
    <s v="music/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x v="0"/>
    <s v="USD"/>
    <m/>
    <n v="1353905940"/>
    <n v="1351011489"/>
    <b v="0"/>
    <n v="38"/>
    <n v="117"/>
    <n v="61.578947368421055"/>
    <x v="4"/>
    <x v="11"/>
    <b v="1"/>
    <s v="music/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m/>
    <x v="0"/>
    <s v="USD"/>
    <m/>
    <n v="1403026882"/>
    <n v="1400175682"/>
    <b v="0"/>
    <n v="88"/>
    <n v="100.925"/>
    <n v="45.875"/>
    <x v="4"/>
    <x v="11"/>
    <b v="1"/>
    <s v="music/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m/>
    <x v="0"/>
    <s v="USD"/>
    <m/>
    <n v="1392929333"/>
    <n v="1389041333"/>
    <b v="0"/>
    <n v="82"/>
    <n v="103.66666666666667"/>
    <n v="75.853658536585371"/>
    <x v="4"/>
    <x v="11"/>
    <b v="1"/>
    <s v="music/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x v="0"/>
    <s v="USD"/>
    <m/>
    <n v="1330671540"/>
    <n v="1328040375"/>
    <b v="0"/>
    <n v="126"/>
    <n v="265.25"/>
    <n v="84.206349206349202"/>
    <x v="4"/>
    <x v="11"/>
    <b v="1"/>
    <s v="music/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x v="0"/>
    <s v="USD"/>
    <m/>
    <n v="1350074261"/>
    <n v="1347482261"/>
    <b v="0"/>
    <n v="133"/>
    <n v="155.91"/>
    <n v="117.22556390977444"/>
    <x v="4"/>
    <x v="11"/>
    <b v="1"/>
    <s v="music/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x v="0"/>
    <s v="USD"/>
    <m/>
    <n v="1316851854"/>
    <n v="1311667854"/>
    <b v="0"/>
    <n v="47"/>
    <n v="101.625"/>
    <n v="86.489361702127653"/>
    <x v="4"/>
    <x v="11"/>
    <b v="1"/>
    <s v="music/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m/>
    <x v="0"/>
    <s v="USD"/>
    <m/>
    <n v="1326690000"/>
    <n v="1324329156"/>
    <b v="0"/>
    <n v="58"/>
    <n v="100"/>
    <n v="172.41379310344828"/>
    <x v="4"/>
    <x v="11"/>
    <b v="1"/>
    <s v="music/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m/>
    <x v="0"/>
    <s v="USD"/>
    <m/>
    <n v="1306994340"/>
    <n v="1303706001"/>
    <b v="0"/>
    <n v="32"/>
    <n v="100.5"/>
    <n v="62.8125"/>
    <x v="4"/>
    <x v="11"/>
    <b v="1"/>
    <s v="music/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x v="0"/>
    <s v="USD"/>
    <m/>
    <n v="1468270261"/>
    <n v="1463086261"/>
    <b v="0"/>
    <n v="37"/>
    <n v="125.3"/>
    <n v="67.729729729729726"/>
    <x v="4"/>
    <x v="11"/>
    <b v="1"/>
    <s v="music/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x v="0"/>
    <s v="USD"/>
    <m/>
    <n v="1307851200"/>
    <n v="1304129088"/>
    <b v="0"/>
    <n v="87"/>
    <n v="103.55555555555556"/>
    <n v="53.5632183908046"/>
    <x v="4"/>
    <x v="11"/>
    <b v="1"/>
    <s v="music/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x v="0"/>
    <s v="USD"/>
    <m/>
    <n v="1262302740"/>
    <n v="1257444140"/>
    <b v="0"/>
    <n v="15"/>
    <n v="103.8"/>
    <n v="34.6"/>
    <x v="4"/>
    <x v="11"/>
    <b v="1"/>
    <s v="music/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m/>
    <x v="0"/>
    <s v="USD"/>
    <m/>
    <n v="1362086700"/>
    <n v="1358180968"/>
    <b v="0"/>
    <n v="27"/>
    <n v="105"/>
    <n v="38.888888888888886"/>
    <x v="4"/>
    <x v="11"/>
    <b v="1"/>
    <s v="music/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x v="0"/>
    <s v="USD"/>
    <m/>
    <n v="1330789165"/>
    <n v="1328197165"/>
    <b v="0"/>
    <n v="19"/>
    <n v="100"/>
    <n v="94.736842105263165"/>
    <x v="4"/>
    <x v="11"/>
    <b v="1"/>
    <s v="music/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x v="0"/>
    <s v="USD"/>
    <m/>
    <n v="1280800740"/>
    <n v="1279603955"/>
    <b v="0"/>
    <n v="17"/>
    <n v="169.86"/>
    <n v="39.967058823529413"/>
    <x v="4"/>
    <x v="11"/>
    <b v="1"/>
    <s v="music/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m/>
    <x v="0"/>
    <s v="USD"/>
    <m/>
    <n v="1418998744"/>
    <n v="1416406744"/>
    <b v="0"/>
    <n v="26"/>
    <n v="101.4"/>
    <n v="97.5"/>
    <x v="4"/>
    <x v="27"/>
    <b v="1"/>
    <s v="music/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x v="0"/>
    <s v="USD"/>
    <m/>
    <n v="1308011727"/>
    <n v="1306283727"/>
    <b v="0"/>
    <n v="28"/>
    <n v="100"/>
    <n v="42.857142857142854"/>
    <x v="4"/>
    <x v="27"/>
    <b v="1"/>
    <s v="music/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m/>
    <x v="0"/>
    <s v="USD"/>
    <m/>
    <n v="1348516012"/>
    <n v="1345924012"/>
    <b v="0"/>
    <n v="37"/>
    <n v="124.7"/>
    <n v="168.51351351351352"/>
    <x v="4"/>
    <x v="27"/>
    <b v="1"/>
    <s v="music/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x v="0"/>
    <s v="USD"/>
    <m/>
    <n v="1353551160"/>
    <n v="1348363560"/>
    <b v="0"/>
    <n v="128"/>
    <n v="109.5"/>
    <n v="85.546875"/>
    <x v="4"/>
    <x v="27"/>
    <b v="1"/>
    <s v="music/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x v="0"/>
    <s v="USD"/>
    <m/>
    <n v="1379515740"/>
    <n v="1378306140"/>
    <b v="0"/>
    <n v="10"/>
    <n v="110.8"/>
    <n v="554"/>
    <x v="4"/>
    <x v="27"/>
    <b v="1"/>
    <s v="music/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m/>
    <x v="1"/>
    <s v="GBP"/>
    <m/>
    <n v="1408039860"/>
    <n v="1405248503"/>
    <b v="0"/>
    <n v="83"/>
    <n v="110.2"/>
    <n v="26.554216867469879"/>
    <x v="4"/>
    <x v="27"/>
    <b v="1"/>
    <s v="music/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x v="0"/>
    <s v="USD"/>
    <m/>
    <n v="1339235377"/>
    <n v="1336643377"/>
    <b v="0"/>
    <n v="46"/>
    <n v="104.72"/>
    <n v="113.82608695652173"/>
    <x v="4"/>
    <x v="27"/>
    <b v="1"/>
    <s v="music/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x v="0"/>
    <s v="USD"/>
    <m/>
    <n v="1300636482"/>
    <n v="1298048082"/>
    <b v="0"/>
    <n v="90"/>
    <n v="125.26086956521739"/>
    <n v="32.011111111111113"/>
    <x v="4"/>
    <x v="27"/>
    <b v="1"/>
    <s v="music/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x v="0"/>
    <s v="USD"/>
    <m/>
    <n v="1400862355"/>
    <n v="1396974355"/>
    <b v="0"/>
    <n v="81"/>
    <n v="100.58763157894737"/>
    <n v="47.189259259259259"/>
    <x v="4"/>
    <x v="27"/>
    <b v="1"/>
    <s v="music/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m/>
    <x v="0"/>
    <s v="USD"/>
    <m/>
    <n v="1381314437"/>
    <n v="1378722437"/>
    <b v="0"/>
    <n v="32"/>
    <n v="141.55000000000001"/>
    <n v="88.46875"/>
    <x v="4"/>
    <x v="27"/>
    <b v="1"/>
    <s v="music/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x v="0"/>
    <s v="USD"/>
    <m/>
    <n v="1303801140"/>
    <n v="1300916220"/>
    <b v="0"/>
    <n v="20"/>
    <n v="100.75"/>
    <n v="100.75"/>
    <x v="4"/>
    <x v="27"/>
    <b v="1"/>
    <s v="music/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x v="0"/>
    <s v="USD"/>
    <m/>
    <n v="1385297393"/>
    <n v="1382701793"/>
    <b v="0"/>
    <n v="70"/>
    <n v="100.66666666666667"/>
    <n v="64.714285714285708"/>
    <x v="4"/>
    <x v="27"/>
    <b v="1"/>
    <s v="music/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x v="0"/>
    <s v="USD"/>
    <m/>
    <n v="1303675296"/>
    <n v="1300996896"/>
    <b v="0"/>
    <n v="168"/>
    <n v="174.2304"/>
    <n v="51.854285714285716"/>
    <x v="4"/>
    <x v="27"/>
    <b v="1"/>
    <s v="music/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x v="0"/>
    <s v="USD"/>
    <m/>
    <n v="1334784160"/>
    <n v="1332192160"/>
    <b v="0"/>
    <n v="34"/>
    <n v="119.90909090909091"/>
    <n v="38.794117647058826"/>
    <x v="4"/>
    <x v="27"/>
    <b v="1"/>
    <s v="music/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m/>
    <x v="0"/>
    <s v="USD"/>
    <m/>
    <n v="1333648820"/>
    <n v="1331060420"/>
    <b v="0"/>
    <n v="48"/>
    <n v="142.86666666666667"/>
    <n v="44.645833333333336"/>
    <x v="4"/>
    <x v="27"/>
    <b v="1"/>
    <s v="music/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x v="0"/>
    <s v="USD"/>
    <m/>
    <n v="1355437052"/>
    <n v="1352845052"/>
    <b v="0"/>
    <n v="48"/>
    <n v="100.33493333333334"/>
    <n v="156.77333333333334"/>
    <x v="4"/>
    <x v="27"/>
    <b v="1"/>
    <s v="music/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x v="0"/>
    <s v="USD"/>
    <m/>
    <n v="1337885168"/>
    <n v="1335293168"/>
    <b v="0"/>
    <n v="221"/>
    <n v="104.93380000000001"/>
    <n v="118.70339366515837"/>
    <x v="4"/>
    <x v="27"/>
    <b v="1"/>
    <s v="music/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x v="0"/>
    <s v="USD"/>
    <m/>
    <n v="1355840400"/>
    <n v="1352524767"/>
    <b v="0"/>
    <n v="107"/>
    <n v="132.23333333333332"/>
    <n v="74.149532710280369"/>
    <x v="4"/>
    <x v="27"/>
    <b v="1"/>
    <s v="music/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x v="1"/>
    <s v="GBP"/>
    <m/>
    <n v="1387281600"/>
    <n v="1384811721"/>
    <b v="0"/>
    <n v="45"/>
    <n v="112.8"/>
    <n v="12.533333333333333"/>
    <x v="4"/>
    <x v="27"/>
    <b v="1"/>
    <s v="music/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x v="13"/>
    <s v="EUR"/>
    <m/>
    <n v="1462053540"/>
    <n v="1459355950"/>
    <b v="0"/>
    <n v="36"/>
    <n v="1253.75"/>
    <n v="27.861111111111111"/>
    <x v="4"/>
    <x v="27"/>
    <b v="1"/>
    <s v="music/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m/>
    <x v="15"/>
    <s v="EUR"/>
    <m/>
    <n v="1453064400"/>
    <n v="1449359831"/>
    <b v="0"/>
    <n v="101"/>
    <n v="102.50632911392405"/>
    <n v="80.178217821782184"/>
    <x v="4"/>
    <x v="27"/>
    <b v="1"/>
    <s v="music/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x v="0"/>
    <s v="USD"/>
    <m/>
    <n v="1325310336"/>
    <n v="1320122736"/>
    <b v="0"/>
    <n v="62"/>
    <n v="102.6375"/>
    <n v="132.43548387096774"/>
    <x v="4"/>
    <x v="27"/>
    <b v="1"/>
    <s v="music/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m/>
    <x v="0"/>
    <s v="USD"/>
    <m/>
    <n v="1422750707"/>
    <n v="1420158707"/>
    <b v="0"/>
    <n v="32"/>
    <n v="108"/>
    <n v="33.75"/>
    <x v="4"/>
    <x v="27"/>
    <b v="1"/>
    <s v="music/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m/>
    <x v="0"/>
    <s v="USD"/>
    <m/>
    <n v="1331870340"/>
    <n v="1328033818"/>
    <b v="0"/>
    <n v="89"/>
    <n v="122.4088"/>
    <n v="34.384494382022467"/>
    <x v="4"/>
    <x v="27"/>
    <b v="1"/>
    <s v="music/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x v="0"/>
    <s v="USD"/>
    <m/>
    <n v="1298343600"/>
    <n v="1295624113"/>
    <b v="0"/>
    <n v="93"/>
    <n v="119.45714285714286"/>
    <n v="44.956989247311824"/>
    <x v="4"/>
    <x v="27"/>
    <b v="1"/>
    <s v="music/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x v="0"/>
    <s v="USD"/>
    <m/>
    <n v="1364447073"/>
    <n v="1361858673"/>
    <b v="0"/>
    <n v="98"/>
    <n v="160.88"/>
    <n v="41.04081632653061"/>
    <x v="4"/>
    <x v="27"/>
    <b v="1"/>
    <s v="music/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x v="0"/>
    <s v="USD"/>
    <m/>
    <n v="1394521140"/>
    <n v="1392169298"/>
    <b v="0"/>
    <n v="82"/>
    <n v="126.85294117647059"/>
    <n v="52.597560975609753"/>
    <x v="4"/>
    <x v="27"/>
    <b v="1"/>
    <s v="music/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x v="0"/>
    <s v="USD"/>
    <m/>
    <n v="1322454939"/>
    <n v="1319859339"/>
    <b v="0"/>
    <n v="116"/>
    <n v="102.6375"/>
    <n v="70.784482758620683"/>
    <x v="4"/>
    <x v="27"/>
    <b v="1"/>
    <s v="music/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x v="0"/>
    <s v="USD"/>
    <m/>
    <n v="1464729276"/>
    <n v="1459545276"/>
    <b v="0"/>
    <n v="52"/>
    <n v="139.75"/>
    <n v="53.75"/>
    <x v="4"/>
    <x v="27"/>
    <b v="1"/>
    <s v="music/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x v="0"/>
    <s v="USD"/>
    <m/>
    <n v="1278302400"/>
    <n v="1273961999"/>
    <b v="0"/>
    <n v="23"/>
    <n v="102.6"/>
    <n v="44.608695652173914"/>
    <x v="4"/>
    <x v="27"/>
    <b v="1"/>
    <s v="music/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m/>
    <x v="0"/>
    <s v="USD"/>
    <m/>
    <n v="1470056614"/>
    <n v="1467464614"/>
    <b v="0"/>
    <n v="77"/>
    <n v="100.6735"/>
    <n v="26.148961038961041"/>
    <x v="4"/>
    <x v="27"/>
    <b v="1"/>
    <s v="music/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m/>
    <x v="0"/>
    <s v="USD"/>
    <m/>
    <n v="1338824730"/>
    <n v="1336232730"/>
    <b v="0"/>
    <n v="49"/>
    <n v="112.94117647058823"/>
    <n v="39.183673469387756"/>
    <x v="4"/>
    <x v="27"/>
    <b v="1"/>
    <s v="music/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x v="0"/>
    <s v="USD"/>
    <m/>
    <n v="1425675892"/>
    <n v="1423083892"/>
    <b v="0"/>
    <n v="59"/>
    <n v="128.0952380952381"/>
    <n v="45.593220338983052"/>
    <x v="4"/>
    <x v="27"/>
    <b v="1"/>
    <s v="music/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x v="0"/>
    <s v="USD"/>
    <m/>
    <n v="1471503540"/>
    <n v="1468852306"/>
    <b v="0"/>
    <n v="113"/>
    <n v="201.7"/>
    <n v="89.247787610619469"/>
    <x v="4"/>
    <x v="27"/>
    <b v="1"/>
    <s v="music/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m/>
    <x v="0"/>
    <s v="USD"/>
    <m/>
    <n v="1318802580"/>
    <n v="1316194540"/>
    <b v="0"/>
    <n v="34"/>
    <n v="137.416"/>
    <n v="40.416470588235299"/>
    <x v="4"/>
    <x v="27"/>
    <b v="1"/>
    <s v="music/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m/>
    <x v="0"/>
    <s v="USD"/>
    <m/>
    <n v="1334980740"/>
    <n v="1330968347"/>
    <b v="0"/>
    <n v="42"/>
    <n v="115.33333333333333"/>
    <n v="82.38095238095238"/>
    <x v="4"/>
    <x v="27"/>
    <b v="1"/>
    <s v="music/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x v="3"/>
    <s v="EUR"/>
    <m/>
    <n v="1460786340"/>
    <n v="1455615976"/>
    <b v="0"/>
    <n v="42"/>
    <n v="111.66666666666667"/>
    <n v="159.52380952380952"/>
    <x v="4"/>
    <x v="27"/>
    <b v="1"/>
    <s v="music/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x v="0"/>
    <s v="USD"/>
    <m/>
    <n v="1391718671"/>
    <n v="1390509071"/>
    <b v="0"/>
    <n v="49"/>
    <n v="118.4"/>
    <n v="36.244897959183675"/>
    <x v="4"/>
    <x v="27"/>
    <b v="1"/>
    <s v="music/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x v="0"/>
    <s v="USD"/>
    <m/>
    <n v="1311298745"/>
    <n v="1309311545"/>
    <b v="0"/>
    <n v="56"/>
    <n v="175"/>
    <n v="62.5"/>
    <x v="4"/>
    <x v="27"/>
    <b v="1"/>
    <s v="music/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m/>
    <x v="0"/>
    <s v="USD"/>
    <m/>
    <n v="1405188667"/>
    <n v="1402596667"/>
    <b v="0"/>
    <n v="25"/>
    <n v="117.5"/>
    <n v="47"/>
    <x v="4"/>
    <x v="27"/>
    <b v="1"/>
    <s v="music/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x v="0"/>
    <s v="USD"/>
    <m/>
    <n v="1490752800"/>
    <n v="1486522484"/>
    <b v="0"/>
    <n v="884"/>
    <n v="101.42212307692307"/>
    <n v="74.575090497737563"/>
    <x v="4"/>
    <x v="28"/>
    <b v="0"/>
    <s v="music/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m/>
    <x v="0"/>
    <s v="USD"/>
    <m/>
    <n v="1492142860"/>
    <n v="1486962460"/>
    <b v="0"/>
    <n v="0"/>
    <n v="0"/>
    <e v="#DIV/0!"/>
    <x v="4"/>
    <x v="28"/>
    <b v="0"/>
    <s v="music/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x v="6"/>
    <s v="EUR"/>
    <m/>
    <n v="1491590738"/>
    <n v="1489517138"/>
    <b v="0"/>
    <n v="10"/>
    <n v="21.714285714285715"/>
    <n v="76"/>
    <x v="4"/>
    <x v="28"/>
    <b v="0"/>
    <s v="music/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m/>
    <x v="0"/>
    <s v="USD"/>
    <m/>
    <n v="1489775641"/>
    <n v="1487360041"/>
    <b v="0"/>
    <n v="101"/>
    <n v="109.125"/>
    <n v="86.43564356435644"/>
    <x v="4"/>
    <x v="28"/>
    <b v="0"/>
    <s v="music/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x v="0"/>
    <s v="USD"/>
    <m/>
    <n v="1490331623"/>
    <n v="1487743223"/>
    <b v="0"/>
    <n v="15"/>
    <n v="102.85714285714286"/>
    <n v="24"/>
    <x v="4"/>
    <x v="28"/>
    <b v="0"/>
    <s v="music/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x v="5"/>
    <s v="CAD"/>
    <m/>
    <n v="1493320519"/>
    <n v="1488140119"/>
    <b v="0"/>
    <n v="1"/>
    <n v="0.36"/>
    <n v="18"/>
    <x v="4"/>
    <x v="28"/>
    <b v="0"/>
    <s v="music/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x v="0"/>
    <s v="USD"/>
    <m/>
    <n v="1491855300"/>
    <n v="1488935245"/>
    <b v="0"/>
    <n v="39"/>
    <n v="31.25"/>
    <n v="80.128205128205124"/>
    <x v="4"/>
    <x v="28"/>
    <b v="0"/>
    <s v="music/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x v="0"/>
    <s v="USD"/>
    <m/>
    <n v="1491738594"/>
    <n v="1489150194"/>
    <b v="0"/>
    <n v="7"/>
    <n v="44.3"/>
    <n v="253.14285714285714"/>
    <x v="4"/>
    <x v="28"/>
    <b v="0"/>
    <s v="music/faith"/>
    <x v="1688"/>
    <x v="1"/>
    <d v="2017-04-09T11:49:54"/>
  </r>
  <r>
    <n v="1689"/>
    <s v="Fly Away"/>
    <s v="Praising the Living God in the second half of life."/>
    <n v="2400"/>
    <n v="2400"/>
    <x v="3"/>
    <m/>
    <x v="0"/>
    <s v="USD"/>
    <m/>
    <n v="1489700230"/>
    <n v="1487111830"/>
    <b v="0"/>
    <n v="14"/>
    <n v="100"/>
    <n v="171.42857142857142"/>
    <x v="4"/>
    <x v="28"/>
    <b v="0"/>
    <s v="music/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x v="0"/>
    <s v="USD"/>
    <m/>
    <n v="1491470442"/>
    <n v="1488882042"/>
    <b v="0"/>
    <n v="11"/>
    <n v="25.4"/>
    <n v="57.727272727272727"/>
    <x v="4"/>
    <x v="28"/>
    <b v="0"/>
    <s v="music/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x v="0"/>
    <s v="USD"/>
    <m/>
    <n v="1491181200"/>
    <n v="1488387008"/>
    <b v="0"/>
    <n v="38"/>
    <n v="33.473333333333336"/>
    <n v="264.26315789473682"/>
    <x v="4"/>
    <x v="28"/>
    <b v="0"/>
    <s v="music/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m/>
    <x v="0"/>
    <s v="USD"/>
    <m/>
    <n v="1490572740"/>
    <n v="1487734667"/>
    <b v="0"/>
    <n v="15"/>
    <n v="47.8"/>
    <n v="159.33333333333334"/>
    <x v="4"/>
    <x v="28"/>
    <b v="0"/>
    <s v="music/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x v="1"/>
    <s v="GBP"/>
    <m/>
    <n v="1491768000"/>
    <n v="1489097112"/>
    <b v="0"/>
    <n v="8"/>
    <n v="9.3333333333333339"/>
    <n v="35"/>
    <x v="4"/>
    <x v="28"/>
    <b v="0"/>
    <s v="music/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m/>
    <x v="0"/>
    <s v="USD"/>
    <m/>
    <n v="1490589360"/>
    <n v="1488038674"/>
    <b v="0"/>
    <n v="1"/>
    <n v="0.05"/>
    <n v="5"/>
    <x v="4"/>
    <x v="28"/>
    <b v="0"/>
    <s v="music/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x v="0"/>
    <s v="USD"/>
    <m/>
    <n v="1491786000"/>
    <n v="1488847514"/>
    <b v="0"/>
    <n v="23"/>
    <n v="11.708333333333334"/>
    <n v="61.086956521739133"/>
    <x v="4"/>
    <x v="28"/>
    <b v="0"/>
    <s v="music/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x v="0"/>
    <s v="USD"/>
    <m/>
    <n v="1491007211"/>
    <n v="1488418811"/>
    <b v="0"/>
    <n v="0"/>
    <n v="0"/>
    <e v="#DIV/0!"/>
    <x v="4"/>
    <x v="28"/>
    <b v="0"/>
    <s v="music/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x v="0"/>
    <s v="USD"/>
    <m/>
    <n v="1491781648"/>
    <n v="1489193248"/>
    <b v="0"/>
    <n v="22"/>
    <n v="20.207999999999998"/>
    <n v="114.81818181818181"/>
    <x v="4"/>
    <x v="28"/>
    <b v="0"/>
    <s v="music/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x v="0"/>
    <s v="USD"/>
    <m/>
    <n v="1490499180"/>
    <n v="1488430760"/>
    <b v="0"/>
    <n v="0"/>
    <n v="0"/>
    <e v="#DIV/0!"/>
    <x v="4"/>
    <x v="28"/>
    <b v="0"/>
    <s v="music/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m/>
    <x v="0"/>
    <s v="USD"/>
    <m/>
    <n v="1491943445"/>
    <n v="1489351445"/>
    <b v="0"/>
    <n v="4"/>
    <n v="4.2311459353574925"/>
    <n v="54"/>
    <x v="4"/>
    <x v="28"/>
    <b v="0"/>
    <s v="music/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x v="0"/>
    <s v="USD"/>
    <m/>
    <n v="1491019200"/>
    <n v="1488418990"/>
    <b v="0"/>
    <n v="79"/>
    <n v="26.06"/>
    <n v="65.974683544303801"/>
    <x v="4"/>
    <x v="28"/>
    <b v="0"/>
    <s v="music/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x v="0"/>
    <s v="USD"/>
    <m/>
    <n v="1421337405"/>
    <n v="1418745405"/>
    <b v="0"/>
    <n v="2"/>
    <n v="0.19801980198019803"/>
    <n v="5"/>
    <x v="4"/>
    <x v="28"/>
    <b v="0"/>
    <s v="music/faith"/>
    <x v="1701"/>
    <x v="3"/>
    <d v="2015-01-15T15:56:45"/>
  </r>
  <r>
    <n v="1702"/>
    <s v="lyndale lewis and new vision prosper cd release"/>
    <s v="I can do all things through christ jesus"/>
    <n v="16500"/>
    <n v="1"/>
    <x v="2"/>
    <m/>
    <x v="0"/>
    <s v="USD"/>
    <m/>
    <n v="1427745150"/>
    <n v="1425156750"/>
    <b v="0"/>
    <n v="1"/>
    <n v="6.0606060606060606E-3"/>
    <n v="1"/>
    <x v="4"/>
    <x v="28"/>
    <b v="0"/>
    <s v="music/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m/>
    <x v="0"/>
    <s v="USD"/>
    <m/>
    <n v="1441003537"/>
    <n v="1435819537"/>
    <b v="0"/>
    <n v="2"/>
    <n v="1.02"/>
    <n v="25.5"/>
    <x v="4"/>
    <x v="28"/>
    <b v="0"/>
    <s v="music/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m/>
    <x v="0"/>
    <s v="USD"/>
    <m/>
    <n v="1424056873"/>
    <n v="1421464873"/>
    <b v="0"/>
    <n v="11"/>
    <n v="65.099999999999994"/>
    <n v="118.36363636363636"/>
    <x v="4"/>
    <x v="28"/>
    <b v="0"/>
    <s v="music/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m/>
    <x v="0"/>
    <s v="USD"/>
    <m/>
    <n v="1441814400"/>
    <n v="1440807846"/>
    <b v="0"/>
    <n v="0"/>
    <n v="0"/>
    <e v="#DIV/0!"/>
    <x v="4"/>
    <x v="28"/>
    <b v="0"/>
    <s v="music/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x v="12"/>
    <s v="EUR"/>
    <m/>
    <n v="1440314472"/>
    <n v="1435130472"/>
    <b v="0"/>
    <n v="0"/>
    <n v="0"/>
    <e v="#DIV/0!"/>
    <x v="4"/>
    <x v="28"/>
    <b v="0"/>
    <s v="music/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x v="0"/>
    <s v="USD"/>
    <m/>
    <n v="1459181895"/>
    <n v="1456593495"/>
    <b v="0"/>
    <n v="9"/>
    <n v="9.74"/>
    <n v="54.111111111111114"/>
    <x v="4"/>
    <x v="28"/>
    <b v="0"/>
    <s v="music/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x v="0"/>
    <s v="USD"/>
    <m/>
    <n v="1462135706"/>
    <n v="1458679706"/>
    <b v="0"/>
    <n v="0"/>
    <n v="0"/>
    <e v="#DIV/0!"/>
    <x v="4"/>
    <x v="28"/>
    <b v="0"/>
    <s v="music/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m/>
    <x v="0"/>
    <s v="USD"/>
    <m/>
    <n v="1409513940"/>
    <n v="1405949514"/>
    <b v="0"/>
    <n v="4"/>
    <n v="4.8571428571428568"/>
    <n v="21.25"/>
    <x v="4"/>
    <x v="28"/>
    <b v="0"/>
    <s v="music/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m/>
    <x v="12"/>
    <s v="EUR"/>
    <m/>
    <n v="1453122000"/>
    <n v="1449151888"/>
    <b v="0"/>
    <n v="1"/>
    <n v="0.68"/>
    <n v="34"/>
    <x v="4"/>
    <x v="28"/>
    <b v="0"/>
    <s v="music/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x v="0"/>
    <s v="USD"/>
    <m/>
    <n v="1409585434"/>
    <n v="1406907034"/>
    <b v="0"/>
    <n v="2"/>
    <n v="10.5"/>
    <n v="525"/>
    <x v="4"/>
    <x v="28"/>
    <b v="0"/>
    <s v="music/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x v="0"/>
    <s v="USD"/>
    <m/>
    <n v="1435701353"/>
    <n v="1430517353"/>
    <b v="0"/>
    <n v="0"/>
    <n v="0"/>
    <e v="#DIV/0!"/>
    <x v="4"/>
    <x v="28"/>
    <b v="0"/>
    <s v="music/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x v="0"/>
    <s v="USD"/>
    <m/>
    <n v="1412536412"/>
    <n v="1409944412"/>
    <b v="0"/>
    <n v="1"/>
    <n v="1.6666666666666667"/>
    <n v="50"/>
    <x v="4"/>
    <x v="28"/>
    <b v="0"/>
    <s v="music/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x v="0"/>
    <s v="USD"/>
    <m/>
    <n v="1430517761"/>
    <n v="1427925761"/>
    <b v="0"/>
    <n v="17"/>
    <n v="7.8680000000000003"/>
    <n v="115.70588235294117"/>
    <x v="4"/>
    <x v="28"/>
    <b v="0"/>
    <s v="music/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m/>
    <x v="0"/>
    <s v="USD"/>
    <m/>
    <n v="1427772120"/>
    <n v="1425186785"/>
    <b v="0"/>
    <n v="2"/>
    <n v="0.22"/>
    <n v="5.5"/>
    <x v="4"/>
    <x v="28"/>
    <b v="0"/>
    <s v="music/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x v="0"/>
    <s v="USD"/>
    <m/>
    <n v="1481295099"/>
    <n v="1477835499"/>
    <b v="0"/>
    <n v="3"/>
    <n v="7.5"/>
    <n v="50"/>
    <x v="4"/>
    <x v="28"/>
    <b v="0"/>
    <s v="music/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m/>
    <x v="0"/>
    <s v="USD"/>
    <m/>
    <n v="1461211200"/>
    <n v="1459467238"/>
    <b v="0"/>
    <n v="41"/>
    <n v="42.725880551301685"/>
    <n v="34.024390243902438"/>
    <x v="4"/>
    <x v="28"/>
    <b v="0"/>
    <s v="music/faith"/>
    <x v="1717"/>
    <x v="2"/>
    <d v="2016-04-21T04:00:00"/>
  </r>
  <r>
    <n v="1718"/>
    <s v="The Prodigal Son"/>
    <s v="A melody for the galaxy."/>
    <n v="35000"/>
    <n v="75"/>
    <x v="2"/>
    <m/>
    <x v="0"/>
    <s v="USD"/>
    <m/>
    <n v="1463201940"/>
    <n v="1459435149"/>
    <b v="0"/>
    <n v="2"/>
    <n v="0.21428571428571427"/>
    <n v="37.5"/>
    <x v="4"/>
    <x v="28"/>
    <b v="0"/>
    <s v="music/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x v="0"/>
    <s v="USD"/>
    <m/>
    <n v="1410958191"/>
    <n v="1408366191"/>
    <b v="0"/>
    <n v="3"/>
    <n v="0.875"/>
    <n v="11.666666666666666"/>
    <x v="4"/>
    <x v="28"/>
    <b v="0"/>
    <s v="music/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x v="0"/>
    <s v="USD"/>
    <m/>
    <n v="1415562471"/>
    <n v="1412966871"/>
    <b v="0"/>
    <n v="8"/>
    <n v="5.625"/>
    <n v="28.125"/>
    <x v="4"/>
    <x v="28"/>
    <b v="0"/>
    <s v="music/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x v="0"/>
    <s v="USD"/>
    <m/>
    <n v="1449831863"/>
    <n v="1447239863"/>
    <b v="0"/>
    <n v="0"/>
    <n v="0"/>
    <e v="#DIV/0!"/>
    <x v="4"/>
    <x v="28"/>
    <b v="0"/>
    <s v="music/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m/>
    <x v="0"/>
    <s v="USD"/>
    <m/>
    <n v="1459642200"/>
    <n v="1456441429"/>
    <b v="0"/>
    <n v="1"/>
    <n v="3.4722222222222224E-2"/>
    <n v="1"/>
    <x v="4"/>
    <x v="28"/>
    <b v="0"/>
    <s v="music/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x v="0"/>
    <s v="USD"/>
    <m/>
    <n v="1435730400"/>
    <n v="1430855315"/>
    <b v="0"/>
    <n v="3"/>
    <n v="6.5"/>
    <n v="216.66666666666666"/>
    <x v="4"/>
    <x v="28"/>
    <b v="0"/>
    <s v="music/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x v="0"/>
    <s v="USD"/>
    <m/>
    <n v="1414707762"/>
    <n v="1412115762"/>
    <b v="0"/>
    <n v="4"/>
    <n v="0.58333333333333337"/>
    <n v="8.75"/>
    <x v="4"/>
    <x v="28"/>
    <b v="0"/>
    <s v="music/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x v="0"/>
    <s v="USD"/>
    <m/>
    <n v="1408922049"/>
    <n v="1406330049"/>
    <b v="0"/>
    <n v="9"/>
    <n v="10.181818181818182"/>
    <n v="62.222222222222221"/>
    <x v="4"/>
    <x v="28"/>
    <b v="0"/>
    <s v="music/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m/>
    <x v="0"/>
    <s v="USD"/>
    <m/>
    <n v="1403906664"/>
    <n v="1401401064"/>
    <b v="0"/>
    <n v="16"/>
    <n v="33.784615384615385"/>
    <n v="137.25"/>
    <x v="4"/>
    <x v="28"/>
    <b v="0"/>
    <s v="music/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x v="1"/>
    <s v="GBP"/>
    <m/>
    <n v="1428231600"/>
    <n v="1423520177"/>
    <b v="0"/>
    <n v="1"/>
    <n v="3.3333333333333333E-2"/>
    <n v="1"/>
    <x v="4"/>
    <x v="28"/>
    <b v="0"/>
    <s v="music/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m/>
    <x v="0"/>
    <s v="USD"/>
    <m/>
    <n v="1445439674"/>
    <n v="1442847674"/>
    <b v="0"/>
    <n v="7"/>
    <n v="68.400000000000006"/>
    <n v="122.14285714285714"/>
    <x v="4"/>
    <x v="28"/>
    <b v="0"/>
    <s v="music/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x v="0"/>
    <s v="USD"/>
    <m/>
    <n v="1465521306"/>
    <n v="1460337306"/>
    <b v="0"/>
    <n v="0"/>
    <n v="0"/>
    <e v="#DIV/0!"/>
    <x v="4"/>
    <x v="28"/>
    <b v="0"/>
    <s v="music/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x v="0"/>
    <s v="USD"/>
    <m/>
    <n v="1445738783"/>
    <n v="1443146783"/>
    <b v="0"/>
    <n v="0"/>
    <n v="0"/>
    <e v="#DIV/0!"/>
    <x v="4"/>
    <x v="28"/>
    <b v="0"/>
    <s v="music/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m/>
    <x v="0"/>
    <s v="USD"/>
    <m/>
    <n v="1434034800"/>
    <n v="1432849552"/>
    <b v="0"/>
    <n v="0"/>
    <n v="0"/>
    <e v="#DIV/0!"/>
    <x v="4"/>
    <x v="28"/>
    <b v="0"/>
    <s v="music/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x v="0"/>
    <s v="USD"/>
    <m/>
    <n v="1452920400"/>
    <n v="1447777481"/>
    <b v="0"/>
    <n v="0"/>
    <n v="0"/>
    <e v="#DIV/0!"/>
    <x v="4"/>
    <x v="28"/>
    <b v="0"/>
    <s v="music/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m/>
    <x v="0"/>
    <s v="USD"/>
    <m/>
    <n v="1473802200"/>
    <n v="1472746374"/>
    <b v="0"/>
    <n v="0"/>
    <n v="0"/>
    <e v="#DIV/0!"/>
    <x v="4"/>
    <x v="28"/>
    <b v="0"/>
    <s v="music/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m/>
    <x v="0"/>
    <s v="USD"/>
    <m/>
    <n v="1431046356"/>
    <n v="1428454356"/>
    <b v="0"/>
    <n v="1"/>
    <n v="2.2222222222222223E-2"/>
    <n v="1"/>
    <x v="4"/>
    <x v="28"/>
    <b v="0"/>
    <s v="music/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m/>
    <x v="0"/>
    <s v="USD"/>
    <m/>
    <n v="1470598345"/>
    <n v="1468006345"/>
    <b v="0"/>
    <n v="2"/>
    <n v="11"/>
    <n v="55"/>
    <x v="4"/>
    <x v="28"/>
    <b v="0"/>
    <s v="music/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m/>
    <x v="0"/>
    <s v="USD"/>
    <m/>
    <n v="1447018833"/>
    <n v="1444423233"/>
    <b v="0"/>
    <n v="1"/>
    <n v="0.73333333333333328"/>
    <n v="22"/>
    <x v="4"/>
    <x v="28"/>
    <b v="0"/>
    <s v="music/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m/>
    <x v="0"/>
    <s v="USD"/>
    <m/>
    <n v="1437432392"/>
    <n v="1434840392"/>
    <b v="0"/>
    <n v="15"/>
    <n v="21.25"/>
    <n v="56.666666666666664"/>
    <x v="4"/>
    <x v="28"/>
    <b v="0"/>
    <s v="music/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m/>
    <x v="0"/>
    <s v="USD"/>
    <m/>
    <n v="1412283542"/>
    <n v="1409691542"/>
    <b v="0"/>
    <n v="1"/>
    <n v="0.4"/>
    <n v="20"/>
    <x v="4"/>
    <x v="28"/>
    <b v="0"/>
    <s v="music/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x v="0"/>
    <s v="USD"/>
    <m/>
    <n v="1462391932"/>
    <n v="1457297932"/>
    <b v="0"/>
    <n v="1"/>
    <n v="0.1"/>
    <n v="1"/>
    <x v="4"/>
    <x v="28"/>
    <b v="0"/>
    <s v="music/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m/>
    <x v="0"/>
    <s v="USD"/>
    <m/>
    <n v="1437075422"/>
    <n v="1434483422"/>
    <b v="0"/>
    <n v="0"/>
    <n v="0"/>
    <e v="#DIV/0!"/>
    <x v="4"/>
    <x v="28"/>
    <b v="0"/>
    <s v="music/faith"/>
    <x v="1740"/>
    <x v="0"/>
    <d v="2015-07-16T19:37:02"/>
  </r>
  <r>
    <n v="1741"/>
    <s v="Caught off Guard"/>
    <s v="A photo journal documenting my experiences and travels across New Zealand"/>
    <n v="1200"/>
    <n v="1330"/>
    <x v="0"/>
    <m/>
    <x v="1"/>
    <s v="GBP"/>
    <m/>
    <n v="1433948671"/>
    <n v="1430060671"/>
    <b v="0"/>
    <n v="52"/>
    <n v="110.83333333333333"/>
    <n v="25.576923076923077"/>
    <x v="8"/>
    <x v="20"/>
    <b v="1"/>
    <s v="photography/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x v="0"/>
    <s v="USD"/>
    <m/>
    <n v="1483822800"/>
    <n v="1481058170"/>
    <b v="0"/>
    <n v="34"/>
    <n v="108.75"/>
    <n v="63.970588235294116"/>
    <x v="8"/>
    <x v="20"/>
    <b v="1"/>
    <s v="photography/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x v="0"/>
    <s v="USD"/>
    <m/>
    <n v="1472270340"/>
    <n v="1470348775"/>
    <b v="0"/>
    <n v="67"/>
    <n v="100.41666666666667"/>
    <n v="89.925373134328353"/>
    <x v="8"/>
    <x v="20"/>
    <b v="1"/>
    <s v="photography/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m/>
    <x v="1"/>
    <s v="GBP"/>
    <m/>
    <n v="1425821477"/>
    <n v="1421937077"/>
    <b v="0"/>
    <n v="70"/>
    <n v="118.45454545454545"/>
    <n v="93.071428571428569"/>
    <x v="8"/>
    <x v="20"/>
    <b v="1"/>
    <s v="photography/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x v="0"/>
    <s v="USD"/>
    <m/>
    <n v="1482372000"/>
    <n v="1479276838"/>
    <b v="0"/>
    <n v="89"/>
    <n v="114.01428571428572"/>
    <n v="89.674157303370791"/>
    <x v="8"/>
    <x v="20"/>
    <b v="1"/>
    <s v="photography/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x v="0"/>
    <s v="USD"/>
    <m/>
    <n v="1479952800"/>
    <n v="1477368867"/>
    <b v="0"/>
    <n v="107"/>
    <n v="148.1"/>
    <n v="207.61682242990653"/>
    <x v="8"/>
    <x v="20"/>
    <b v="1"/>
    <s v="photography/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x v="1"/>
    <s v="GBP"/>
    <m/>
    <n v="1447426800"/>
    <n v="1444904830"/>
    <b v="0"/>
    <n v="159"/>
    <n v="104.95555555555555"/>
    <n v="59.408805031446541"/>
    <x v="8"/>
    <x v="20"/>
    <b v="1"/>
    <s v="photography/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m/>
    <x v="5"/>
    <s v="CAD"/>
    <m/>
    <n v="1441234143"/>
    <n v="1438642143"/>
    <b v="0"/>
    <n v="181"/>
    <n v="129.94800000000001"/>
    <n v="358.97237569060775"/>
    <x v="8"/>
    <x v="20"/>
    <b v="1"/>
    <s v="photography/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m/>
    <x v="19"/>
    <s v="EUR"/>
    <m/>
    <n v="1488394800"/>
    <n v="1485213921"/>
    <b v="0"/>
    <n v="131"/>
    <n v="123.48756218905473"/>
    <n v="94.736641221374043"/>
    <x v="8"/>
    <x v="20"/>
    <b v="1"/>
    <s v="photography/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x v="0"/>
    <s v="USD"/>
    <m/>
    <n v="1461096304"/>
    <n v="1458936304"/>
    <b v="0"/>
    <n v="125"/>
    <n v="201.62"/>
    <n v="80.647999999999996"/>
    <x v="8"/>
    <x v="20"/>
    <b v="1"/>
    <s v="photography/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m/>
    <x v="0"/>
    <s v="USD"/>
    <m/>
    <n v="1426787123"/>
    <n v="1424198723"/>
    <b v="0"/>
    <n v="61"/>
    <n v="102.9"/>
    <n v="168.68852459016392"/>
    <x v="8"/>
    <x v="20"/>
    <b v="1"/>
    <s v="photography/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m/>
    <x v="1"/>
    <s v="GBP"/>
    <m/>
    <n v="1476425082"/>
    <n v="1473833082"/>
    <b v="0"/>
    <n v="90"/>
    <n v="260.16666666666669"/>
    <n v="34.68888888888889"/>
    <x v="8"/>
    <x v="20"/>
    <b v="1"/>
    <s v="photography/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x v="8"/>
    <s v="DKK"/>
    <m/>
    <n v="1458579568"/>
    <n v="1455991168"/>
    <b v="0"/>
    <n v="35"/>
    <n v="108"/>
    <n v="462.85714285714283"/>
    <x v="8"/>
    <x v="20"/>
    <b v="1"/>
    <s v="photography/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x v="5"/>
    <s v="CAD"/>
    <m/>
    <n v="1428091353"/>
    <n v="1425502953"/>
    <b v="0"/>
    <n v="90"/>
    <n v="110.52941176470588"/>
    <n v="104.38888888888889"/>
    <x v="8"/>
    <x v="20"/>
    <b v="1"/>
    <s v="photography/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x v="0"/>
    <s v="USD"/>
    <m/>
    <n v="1444071361"/>
    <n v="1441479361"/>
    <b v="0"/>
    <n v="4"/>
    <n v="120"/>
    <n v="7.5"/>
    <x v="8"/>
    <x v="20"/>
    <b v="1"/>
    <s v="photography/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x v="0"/>
    <s v="USD"/>
    <m/>
    <n v="1472443269"/>
    <n v="1468987269"/>
    <b v="0"/>
    <n v="120"/>
    <n v="102.82909090909091"/>
    <n v="47.13"/>
    <x v="8"/>
    <x v="20"/>
    <b v="1"/>
    <s v="photography/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m/>
    <x v="0"/>
    <s v="USD"/>
    <m/>
    <n v="1485631740"/>
    <n v="1483041083"/>
    <b v="0"/>
    <n v="14"/>
    <n v="116"/>
    <n v="414.28571428571428"/>
    <x v="8"/>
    <x v="20"/>
    <b v="1"/>
    <s v="photography/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x v="0"/>
    <s v="USD"/>
    <m/>
    <n v="1468536992"/>
    <n v="1463352992"/>
    <b v="0"/>
    <n v="27"/>
    <n v="114.7"/>
    <n v="42.481481481481481"/>
    <x v="8"/>
    <x v="20"/>
    <b v="1"/>
    <s v="photography/photobooks"/>
    <x v="1758"/>
    <x v="2"/>
    <d v="2016-07-14T22:56:32"/>
  </r>
  <r>
    <n v="1759"/>
    <s v="Death Valley"/>
    <s v="Death Valley will be the first photo book of Andi State"/>
    <n v="5000"/>
    <n v="5330"/>
    <x v="0"/>
    <m/>
    <x v="0"/>
    <s v="USD"/>
    <m/>
    <n v="1427309629"/>
    <n v="1425585229"/>
    <b v="0"/>
    <n v="49"/>
    <n v="106.6"/>
    <n v="108.77551020408163"/>
    <x v="8"/>
    <x v="20"/>
    <b v="1"/>
    <s v="photography/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x v="0"/>
    <s v="USD"/>
    <m/>
    <n v="1456416513"/>
    <n v="1454688513"/>
    <b v="0"/>
    <n v="102"/>
    <n v="165.44"/>
    <n v="81.098039215686271"/>
    <x v="8"/>
    <x v="20"/>
    <b v="1"/>
    <s v="photography/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m/>
    <x v="1"/>
    <s v="GBP"/>
    <m/>
    <n v="1442065060"/>
    <n v="1437745060"/>
    <b v="0"/>
    <n v="3"/>
    <n v="155"/>
    <n v="51.666666666666664"/>
    <x v="8"/>
    <x v="20"/>
    <b v="1"/>
    <s v="photography/photobooks"/>
    <x v="1761"/>
    <x v="0"/>
    <d v="2015-09-12T13:37:40"/>
  </r>
  <r>
    <n v="1762"/>
    <s v="&quot;The Naked Pixel&quot; Ali Pakele"/>
    <s v="Project rewards $25 gets you 190+ digital images"/>
    <n v="100"/>
    <n v="885"/>
    <x v="0"/>
    <m/>
    <x v="0"/>
    <s v="USD"/>
    <m/>
    <n v="1457739245"/>
    <n v="1455147245"/>
    <b v="0"/>
    <n v="25"/>
    <n v="885"/>
    <n v="35.4"/>
    <x v="8"/>
    <x v="20"/>
    <b v="1"/>
    <s v="photography/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x v="0"/>
    <s v="USD"/>
    <m/>
    <n v="1477255840"/>
    <n v="1474663840"/>
    <b v="0"/>
    <n v="118"/>
    <n v="101.90833333333333"/>
    <n v="103.63559322033899"/>
    <x v="8"/>
    <x v="20"/>
    <b v="1"/>
    <s v="photography/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x v="1"/>
    <s v="GBP"/>
    <m/>
    <n v="1407065979"/>
    <n v="1404560379"/>
    <b v="1"/>
    <n v="39"/>
    <n v="19.600000000000001"/>
    <n v="55.282051282051285"/>
    <x v="8"/>
    <x v="20"/>
    <b v="0"/>
    <s v="photography/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x v="0"/>
    <s v="USD"/>
    <m/>
    <n v="1407972712"/>
    <n v="1405380712"/>
    <b v="1"/>
    <n v="103"/>
    <n v="59.467840000000002"/>
    <n v="72.16970873786407"/>
    <x v="8"/>
    <x v="20"/>
    <b v="0"/>
    <s v="photography/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m/>
    <x v="2"/>
    <s v="AUD"/>
    <m/>
    <n v="1408999088"/>
    <n v="1407184688"/>
    <b v="1"/>
    <n v="0"/>
    <n v="0"/>
    <e v="#DIV/0!"/>
    <x v="8"/>
    <x v="20"/>
    <b v="0"/>
    <s v="photography/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m/>
    <x v="0"/>
    <s v="USD"/>
    <m/>
    <n v="1407080884"/>
    <n v="1404488884"/>
    <b v="1"/>
    <n v="39"/>
    <n v="45.72"/>
    <n v="58.615384615384613"/>
    <x v="8"/>
    <x v="20"/>
    <b v="0"/>
    <s v="photography/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x v="0"/>
    <s v="USD"/>
    <m/>
    <n v="1411824444"/>
    <n v="1406640444"/>
    <b v="1"/>
    <n v="15"/>
    <n v="3.74"/>
    <n v="12.466666666666667"/>
    <x v="8"/>
    <x v="20"/>
    <b v="0"/>
    <s v="photography/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m/>
    <x v="0"/>
    <s v="USD"/>
    <m/>
    <n v="1421177959"/>
    <n v="1418585959"/>
    <b v="1"/>
    <n v="22"/>
    <n v="2.7025000000000001"/>
    <n v="49.136363636363633"/>
    <x v="8"/>
    <x v="20"/>
    <b v="0"/>
    <s v="photography/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x v="0"/>
    <s v="USD"/>
    <m/>
    <n v="1413312194"/>
    <n v="1410288194"/>
    <b v="1"/>
    <n v="92"/>
    <n v="56.514285714285712"/>
    <n v="150.5"/>
    <x v="8"/>
    <x v="20"/>
    <b v="0"/>
    <s v="photography/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x v="1"/>
    <s v="GBP"/>
    <m/>
    <n v="1414107040"/>
    <n v="1411515040"/>
    <b v="1"/>
    <n v="25"/>
    <n v="21.30952380952381"/>
    <n v="35.799999999999997"/>
    <x v="8"/>
    <x v="20"/>
    <b v="0"/>
    <s v="photography/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m/>
    <x v="1"/>
    <s v="GBP"/>
    <m/>
    <n v="1404666836"/>
    <n v="1399482836"/>
    <b v="1"/>
    <n v="19"/>
    <n v="15.6"/>
    <n v="45.157894736842103"/>
    <x v="8"/>
    <x v="20"/>
    <b v="0"/>
    <s v="photography/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x v="0"/>
    <s v="USD"/>
    <m/>
    <n v="1421691298"/>
    <n v="1417803298"/>
    <b v="1"/>
    <n v="19"/>
    <n v="6.2566666666666668"/>
    <n v="98.78947368421052"/>
    <x v="8"/>
    <x v="20"/>
    <b v="0"/>
    <s v="photography/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x v="0"/>
    <s v="USD"/>
    <m/>
    <n v="1417273140"/>
    <n v="1413609292"/>
    <b v="1"/>
    <n v="13"/>
    <n v="45.92"/>
    <n v="88.307692307692307"/>
    <x v="8"/>
    <x v="20"/>
    <b v="0"/>
    <s v="photography/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m/>
    <x v="0"/>
    <s v="USD"/>
    <m/>
    <n v="1414193160"/>
    <n v="1410305160"/>
    <b v="1"/>
    <n v="124"/>
    <n v="65.101538461538468"/>
    <n v="170.62903225806451"/>
    <x v="8"/>
    <x v="20"/>
    <b v="0"/>
    <s v="photography/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x v="1"/>
    <s v="GBP"/>
    <m/>
    <n v="1414623471"/>
    <n v="1411513071"/>
    <b v="1"/>
    <n v="4"/>
    <n v="6.7"/>
    <n v="83.75"/>
    <x v="8"/>
    <x v="20"/>
    <b v="0"/>
    <s v="photography/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x v="9"/>
    <s v="EUR"/>
    <m/>
    <n v="1424421253"/>
    <n v="1421829253"/>
    <b v="1"/>
    <n v="10"/>
    <n v="13.5625"/>
    <n v="65.099999999999994"/>
    <x v="8"/>
    <x v="20"/>
    <b v="0"/>
    <s v="photography/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x v="0"/>
    <s v="USD"/>
    <m/>
    <n v="1427485395"/>
    <n v="1423600995"/>
    <b v="1"/>
    <n v="15"/>
    <n v="1.99"/>
    <n v="66.333333333333329"/>
    <x v="8"/>
    <x v="20"/>
    <b v="0"/>
    <s v="photography/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x v="0"/>
    <s v="USD"/>
    <m/>
    <n v="1472834180"/>
    <n v="1470242180"/>
    <b v="1"/>
    <n v="38"/>
    <n v="36.236363636363635"/>
    <n v="104.89473684210526"/>
    <x v="8"/>
    <x v="20"/>
    <b v="0"/>
    <s v="photography/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m/>
    <x v="0"/>
    <s v="USD"/>
    <m/>
    <n v="1467469510"/>
    <n v="1462285510"/>
    <b v="1"/>
    <n v="152"/>
    <n v="39.743333333333332"/>
    <n v="78.440789473684205"/>
    <x v="8"/>
    <x v="20"/>
    <b v="0"/>
    <s v="photography/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x v="0"/>
    <s v="USD"/>
    <m/>
    <n v="1473950945"/>
    <n v="1471272545"/>
    <b v="1"/>
    <n v="24"/>
    <n v="25.763636363636362"/>
    <n v="59.041666666666664"/>
    <x v="8"/>
    <x v="20"/>
    <b v="0"/>
    <s v="photography/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x v="0"/>
    <s v="USD"/>
    <m/>
    <n v="1456062489"/>
    <n v="1453211289"/>
    <b v="1"/>
    <n v="76"/>
    <n v="15.491428571428571"/>
    <n v="71.34210526315789"/>
    <x v="8"/>
    <x v="20"/>
    <b v="0"/>
    <s v="photography/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x v="0"/>
    <s v="USD"/>
    <m/>
    <n v="1432248478"/>
    <n v="1429656478"/>
    <b v="1"/>
    <n v="185"/>
    <n v="23.692499999999999"/>
    <n v="51.227027027027027"/>
    <x v="8"/>
    <x v="20"/>
    <b v="0"/>
    <s v="photography/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x v="0"/>
    <s v="USD"/>
    <m/>
    <n v="1422674700"/>
    <n v="1419954240"/>
    <b v="1"/>
    <n v="33"/>
    <n v="39.76"/>
    <n v="60.242424242424242"/>
    <x v="8"/>
    <x v="20"/>
    <b v="0"/>
    <s v="photography/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x v="0"/>
    <s v="USD"/>
    <m/>
    <n v="1413417600"/>
    <n v="1410750855"/>
    <b v="1"/>
    <n v="108"/>
    <n v="20.220833333333335"/>
    <n v="44.935185185185183"/>
    <x v="8"/>
    <x v="20"/>
    <b v="0"/>
    <s v="photography/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m/>
    <x v="9"/>
    <s v="EUR"/>
    <m/>
    <n v="1418649177"/>
    <n v="1416057177"/>
    <b v="1"/>
    <n v="29"/>
    <n v="47.631578947368418"/>
    <n v="31.206896551724139"/>
    <x v="8"/>
    <x v="20"/>
    <b v="0"/>
    <s v="photography/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m/>
    <x v="0"/>
    <s v="USD"/>
    <m/>
    <n v="1428158637"/>
    <n v="1425570237"/>
    <b v="1"/>
    <n v="24"/>
    <n v="15.33"/>
    <n v="63.875"/>
    <x v="8"/>
    <x v="20"/>
    <b v="0"/>
    <s v="photography/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m/>
    <x v="1"/>
    <s v="GBP"/>
    <m/>
    <n v="1414795542"/>
    <n v="1412203542"/>
    <b v="1"/>
    <n v="4"/>
    <n v="1.3818181818181818"/>
    <n v="19"/>
    <x v="8"/>
    <x v="20"/>
    <b v="0"/>
    <s v="photography/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x v="0"/>
    <s v="USD"/>
    <m/>
    <n v="1421042403"/>
    <n v="1415858403"/>
    <b v="1"/>
    <n v="4"/>
    <n v="0.5"/>
    <n v="10"/>
    <x v="8"/>
    <x v="20"/>
    <b v="0"/>
    <s v="photography/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x v="0"/>
    <s v="USD"/>
    <m/>
    <n v="1423152678"/>
    <n v="1420560678"/>
    <b v="1"/>
    <n v="15"/>
    <n v="4.957575757575758"/>
    <n v="109.06666666666666"/>
    <x v="8"/>
    <x v="20"/>
    <b v="0"/>
    <s v="photography/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m/>
    <x v="1"/>
    <s v="GBP"/>
    <m/>
    <n v="1422553565"/>
    <n v="1417369565"/>
    <b v="1"/>
    <n v="4"/>
    <n v="3.5666666666666669"/>
    <n v="26.75"/>
    <x v="8"/>
    <x v="20"/>
    <b v="0"/>
    <s v="photography/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m/>
    <x v="0"/>
    <s v="USD"/>
    <m/>
    <n v="1439189940"/>
    <n v="1435970682"/>
    <b v="1"/>
    <n v="139"/>
    <n v="61.124000000000002"/>
    <n v="109.93525179856115"/>
    <x v="8"/>
    <x v="20"/>
    <b v="0"/>
    <s v="photography/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x v="2"/>
    <s v="AUD"/>
    <m/>
    <n v="1417127040"/>
    <n v="1414531440"/>
    <b v="1"/>
    <n v="2"/>
    <n v="1.3333333333333333"/>
    <n v="20"/>
    <x v="8"/>
    <x v="20"/>
    <b v="0"/>
    <s v="photography/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x v="0"/>
    <s v="USD"/>
    <m/>
    <n v="1423660422"/>
    <n v="1420636422"/>
    <b v="1"/>
    <n v="18"/>
    <n v="11.077777777777778"/>
    <n v="55.388888888888886"/>
    <x v="8"/>
    <x v="20"/>
    <b v="0"/>
    <s v="photography/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m/>
    <x v="12"/>
    <s v="EUR"/>
    <m/>
    <n v="1476460800"/>
    <n v="1473922541"/>
    <b v="1"/>
    <n v="81"/>
    <n v="38.735714285714288"/>
    <n v="133.90123456790124"/>
    <x v="8"/>
    <x v="20"/>
    <b v="0"/>
    <s v="photography/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m/>
    <x v="1"/>
    <s v="GBP"/>
    <m/>
    <n v="1469356366"/>
    <n v="1464172366"/>
    <b v="1"/>
    <n v="86"/>
    <n v="22.05263157894737"/>
    <n v="48.720930232558139"/>
    <x v="8"/>
    <x v="20"/>
    <b v="0"/>
    <s v="photography/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x v="0"/>
    <s v="USD"/>
    <m/>
    <n v="1481809189"/>
    <n v="1479217189"/>
    <b v="1"/>
    <n v="140"/>
    <n v="67.55"/>
    <n v="48.25"/>
    <x v="8"/>
    <x v="20"/>
    <b v="0"/>
    <s v="photography/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x v="0"/>
    <s v="USD"/>
    <m/>
    <n v="1454572233"/>
    <n v="1449388233"/>
    <b v="1"/>
    <n v="37"/>
    <n v="13.637499999999999"/>
    <n v="58.972972972972975"/>
    <x v="8"/>
    <x v="20"/>
    <b v="0"/>
    <s v="photography/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m/>
    <x v="1"/>
    <s v="GBP"/>
    <m/>
    <n v="1415740408"/>
    <n v="1414008808"/>
    <b v="1"/>
    <n v="6"/>
    <n v="1.7457499999999999"/>
    <n v="11.638333333333334"/>
    <x v="8"/>
    <x v="20"/>
    <b v="0"/>
    <s v="photography/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x v="1"/>
    <s v="GBP"/>
    <m/>
    <n v="1476109970"/>
    <n v="1473517970"/>
    <b v="1"/>
    <n v="113"/>
    <n v="20.44963251188932"/>
    <n v="83.716814159292042"/>
    <x v="8"/>
    <x v="20"/>
    <b v="0"/>
    <s v="photography/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x v="1"/>
    <s v="GBP"/>
    <m/>
    <n v="1450181400"/>
    <n v="1447429868"/>
    <b v="1"/>
    <n v="37"/>
    <n v="13.852941176470589"/>
    <n v="63.648648648648646"/>
    <x v="8"/>
    <x v="20"/>
    <b v="0"/>
    <s v="photography/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m/>
    <x v="12"/>
    <s v="EUR"/>
    <m/>
    <n v="1435442340"/>
    <n v="1433416830"/>
    <b v="1"/>
    <n v="18"/>
    <n v="48.485714285714288"/>
    <n v="94.277777777777771"/>
    <x v="8"/>
    <x v="20"/>
    <b v="0"/>
    <s v="photography/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m/>
    <x v="0"/>
    <s v="USD"/>
    <m/>
    <n v="1423878182"/>
    <n v="1421199782"/>
    <b v="1"/>
    <n v="75"/>
    <n v="30.8"/>
    <n v="71.86666666666666"/>
    <x v="8"/>
    <x v="20"/>
    <b v="0"/>
    <s v="photography/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x v="0"/>
    <s v="USD"/>
    <m/>
    <n v="1447521404"/>
    <n v="1444061804"/>
    <b v="1"/>
    <n v="52"/>
    <n v="35.174193548387095"/>
    <n v="104.84615384615384"/>
    <x v="8"/>
    <x v="20"/>
    <b v="0"/>
    <s v="photography/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x v="12"/>
    <s v="EUR"/>
    <m/>
    <n v="1443808800"/>
    <n v="1441048658"/>
    <b v="1"/>
    <n v="122"/>
    <n v="36.404444444444444"/>
    <n v="67.139344262295083"/>
    <x v="8"/>
    <x v="20"/>
    <b v="0"/>
    <s v="photography/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m/>
    <x v="1"/>
    <s v="GBP"/>
    <m/>
    <n v="1412090349"/>
    <n v="1409066349"/>
    <b v="1"/>
    <n v="8"/>
    <n v="2.9550000000000001"/>
    <n v="73.875"/>
    <x v="8"/>
    <x v="20"/>
    <b v="0"/>
    <s v="photography/photobooks"/>
    <x v="1806"/>
    <x v="3"/>
    <d v="2014-09-30T15:19:09"/>
  </r>
  <r>
    <n v="1807"/>
    <s v="Anywhere but Here"/>
    <s v="I want to explore alternative cultures and lifestyles in America."/>
    <n v="5000"/>
    <n v="553"/>
    <x v="2"/>
    <m/>
    <x v="0"/>
    <s v="USD"/>
    <m/>
    <n v="1411868313"/>
    <n v="1409276313"/>
    <b v="1"/>
    <n v="8"/>
    <n v="11.06"/>
    <n v="69.125"/>
    <x v="8"/>
    <x v="20"/>
    <b v="0"/>
    <s v="photography/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x v="0"/>
    <s v="USD"/>
    <m/>
    <n v="1486830030"/>
    <n v="1483806030"/>
    <b v="1"/>
    <n v="96"/>
    <n v="41.407142857142858"/>
    <n v="120.77083333333333"/>
    <x v="8"/>
    <x v="20"/>
    <b v="0"/>
    <s v="photography/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m/>
    <x v="5"/>
    <s v="CAD"/>
    <m/>
    <n v="1425246439"/>
    <n v="1422222439"/>
    <b v="1"/>
    <n v="9"/>
    <n v="10.857142857142858"/>
    <n v="42.222222222222221"/>
    <x v="8"/>
    <x v="20"/>
    <b v="0"/>
    <s v="photography/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m/>
    <x v="0"/>
    <s v="USD"/>
    <m/>
    <n v="1408657826"/>
    <n v="1407621026"/>
    <b v="0"/>
    <n v="2"/>
    <n v="3.3333333333333335"/>
    <n v="7.5"/>
    <x v="8"/>
    <x v="20"/>
    <b v="0"/>
    <s v="photography/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m/>
    <x v="0"/>
    <s v="USD"/>
    <m/>
    <n v="1414123200"/>
    <n v="1408962270"/>
    <b v="0"/>
    <n v="26"/>
    <n v="7.407407407407407E-2"/>
    <n v="1.5384615384615385"/>
    <x v="8"/>
    <x v="20"/>
    <b v="0"/>
    <s v="photography/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x v="1"/>
    <s v="GBP"/>
    <m/>
    <n v="1467531536"/>
    <n v="1464939536"/>
    <b v="0"/>
    <n v="23"/>
    <n v="13.307692307692308"/>
    <n v="37.608695652173914"/>
    <x v="8"/>
    <x v="20"/>
    <b v="0"/>
    <s v="photography/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m/>
    <x v="1"/>
    <s v="GBP"/>
    <m/>
    <n v="1407532812"/>
    <n v="1404940812"/>
    <b v="0"/>
    <n v="0"/>
    <n v="0"/>
    <e v="#DIV/0!"/>
    <x v="8"/>
    <x v="20"/>
    <b v="0"/>
    <s v="photography/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x v="1"/>
    <s v="GBP"/>
    <m/>
    <n v="1425108736"/>
    <n v="1422516736"/>
    <b v="0"/>
    <n v="140"/>
    <n v="49.18333333333333"/>
    <n v="42.157142857142858"/>
    <x v="8"/>
    <x v="20"/>
    <b v="0"/>
    <s v="photography/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m/>
    <x v="0"/>
    <s v="USD"/>
    <m/>
    <n v="1435787137"/>
    <n v="1434577537"/>
    <b v="0"/>
    <n v="0"/>
    <n v="0"/>
    <e v="#DIV/0!"/>
    <x v="8"/>
    <x v="20"/>
    <b v="0"/>
    <s v="photography/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m/>
    <x v="16"/>
    <s v="CHF"/>
    <m/>
    <n v="1469473200"/>
    <n v="1467061303"/>
    <b v="0"/>
    <n v="6"/>
    <n v="2.036"/>
    <n v="84.833333333333329"/>
    <x v="8"/>
    <x v="20"/>
    <b v="0"/>
    <s v="photography/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m/>
    <x v="0"/>
    <s v="USD"/>
    <m/>
    <n v="1485759540"/>
    <n v="1480607607"/>
    <b v="0"/>
    <n v="100"/>
    <n v="52.327777777777776"/>
    <n v="94.19"/>
    <x v="8"/>
    <x v="20"/>
    <b v="0"/>
    <s v="photography/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m/>
    <x v="0"/>
    <s v="USD"/>
    <m/>
    <n v="1428035850"/>
    <n v="1425447450"/>
    <b v="0"/>
    <n v="0"/>
    <n v="0"/>
    <e v="#DIV/0!"/>
    <x v="8"/>
    <x v="20"/>
    <b v="0"/>
    <s v="photography/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x v="0"/>
    <s v="USD"/>
    <m/>
    <n v="1406743396"/>
    <n v="1404151396"/>
    <b v="0"/>
    <n v="4"/>
    <n v="2.0833333333333335"/>
    <n v="6.25"/>
    <x v="8"/>
    <x v="20"/>
    <b v="0"/>
    <s v="photography/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x v="0"/>
    <s v="USD"/>
    <m/>
    <n v="1427850090"/>
    <n v="1425261690"/>
    <b v="0"/>
    <n v="8"/>
    <n v="6.5653846153846152"/>
    <n v="213.375"/>
    <x v="8"/>
    <x v="20"/>
    <b v="0"/>
    <s v="photography/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m/>
    <x v="0"/>
    <s v="USD"/>
    <m/>
    <n v="1330760367"/>
    <n v="1326872367"/>
    <b v="0"/>
    <n v="57"/>
    <n v="134.88999999999999"/>
    <n v="59.162280701754383"/>
    <x v="4"/>
    <x v="11"/>
    <b v="1"/>
    <s v="music/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m/>
    <x v="5"/>
    <s v="CAD"/>
    <m/>
    <n v="1391194860"/>
    <n v="1388084862"/>
    <b v="0"/>
    <n v="11"/>
    <n v="100"/>
    <n v="27.272727272727273"/>
    <x v="4"/>
    <x v="11"/>
    <b v="1"/>
    <s v="music/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x v="0"/>
    <s v="USD"/>
    <m/>
    <n v="1351095976"/>
    <n v="1348503976"/>
    <b v="0"/>
    <n v="33"/>
    <n v="115.85714285714286"/>
    <n v="24.575757575757574"/>
    <x v="4"/>
    <x v="11"/>
    <b v="1"/>
    <s v="music/rock"/>
    <x v="1823"/>
    <x v="5"/>
    <d v="2012-10-24T16:26:16"/>
  </r>
  <r>
    <n v="1824"/>
    <s v="Tin Man's Broken Wisdom Fund"/>
    <s v="cd fund raiser"/>
    <n v="3000"/>
    <n v="3002"/>
    <x v="0"/>
    <m/>
    <x v="0"/>
    <s v="USD"/>
    <m/>
    <n v="1389146880"/>
    <n v="1387403967"/>
    <b v="0"/>
    <n v="40"/>
    <n v="100.06666666666666"/>
    <n v="75.05"/>
    <x v="4"/>
    <x v="11"/>
    <b v="1"/>
    <s v="music/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x v="0"/>
    <s v="USD"/>
    <m/>
    <n v="1373572903"/>
    <n v="1371585703"/>
    <b v="0"/>
    <n v="50"/>
    <n v="105.05"/>
    <n v="42.02"/>
    <x v="4"/>
    <x v="11"/>
    <b v="1"/>
    <s v="music/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m/>
    <x v="0"/>
    <s v="USD"/>
    <m/>
    <n v="1392675017"/>
    <n v="1390083017"/>
    <b v="0"/>
    <n v="38"/>
    <n v="101"/>
    <n v="53.157894736842103"/>
    <x v="4"/>
    <x v="11"/>
    <b v="1"/>
    <s v="music/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x v="0"/>
    <s v="USD"/>
    <m/>
    <n v="1299138561"/>
    <n v="1294818561"/>
    <b v="0"/>
    <n v="96"/>
    <n v="100.66249999999999"/>
    <n v="83.885416666666671"/>
    <x v="4"/>
    <x v="11"/>
    <b v="1"/>
    <s v="music/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x v="0"/>
    <s v="USD"/>
    <m/>
    <n v="1399672800"/>
    <n v="1396906530"/>
    <b v="0"/>
    <n v="48"/>
    <n v="100.16"/>
    <n v="417.33333333333331"/>
    <x v="4"/>
    <x v="11"/>
    <b v="1"/>
    <s v="music/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x v="0"/>
    <s v="USD"/>
    <m/>
    <n v="1295647200"/>
    <n v="1291428371"/>
    <b v="0"/>
    <n v="33"/>
    <n v="166.68333333333334"/>
    <n v="75.765151515151516"/>
    <x v="4"/>
    <x v="11"/>
    <b v="1"/>
    <s v="music/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x v="0"/>
    <s v="USD"/>
    <m/>
    <n v="1393259107"/>
    <n v="1390667107"/>
    <b v="0"/>
    <n v="226"/>
    <n v="101.53333333333333"/>
    <n v="67.389380530973455"/>
    <x v="4"/>
    <x v="11"/>
    <b v="1"/>
    <s v="music/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m/>
    <x v="0"/>
    <s v="USD"/>
    <m/>
    <n v="1336866863"/>
    <n v="1335570863"/>
    <b v="0"/>
    <n v="14"/>
    <n v="103"/>
    <n v="73.571428571428569"/>
    <x v="4"/>
    <x v="11"/>
    <b v="1"/>
    <s v="music/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m/>
    <x v="0"/>
    <s v="USD"/>
    <m/>
    <n v="1299243427"/>
    <n v="1296651427"/>
    <b v="0"/>
    <n v="20"/>
    <n v="142.85714285714286"/>
    <n v="25"/>
    <x v="4"/>
    <x v="11"/>
    <b v="1"/>
    <s v="music/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x v="0"/>
    <s v="USD"/>
    <m/>
    <n v="1362211140"/>
    <n v="1359421403"/>
    <b v="0"/>
    <n v="25"/>
    <n v="262.5"/>
    <n v="42"/>
    <x v="4"/>
    <x v="11"/>
    <b v="1"/>
    <s v="music/rock"/>
    <x v="1833"/>
    <x v="4"/>
    <d v="2013-03-02T07:59:00"/>
  </r>
  <r>
    <n v="1834"/>
    <s v="TDJ - All Part of the Plan EP/Tour"/>
    <s v="Help us fund our first tour and promote our new EP!"/>
    <n v="10000"/>
    <n v="11805"/>
    <x v="0"/>
    <m/>
    <x v="0"/>
    <s v="USD"/>
    <m/>
    <n v="1422140895"/>
    <n v="1418684895"/>
    <b v="0"/>
    <n v="90"/>
    <n v="118.05"/>
    <n v="131.16666666666666"/>
    <x v="4"/>
    <x v="11"/>
    <b v="1"/>
    <s v="music/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m/>
    <x v="1"/>
    <s v="GBP"/>
    <m/>
    <n v="1459439471"/>
    <n v="1456851071"/>
    <b v="0"/>
    <n v="11"/>
    <n v="104"/>
    <n v="47.272727272727273"/>
    <x v="4"/>
    <x v="11"/>
    <b v="1"/>
    <s v="music/rock"/>
    <x v="1835"/>
    <x v="2"/>
    <d v="2016-03-31T15:51:11"/>
  </r>
  <r>
    <n v="1836"/>
    <s v="KICKSTART OUR &lt;+3"/>
    <s v="Help fund our 2013 Sound &amp; Lighting Touring rig!"/>
    <n v="5000"/>
    <n v="10017"/>
    <x v="0"/>
    <m/>
    <x v="0"/>
    <s v="USD"/>
    <m/>
    <n v="1361129129"/>
    <n v="1359660329"/>
    <b v="0"/>
    <n v="55"/>
    <n v="200.34"/>
    <n v="182.12727272727273"/>
    <x v="4"/>
    <x v="11"/>
    <b v="1"/>
    <s v="music/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x v="0"/>
    <s v="USD"/>
    <m/>
    <n v="1332029335"/>
    <n v="1326848935"/>
    <b v="0"/>
    <n v="30"/>
    <n v="306.83333333333331"/>
    <n v="61.366666666666667"/>
    <x v="4"/>
    <x v="11"/>
    <b v="1"/>
    <s v="music/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x v="0"/>
    <s v="USD"/>
    <m/>
    <n v="1317438000"/>
    <n v="1314989557"/>
    <b v="0"/>
    <n v="28"/>
    <n v="100.149"/>
    <n v="35.767499999999998"/>
    <x v="4"/>
    <x v="11"/>
    <b v="1"/>
    <s v="music/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x v="0"/>
    <s v="USD"/>
    <m/>
    <n v="1475342382"/>
    <n v="1472750382"/>
    <b v="0"/>
    <n v="45"/>
    <n v="205.3"/>
    <n v="45.62222222222222"/>
    <x v="4"/>
    <x v="11"/>
    <b v="1"/>
    <s v="music/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x v="0"/>
    <s v="USD"/>
    <m/>
    <n v="1367902740"/>
    <n v="1366251510"/>
    <b v="0"/>
    <n v="13"/>
    <n v="108.88888888888889"/>
    <n v="75.384615384615387"/>
    <x v="4"/>
    <x v="11"/>
    <b v="1"/>
    <s v="music/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m/>
    <x v="0"/>
    <s v="USD"/>
    <m/>
    <n v="1400561940"/>
    <n v="1397679445"/>
    <b v="0"/>
    <n v="40"/>
    <n v="101.75"/>
    <n v="50.875"/>
    <x v="4"/>
    <x v="11"/>
    <b v="1"/>
    <s v="music/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x v="0"/>
    <s v="USD"/>
    <m/>
    <n v="1425275940"/>
    <n v="1422371381"/>
    <b v="0"/>
    <n v="21"/>
    <n v="125.25"/>
    <n v="119.28571428571429"/>
    <x v="4"/>
    <x v="11"/>
    <b v="1"/>
    <s v="music/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x v="0"/>
    <s v="USD"/>
    <m/>
    <n v="1298245954"/>
    <n v="1295653954"/>
    <b v="0"/>
    <n v="134"/>
    <n v="124.0061"/>
    <n v="92.541865671641801"/>
    <x v="4"/>
    <x v="11"/>
    <b v="1"/>
    <s v="music/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x v="0"/>
    <s v="USD"/>
    <m/>
    <n v="1307761200"/>
    <n v="1304464914"/>
    <b v="0"/>
    <n v="20"/>
    <n v="101.4"/>
    <n v="76.05"/>
    <x v="4"/>
    <x v="11"/>
    <b v="1"/>
    <s v="music/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x v="0"/>
    <s v="USD"/>
    <m/>
    <n v="1466139300"/>
    <n v="1464854398"/>
    <b v="0"/>
    <n v="19"/>
    <n v="100"/>
    <n v="52.631578947368418"/>
    <x v="4"/>
    <x v="11"/>
    <b v="1"/>
    <s v="music/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x v="0"/>
    <s v="USD"/>
    <m/>
    <n v="1355585777"/>
    <n v="1352993777"/>
    <b v="0"/>
    <n v="209"/>
    <n v="137.92666666666668"/>
    <n v="98.990430622009569"/>
    <x v="4"/>
    <x v="11"/>
    <b v="1"/>
    <s v="music/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x v="0"/>
    <s v="USD"/>
    <m/>
    <n v="1429594832"/>
    <n v="1427780432"/>
    <b v="0"/>
    <n v="38"/>
    <n v="120.88"/>
    <n v="79.526315789473685"/>
    <x v="4"/>
    <x v="11"/>
    <b v="1"/>
    <s v="music/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x v="0"/>
    <s v="USD"/>
    <m/>
    <n v="1312095540"/>
    <n v="1306608888"/>
    <b v="0"/>
    <n v="24"/>
    <n v="107.36666666666666"/>
    <n v="134.20833333333334"/>
    <x v="4"/>
    <x v="11"/>
    <b v="1"/>
    <s v="music/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m/>
    <x v="0"/>
    <s v="USD"/>
    <m/>
    <n v="1350505059"/>
    <n v="1347913059"/>
    <b v="0"/>
    <n v="8"/>
    <n v="100.33333333333333"/>
    <n v="37.625"/>
    <x v="4"/>
    <x v="11"/>
    <b v="1"/>
    <s v="music/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m/>
    <x v="0"/>
    <s v="USD"/>
    <m/>
    <n v="1405033300"/>
    <n v="1402441300"/>
    <b v="0"/>
    <n v="179"/>
    <n v="101.52222222222223"/>
    <n v="51.044692737430168"/>
    <x v="4"/>
    <x v="11"/>
    <b v="1"/>
    <s v="music/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x v="0"/>
    <s v="USD"/>
    <m/>
    <n v="1406509200"/>
    <n v="1404769538"/>
    <b v="0"/>
    <n v="26"/>
    <n v="100.07692307692308"/>
    <n v="50.03846153846154"/>
    <x v="4"/>
    <x v="11"/>
    <b v="1"/>
    <s v="music/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x v="0"/>
    <s v="USD"/>
    <m/>
    <n v="1429920000"/>
    <n v="1426703452"/>
    <b v="0"/>
    <n v="131"/>
    <n v="116.96666666666667"/>
    <n v="133.93129770992365"/>
    <x v="4"/>
    <x v="11"/>
    <b v="1"/>
    <s v="music/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x v="0"/>
    <s v="USD"/>
    <m/>
    <n v="1352860017"/>
    <n v="1348536417"/>
    <b v="0"/>
    <n v="14"/>
    <n v="101.875"/>
    <n v="58.214285714285715"/>
    <x v="4"/>
    <x v="11"/>
    <b v="1"/>
    <s v="music/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x v="0"/>
    <s v="USD"/>
    <m/>
    <n v="1369355437"/>
    <n v="1366763437"/>
    <b v="0"/>
    <n v="174"/>
    <n v="102.12366666666667"/>
    <n v="88.037643678160919"/>
    <x v="4"/>
    <x v="11"/>
    <b v="1"/>
    <s v="music/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m/>
    <x v="5"/>
    <s v="CAD"/>
    <m/>
    <n v="1389012940"/>
    <n v="1385124940"/>
    <b v="0"/>
    <n v="191"/>
    <n v="154.05897142857143"/>
    <n v="70.576753926701571"/>
    <x v="4"/>
    <x v="11"/>
    <b v="1"/>
    <s v="music/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m/>
    <x v="0"/>
    <s v="USD"/>
    <m/>
    <n v="1405715472"/>
    <n v="1403901072"/>
    <b v="0"/>
    <n v="38"/>
    <n v="101.25"/>
    <n v="53.289473684210527"/>
    <x v="4"/>
    <x v="11"/>
    <b v="1"/>
    <s v="music/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x v="0"/>
    <s v="USD"/>
    <m/>
    <n v="1410546413"/>
    <n v="1407954413"/>
    <b v="0"/>
    <n v="22"/>
    <n v="100"/>
    <n v="136.36363636363637"/>
    <x v="4"/>
    <x v="11"/>
    <b v="1"/>
    <s v="music/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x v="0"/>
    <s v="USD"/>
    <m/>
    <n v="1324014521"/>
    <n v="1318826921"/>
    <b v="0"/>
    <n v="149"/>
    <n v="108.74800874800874"/>
    <n v="40.547315436241611"/>
    <x v="4"/>
    <x v="11"/>
    <b v="1"/>
    <s v="music/rock"/>
    <x v="1858"/>
    <x v="6"/>
    <d v="2011-12-16T05:48:41"/>
  </r>
  <r>
    <n v="1859"/>
    <s v="Queen Kwong Tour to London and Paris"/>
    <s v="Queen Kwong is going ON TOUR to London and Paris!"/>
    <n v="3000"/>
    <n v="3955"/>
    <x v="0"/>
    <m/>
    <x v="0"/>
    <s v="USD"/>
    <m/>
    <n v="1316716129"/>
    <n v="1314124129"/>
    <b v="0"/>
    <n v="56"/>
    <n v="131.83333333333334"/>
    <n v="70.625"/>
    <x v="4"/>
    <x v="11"/>
    <b v="1"/>
    <s v="music/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m/>
    <x v="0"/>
    <s v="USD"/>
    <m/>
    <n v="1391706084"/>
    <n v="1389891684"/>
    <b v="0"/>
    <n v="19"/>
    <n v="133.46666666666667"/>
    <n v="52.684210526315788"/>
    <x v="4"/>
    <x v="11"/>
    <b v="1"/>
    <s v="music/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x v="1"/>
    <s v="GBP"/>
    <m/>
    <n v="1422256341"/>
    <n v="1419664341"/>
    <b v="0"/>
    <n v="0"/>
    <n v="0"/>
    <e v="#DIV/0!"/>
    <x v="6"/>
    <x v="18"/>
    <b v="0"/>
    <s v="games/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x v="0"/>
    <s v="USD"/>
    <m/>
    <n v="1488958200"/>
    <n v="1484912974"/>
    <b v="0"/>
    <n v="16"/>
    <n v="8.0833333333333339"/>
    <n v="90.9375"/>
    <x v="6"/>
    <x v="18"/>
    <b v="0"/>
    <s v="games/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m/>
    <x v="0"/>
    <s v="USD"/>
    <m/>
    <n v="1402600085"/>
    <n v="1400008085"/>
    <b v="0"/>
    <n v="2"/>
    <n v="0.4"/>
    <n v="5"/>
    <x v="6"/>
    <x v="18"/>
    <b v="0"/>
    <s v="games/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x v="0"/>
    <s v="USD"/>
    <m/>
    <n v="1399223500"/>
    <n v="1396631500"/>
    <b v="0"/>
    <n v="48"/>
    <n v="42.892307692307689"/>
    <n v="58.083333333333336"/>
    <x v="6"/>
    <x v="18"/>
    <b v="0"/>
    <s v="games/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m/>
    <x v="1"/>
    <s v="GBP"/>
    <m/>
    <n v="1478425747"/>
    <n v="1475398147"/>
    <b v="0"/>
    <n v="2"/>
    <n v="3.6363636363636364E-3"/>
    <n v="2"/>
    <x v="6"/>
    <x v="18"/>
    <b v="0"/>
    <s v="games/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x v="0"/>
    <s v="USD"/>
    <m/>
    <n v="1488340800"/>
    <n v="1483768497"/>
    <b v="0"/>
    <n v="2"/>
    <n v="0.5"/>
    <n v="62.5"/>
    <x v="6"/>
    <x v="18"/>
    <b v="0"/>
    <s v="games/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x v="0"/>
    <s v="USD"/>
    <m/>
    <n v="1478383912"/>
    <n v="1475791912"/>
    <b v="0"/>
    <n v="1"/>
    <n v="0.05"/>
    <n v="10"/>
    <x v="6"/>
    <x v="18"/>
    <b v="0"/>
    <s v="games/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x v="0"/>
    <s v="USD"/>
    <m/>
    <n v="1450166340"/>
    <n v="1448044925"/>
    <b v="0"/>
    <n v="17"/>
    <n v="4.8680000000000003"/>
    <n v="71.588235294117652"/>
    <x v="6"/>
    <x v="18"/>
    <b v="0"/>
    <s v="games/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x v="0"/>
    <s v="USD"/>
    <m/>
    <n v="1483488249"/>
    <n v="1480896249"/>
    <b v="0"/>
    <n v="0"/>
    <n v="0"/>
    <e v="#DIV/0!"/>
    <x v="6"/>
    <x v="18"/>
    <b v="0"/>
    <s v="games/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x v="0"/>
    <s v="USD"/>
    <m/>
    <n v="1454213820"/>
    <n v="1451723535"/>
    <b v="0"/>
    <n v="11"/>
    <n v="10.314285714285715"/>
    <n v="32.81818181818182"/>
    <x v="6"/>
    <x v="18"/>
    <b v="0"/>
    <s v="games/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x v="0"/>
    <s v="USD"/>
    <m/>
    <n v="1416512901"/>
    <n v="1413053301"/>
    <b v="0"/>
    <n v="95"/>
    <n v="71.784615384615378"/>
    <n v="49.11578947368421"/>
    <x v="6"/>
    <x v="18"/>
    <b v="0"/>
    <s v="games/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m/>
    <x v="0"/>
    <s v="USD"/>
    <m/>
    <n v="1435633602"/>
    <n v="1433041602"/>
    <b v="0"/>
    <n v="13"/>
    <n v="1.06"/>
    <n v="16.307692307692307"/>
    <x v="6"/>
    <x v="18"/>
    <b v="0"/>
    <s v="games/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x v="5"/>
    <s v="CAD"/>
    <m/>
    <n v="1436373900"/>
    <n v="1433861210"/>
    <b v="0"/>
    <n v="2"/>
    <n v="0.45"/>
    <n v="18"/>
    <x v="6"/>
    <x v="18"/>
    <b v="0"/>
    <s v="games/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x v="0"/>
    <s v="USD"/>
    <m/>
    <n v="1467155733"/>
    <n v="1465427733"/>
    <b v="0"/>
    <n v="2"/>
    <n v="1.6250000000000001E-2"/>
    <n v="13"/>
    <x v="6"/>
    <x v="18"/>
    <b v="0"/>
    <s v="games/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m/>
    <x v="0"/>
    <s v="USD"/>
    <m/>
    <n v="1470519308"/>
    <n v="1465335308"/>
    <b v="0"/>
    <n v="3"/>
    <n v="0.51"/>
    <n v="17"/>
    <x v="6"/>
    <x v="18"/>
    <b v="0"/>
    <s v="games/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m/>
    <x v="2"/>
    <s v="AUD"/>
    <m/>
    <n v="1402901405"/>
    <n v="1400309405"/>
    <b v="0"/>
    <n v="0"/>
    <n v="0"/>
    <e v="#DIV/0!"/>
    <x v="6"/>
    <x v="18"/>
    <b v="0"/>
    <s v="games/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m/>
    <x v="0"/>
    <s v="USD"/>
    <m/>
    <n v="1425170525"/>
    <n v="1422664925"/>
    <b v="0"/>
    <n v="0"/>
    <n v="0"/>
    <e v="#DIV/0!"/>
    <x v="6"/>
    <x v="18"/>
    <b v="0"/>
    <s v="games/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x v="2"/>
    <s v="AUD"/>
    <m/>
    <n v="1402618355"/>
    <n v="1400026355"/>
    <b v="0"/>
    <n v="0"/>
    <n v="0"/>
    <e v="#DIV/0!"/>
    <x v="6"/>
    <x v="18"/>
    <b v="0"/>
    <s v="games/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m/>
    <x v="3"/>
    <s v="EUR"/>
    <m/>
    <n v="1457966129"/>
    <n v="1455377729"/>
    <b v="0"/>
    <n v="2"/>
    <n v="0.12"/>
    <n v="3"/>
    <x v="6"/>
    <x v="18"/>
    <b v="0"/>
    <s v="games/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m/>
    <x v="1"/>
    <s v="GBP"/>
    <m/>
    <n v="1459341380"/>
    <n v="1456839380"/>
    <b v="0"/>
    <n v="24"/>
    <n v="20.079999999999998"/>
    <n v="41.833333333333336"/>
    <x v="6"/>
    <x v="18"/>
    <b v="0"/>
    <s v="games/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x v="0"/>
    <s v="USD"/>
    <m/>
    <n v="1425955189"/>
    <n v="1423366789"/>
    <b v="0"/>
    <n v="70"/>
    <n v="172.68450000000001"/>
    <n v="49.338428571428572"/>
    <x v="4"/>
    <x v="14"/>
    <b v="1"/>
    <s v="music/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x v="0"/>
    <s v="USD"/>
    <m/>
    <n v="1341964080"/>
    <n v="1339109212"/>
    <b v="0"/>
    <n v="81"/>
    <n v="100.8955223880597"/>
    <n v="41.728395061728392"/>
    <x v="4"/>
    <x v="14"/>
    <b v="1"/>
    <s v="music/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x v="0"/>
    <s v="USD"/>
    <m/>
    <n v="1333921508"/>
    <n v="1331333108"/>
    <b v="0"/>
    <n v="32"/>
    <n v="104.8048048048048"/>
    <n v="32.71875"/>
    <x v="4"/>
    <x v="14"/>
    <b v="1"/>
    <s v="music/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x v="0"/>
    <s v="USD"/>
    <m/>
    <n v="1354017600"/>
    <n v="1350967535"/>
    <b v="0"/>
    <n v="26"/>
    <n v="135.1"/>
    <n v="51.96153846153846"/>
    <x v="4"/>
    <x v="14"/>
    <b v="1"/>
    <s v="music/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x v="0"/>
    <s v="USD"/>
    <m/>
    <n v="1344636000"/>
    <n v="1341800110"/>
    <b v="0"/>
    <n v="105"/>
    <n v="116.32786885245902"/>
    <n v="50.685714285714283"/>
    <x v="4"/>
    <x v="14"/>
    <b v="1"/>
    <s v="music/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x v="0"/>
    <s v="USD"/>
    <m/>
    <n v="1415832338"/>
    <n v="1413236738"/>
    <b v="0"/>
    <n v="29"/>
    <n v="102.08333333333333"/>
    <n v="42.241379310344826"/>
    <x v="4"/>
    <x v="14"/>
    <b v="1"/>
    <s v="music/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x v="3"/>
    <s v="EUR"/>
    <m/>
    <n v="1449178200"/>
    <n v="1447614732"/>
    <b v="0"/>
    <n v="8"/>
    <n v="111.16666666666667"/>
    <n v="416.875"/>
    <x v="4"/>
    <x v="14"/>
    <b v="1"/>
    <s v="music/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x v="0"/>
    <s v="USD"/>
    <m/>
    <n v="1275368340"/>
    <n v="1272692732"/>
    <b v="0"/>
    <n v="89"/>
    <n v="166.08"/>
    <n v="46.651685393258425"/>
    <x v="4"/>
    <x v="14"/>
    <b v="1"/>
    <s v="music/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m/>
    <x v="0"/>
    <s v="USD"/>
    <m/>
    <n v="1363024946"/>
    <n v="1359140546"/>
    <b v="0"/>
    <n v="44"/>
    <n v="106.6"/>
    <n v="48.454545454545453"/>
    <x v="4"/>
    <x v="14"/>
    <b v="1"/>
    <s v="music/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x v="0"/>
    <s v="USD"/>
    <m/>
    <n v="1355597528"/>
    <n v="1353005528"/>
    <b v="0"/>
    <n v="246"/>
    <n v="144.58441666666667"/>
    <n v="70.5289837398374"/>
    <x v="4"/>
    <x v="14"/>
    <b v="1"/>
    <s v="music/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x v="0"/>
    <s v="USD"/>
    <m/>
    <n v="1279778400"/>
    <n v="1275851354"/>
    <b v="0"/>
    <n v="120"/>
    <n v="105.55"/>
    <n v="87.958333333333329"/>
    <x v="4"/>
    <x v="14"/>
    <b v="1"/>
    <s v="music/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m/>
    <x v="0"/>
    <s v="USD"/>
    <m/>
    <n v="1307459881"/>
    <n v="1304867881"/>
    <b v="0"/>
    <n v="26"/>
    <n v="136.6"/>
    <n v="26.26923076923077"/>
    <x v="4"/>
    <x v="14"/>
    <b v="1"/>
    <s v="music/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x v="0"/>
    <s v="USD"/>
    <m/>
    <n v="1302926340"/>
    <n v="1301524585"/>
    <b v="0"/>
    <n v="45"/>
    <n v="104"/>
    <n v="57.777777777777779"/>
    <x v="4"/>
    <x v="14"/>
    <b v="1"/>
    <s v="music/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m/>
    <x v="0"/>
    <s v="USD"/>
    <m/>
    <n v="1329082983"/>
    <n v="1326404583"/>
    <b v="0"/>
    <n v="20"/>
    <n v="114.5"/>
    <n v="57.25"/>
    <x v="4"/>
    <x v="14"/>
    <b v="1"/>
    <s v="music/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x v="0"/>
    <s v="USD"/>
    <m/>
    <n v="1445363722"/>
    <n v="1442771722"/>
    <b v="0"/>
    <n v="47"/>
    <n v="101.71957671957672"/>
    <n v="196.34042553191489"/>
    <x v="4"/>
    <x v="14"/>
    <b v="1"/>
    <s v="music/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m/>
    <x v="0"/>
    <s v="USD"/>
    <m/>
    <n v="1334250165"/>
    <n v="1331658165"/>
    <b v="0"/>
    <n v="13"/>
    <n v="123.94678492239468"/>
    <n v="43"/>
    <x v="4"/>
    <x v="14"/>
    <b v="1"/>
    <s v="music/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x v="0"/>
    <s v="USD"/>
    <m/>
    <n v="1393966800"/>
    <n v="1392040806"/>
    <b v="0"/>
    <n v="183"/>
    <n v="102.45669291338582"/>
    <n v="35.551912568306008"/>
    <x v="4"/>
    <x v="14"/>
    <b v="1"/>
    <s v="music/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x v="0"/>
    <s v="USD"/>
    <m/>
    <n v="1454349600"/>
    <n v="1451277473"/>
    <b v="0"/>
    <n v="21"/>
    <n v="144.5"/>
    <n v="68.80952380952381"/>
    <x v="4"/>
    <x v="14"/>
    <b v="1"/>
    <s v="music/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x v="0"/>
    <s v="USD"/>
    <m/>
    <n v="1427319366"/>
    <n v="1424730966"/>
    <b v="0"/>
    <n v="42"/>
    <n v="133.33333333333334"/>
    <n v="28.571428571428573"/>
    <x v="4"/>
    <x v="14"/>
    <b v="1"/>
    <s v="music/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x v="0"/>
    <s v="USD"/>
    <m/>
    <n v="1349517540"/>
    <n v="1347137731"/>
    <b v="0"/>
    <n v="54"/>
    <n v="109.3644"/>
    <n v="50.631666666666668"/>
    <x v="4"/>
    <x v="14"/>
    <b v="1"/>
    <s v="music/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x v="1"/>
    <s v="GBP"/>
    <m/>
    <n v="1432299600"/>
    <n v="1429707729"/>
    <b v="0"/>
    <n v="25"/>
    <n v="2.6969696969696968"/>
    <n v="106.8"/>
    <x v="2"/>
    <x v="29"/>
    <b v="0"/>
    <s v="technology/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m/>
    <x v="9"/>
    <s v="EUR"/>
    <m/>
    <n v="1425495447"/>
    <n v="1422903447"/>
    <b v="0"/>
    <n v="3"/>
    <n v="1.2"/>
    <n v="4"/>
    <x v="2"/>
    <x v="29"/>
    <b v="0"/>
    <s v="technology/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m/>
    <x v="0"/>
    <s v="USD"/>
    <m/>
    <n v="1485541791"/>
    <n v="1480357791"/>
    <b v="0"/>
    <n v="41"/>
    <n v="46.6"/>
    <n v="34.097560975609753"/>
    <x v="2"/>
    <x v="29"/>
    <b v="0"/>
    <s v="technology/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x v="0"/>
    <s v="USD"/>
    <m/>
    <n v="1451752021"/>
    <n v="1447864021"/>
    <b v="0"/>
    <n v="2"/>
    <n v="0.1"/>
    <n v="25"/>
    <x v="2"/>
    <x v="29"/>
    <b v="0"/>
    <s v="technology/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x v="0"/>
    <s v="USD"/>
    <m/>
    <n v="1410127994"/>
    <n v="1407535994"/>
    <b v="0"/>
    <n v="4"/>
    <n v="0.16800000000000001"/>
    <n v="10.5"/>
    <x v="2"/>
    <x v="29"/>
    <b v="0"/>
    <s v="technology/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x v="0"/>
    <s v="USD"/>
    <m/>
    <n v="1466697983"/>
    <n v="1464105983"/>
    <b v="0"/>
    <n v="99"/>
    <n v="42.76"/>
    <n v="215.95959595959596"/>
    <x v="2"/>
    <x v="29"/>
    <b v="0"/>
    <s v="technology/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m/>
    <x v="0"/>
    <s v="USD"/>
    <m/>
    <n v="1400853925"/>
    <n v="1399557925"/>
    <b v="0"/>
    <n v="4"/>
    <n v="0.28333333333333333"/>
    <n v="21.25"/>
    <x v="2"/>
    <x v="29"/>
    <b v="0"/>
    <s v="technology/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x v="0"/>
    <s v="USD"/>
    <m/>
    <n v="1483048900"/>
    <n v="1480456900"/>
    <b v="0"/>
    <n v="4"/>
    <n v="1.732"/>
    <n v="108.25"/>
    <x v="2"/>
    <x v="29"/>
    <b v="0"/>
    <s v="technology/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x v="0"/>
    <s v="USD"/>
    <m/>
    <n v="1414059479"/>
    <n v="1411467479"/>
    <b v="0"/>
    <n v="38"/>
    <n v="14.111428571428572"/>
    <n v="129.97368421052633"/>
    <x v="2"/>
    <x v="29"/>
    <b v="0"/>
    <s v="technology/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x v="9"/>
    <s v="EUR"/>
    <m/>
    <n v="1446331500"/>
    <n v="1442531217"/>
    <b v="0"/>
    <n v="285"/>
    <n v="39.395294117647062"/>
    <n v="117.49473684210527"/>
    <x v="2"/>
    <x v="29"/>
    <b v="0"/>
    <s v="technology/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m/>
    <x v="4"/>
    <s v="NZD"/>
    <m/>
    <n v="1407545334"/>
    <n v="1404953334"/>
    <b v="0"/>
    <n v="1"/>
    <n v="2.3529411764705882E-2"/>
    <n v="10"/>
    <x v="2"/>
    <x v="29"/>
    <b v="0"/>
    <s v="technology/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x v="0"/>
    <s v="USD"/>
    <m/>
    <n v="1433395560"/>
    <n v="1430803560"/>
    <b v="0"/>
    <n v="42"/>
    <n v="59.3"/>
    <n v="70.595238095238102"/>
    <x v="2"/>
    <x v="29"/>
    <b v="0"/>
    <s v="technology/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m/>
    <x v="1"/>
    <s v="GBP"/>
    <m/>
    <n v="1412770578"/>
    <n v="1410178578"/>
    <b v="0"/>
    <n v="26"/>
    <n v="1.3270833333333334"/>
    <n v="24.5"/>
    <x v="2"/>
    <x v="29"/>
    <b v="0"/>
    <s v="technology/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x v="0"/>
    <s v="USD"/>
    <m/>
    <n v="1414814340"/>
    <n v="1413519073"/>
    <b v="0"/>
    <n v="2"/>
    <n v="9.0090090090090094"/>
    <n v="30"/>
    <x v="2"/>
    <x v="29"/>
    <b v="0"/>
    <s v="technology/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x v="0"/>
    <s v="USD"/>
    <m/>
    <n v="1409620222"/>
    <n v="1407892222"/>
    <b v="0"/>
    <n v="4"/>
    <n v="1.6"/>
    <n v="2"/>
    <x v="2"/>
    <x v="29"/>
    <b v="0"/>
    <s v="technology/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m/>
    <x v="0"/>
    <s v="USD"/>
    <m/>
    <n v="1478542375"/>
    <n v="1476378775"/>
    <b v="0"/>
    <n v="6"/>
    <n v="0.51"/>
    <n v="17"/>
    <x v="2"/>
    <x v="29"/>
    <b v="0"/>
    <s v="technology/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m/>
    <x v="7"/>
    <s v="HKD"/>
    <m/>
    <n v="1486708133"/>
    <n v="1484116133"/>
    <b v="0"/>
    <n v="70"/>
    <n v="52.570512820512818"/>
    <n v="2928.9285714285716"/>
    <x v="2"/>
    <x v="29"/>
    <b v="0"/>
    <s v="technology/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x v="0"/>
    <s v="USD"/>
    <m/>
    <n v="1407869851"/>
    <n v="1404845851"/>
    <b v="0"/>
    <n v="9"/>
    <n v="1.04"/>
    <n v="28.888888888888889"/>
    <x v="2"/>
    <x v="29"/>
    <b v="0"/>
    <s v="technology/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x v="0"/>
    <s v="USD"/>
    <m/>
    <n v="1432069249"/>
    <n v="1429477249"/>
    <b v="0"/>
    <n v="8"/>
    <n v="47.4"/>
    <n v="29.625"/>
    <x v="2"/>
    <x v="29"/>
    <b v="0"/>
    <s v="technology/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m/>
    <x v="1"/>
    <s v="GBP"/>
    <m/>
    <n v="1445468400"/>
    <n v="1443042061"/>
    <b v="0"/>
    <n v="105"/>
    <n v="43.03"/>
    <n v="40.980952380952381"/>
    <x v="2"/>
    <x v="29"/>
    <b v="0"/>
    <s v="technology/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m/>
    <x v="0"/>
    <s v="USD"/>
    <m/>
    <n v="1342243143"/>
    <n v="1339651143"/>
    <b v="0"/>
    <n v="38"/>
    <n v="136.80000000000001"/>
    <n v="54"/>
    <x v="4"/>
    <x v="14"/>
    <b v="1"/>
    <s v="music/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m/>
    <x v="0"/>
    <s v="USD"/>
    <m/>
    <n v="1386828507"/>
    <n v="1384236507"/>
    <b v="0"/>
    <n v="64"/>
    <n v="115.55"/>
    <n v="36.109375"/>
    <x v="4"/>
    <x v="14"/>
    <b v="1"/>
    <s v="music/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m/>
    <x v="0"/>
    <s v="USD"/>
    <m/>
    <n v="1317099540"/>
    <n v="1313612532"/>
    <b v="0"/>
    <n v="13"/>
    <n v="240.8"/>
    <n v="23.153846153846153"/>
    <x v="4"/>
    <x v="14"/>
    <b v="1"/>
    <s v="music/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x v="0"/>
    <s v="USD"/>
    <m/>
    <n v="1389814380"/>
    <n v="1387390555"/>
    <b v="0"/>
    <n v="33"/>
    <n v="114.4"/>
    <n v="104"/>
    <x v="4"/>
    <x v="14"/>
    <b v="1"/>
    <s v="music/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m/>
    <x v="0"/>
    <s v="USD"/>
    <m/>
    <n v="1381449600"/>
    <n v="1379540288"/>
    <b v="0"/>
    <n v="52"/>
    <n v="110.33333333333333"/>
    <n v="31.826923076923077"/>
    <x v="4"/>
    <x v="14"/>
    <b v="1"/>
    <s v="music/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x v="0"/>
    <s v="USD"/>
    <m/>
    <n v="1288657560"/>
    <n v="1286319256"/>
    <b v="0"/>
    <n v="107"/>
    <n v="195.37933333333334"/>
    <n v="27.3896261682243"/>
    <x v="4"/>
    <x v="14"/>
    <b v="1"/>
    <s v="music/indie rock"/>
    <x v="1926"/>
    <x v="7"/>
    <d v="2010-11-02T00:26:00"/>
  </r>
  <r>
    <n v="1927"/>
    <s v="GBS Detroit Presents Hampshire"/>
    <s v="Hampshire is headed to GBS Detroit."/>
    <n v="600"/>
    <n v="620"/>
    <x v="0"/>
    <m/>
    <x v="0"/>
    <s v="USD"/>
    <m/>
    <n v="1331182740"/>
    <n v="1329856839"/>
    <b v="0"/>
    <n v="11"/>
    <n v="103.33333333333333"/>
    <n v="56.363636363636367"/>
    <x v="4"/>
    <x v="14"/>
    <b v="1"/>
    <s v="music/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m/>
    <x v="0"/>
    <s v="USD"/>
    <m/>
    <n v="1367940794"/>
    <n v="1365348794"/>
    <b v="0"/>
    <n v="34"/>
    <n v="103.13725490196079"/>
    <n v="77.352941176470594"/>
    <x v="4"/>
    <x v="14"/>
    <b v="1"/>
    <s v="music/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x v="0"/>
    <s v="USD"/>
    <m/>
    <n v="1309825866"/>
    <n v="1306197066"/>
    <b v="0"/>
    <n v="75"/>
    <n v="100.3125"/>
    <n v="42.8"/>
    <x v="4"/>
    <x v="14"/>
    <b v="1"/>
    <s v="music/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m/>
    <x v="0"/>
    <s v="USD"/>
    <m/>
    <n v="1373203482"/>
    <n v="1368019482"/>
    <b v="0"/>
    <n v="26"/>
    <n v="127"/>
    <n v="48.846153846153847"/>
    <x v="4"/>
    <x v="14"/>
    <b v="1"/>
    <s v="music/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m/>
    <x v="0"/>
    <s v="USD"/>
    <m/>
    <n v="1337657400"/>
    <n v="1336512309"/>
    <b v="0"/>
    <n v="50"/>
    <n v="120.601"/>
    <n v="48.240400000000001"/>
    <x v="4"/>
    <x v="14"/>
    <b v="1"/>
    <s v="music/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x v="0"/>
    <s v="USD"/>
    <m/>
    <n v="1327433173"/>
    <n v="1325618773"/>
    <b v="0"/>
    <n v="80"/>
    <n v="106.99047619047619"/>
    <n v="70.212500000000006"/>
    <x v="4"/>
    <x v="14"/>
    <b v="1"/>
    <s v="music/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x v="0"/>
    <s v="USD"/>
    <m/>
    <n v="1411787307"/>
    <n v="1409195307"/>
    <b v="0"/>
    <n v="110"/>
    <n v="172.43333333333334"/>
    <n v="94.054545454545448"/>
    <x v="4"/>
    <x v="14"/>
    <b v="1"/>
    <s v="music/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x v="0"/>
    <s v="USD"/>
    <m/>
    <n v="1324789200"/>
    <n v="1321649321"/>
    <b v="0"/>
    <n v="77"/>
    <n v="123.62"/>
    <n v="80.272727272727266"/>
    <x v="4"/>
    <x v="14"/>
    <b v="1"/>
    <s v="music/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x v="0"/>
    <s v="USD"/>
    <m/>
    <n v="1403326740"/>
    <n v="1400106171"/>
    <b v="0"/>
    <n v="50"/>
    <n v="108.4"/>
    <n v="54.2"/>
    <x v="4"/>
    <x v="14"/>
    <b v="1"/>
    <s v="music/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x v="0"/>
    <s v="USD"/>
    <m/>
    <n v="1323151140"/>
    <n v="1320528070"/>
    <b v="0"/>
    <n v="145"/>
    <n v="116.52013333333333"/>
    <n v="60.26903448275862"/>
    <x v="4"/>
    <x v="14"/>
    <b v="1"/>
    <s v="music/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m/>
    <x v="0"/>
    <s v="USD"/>
    <m/>
    <n v="1339732740"/>
    <n v="1338346281"/>
    <b v="0"/>
    <n v="29"/>
    <n v="187.245"/>
    <n v="38.740344827586206"/>
    <x v="4"/>
    <x v="14"/>
    <b v="1"/>
    <s v="music/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x v="0"/>
    <s v="USD"/>
    <m/>
    <n v="1372741200"/>
    <n v="1370067231"/>
    <b v="0"/>
    <n v="114"/>
    <n v="115.93333333333334"/>
    <n v="152.54385964912279"/>
    <x v="4"/>
    <x v="14"/>
    <b v="1"/>
    <s v="music/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x v="0"/>
    <s v="USD"/>
    <m/>
    <n v="1362955108"/>
    <n v="1360366708"/>
    <b v="0"/>
    <n v="96"/>
    <n v="110.7"/>
    <n v="115.3125"/>
    <x v="4"/>
    <x v="14"/>
    <b v="1"/>
    <s v="music/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m/>
    <x v="0"/>
    <s v="USD"/>
    <m/>
    <n v="1308110340"/>
    <n v="1304770233"/>
    <b v="0"/>
    <n v="31"/>
    <n v="170.92307692307693"/>
    <n v="35.838709677419352"/>
    <x v="4"/>
    <x v="14"/>
    <b v="1"/>
    <s v="music/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x v="0"/>
    <s v="USD"/>
    <m/>
    <n v="1400137131"/>
    <n v="1397545131"/>
    <b v="1"/>
    <n v="4883"/>
    <n v="126.11835600000001"/>
    <n v="64.570118779438872"/>
    <x v="2"/>
    <x v="30"/>
    <b v="1"/>
    <s v="technology/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x v="0"/>
    <s v="USD"/>
    <m/>
    <n v="1309809140"/>
    <n v="1302033140"/>
    <b v="1"/>
    <n v="95"/>
    <n v="138.44033333333334"/>
    <n v="87.436000000000007"/>
    <x v="2"/>
    <x v="30"/>
    <b v="1"/>
    <s v="technology/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x v="0"/>
    <s v="USD"/>
    <m/>
    <n v="1470896916"/>
    <n v="1467008916"/>
    <b v="1"/>
    <n v="2478"/>
    <n v="1705.25"/>
    <n v="68.815577078288939"/>
    <x v="2"/>
    <x v="30"/>
    <b v="1"/>
    <s v="technology/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x v="0"/>
    <s v="USD"/>
    <m/>
    <n v="1398952890"/>
    <n v="1396360890"/>
    <b v="1"/>
    <n v="1789"/>
    <n v="788.05550000000005"/>
    <n v="176.200223588597"/>
    <x v="2"/>
    <x v="30"/>
    <b v="1"/>
    <s v="technology/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x v="3"/>
    <s v="EUR"/>
    <m/>
    <n v="1436680958"/>
    <n v="1433224958"/>
    <b v="1"/>
    <n v="680"/>
    <n v="348.01799999999997"/>
    <n v="511.79117647058825"/>
    <x v="2"/>
    <x v="30"/>
    <b v="1"/>
    <s v="technology/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x v="0"/>
    <s v="USD"/>
    <m/>
    <n v="1397961361"/>
    <n v="1392780961"/>
    <b v="1"/>
    <n v="70"/>
    <n v="149.74666666666667"/>
    <n v="160.44285714285715"/>
    <x v="2"/>
    <x v="30"/>
    <b v="1"/>
    <s v="technology/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x v="0"/>
    <s v="USD"/>
    <m/>
    <n v="1258955940"/>
    <n v="1255730520"/>
    <b v="1"/>
    <n v="23"/>
    <n v="100.63375000000001"/>
    <n v="35.003043478260871"/>
    <x v="2"/>
    <x v="30"/>
    <b v="1"/>
    <s v="technology/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m/>
    <x v="0"/>
    <s v="USD"/>
    <m/>
    <n v="1465232520"/>
    <n v="1460557809"/>
    <b v="1"/>
    <n v="4245"/>
    <n v="800.21100000000001"/>
    <n v="188.50671378091872"/>
    <x v="2"/>
    <x v="30"/>
    <b v="1"/>
    <s v="technology/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m/>
    <x v="1"/>
    <s v="GBP"/>
    <m/>
    <n v="1404986951"/>
    <n v="1402394951"/>
    <b v="1"/>
    <n v="943"/>
    <n v="106.0026"/>
    <n v="56.204984093319197"/>
    <x v="2"/>
    <x v="30"/>
    <b v="1"/>
    <s v="technology/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x v="0"/>
    <s v="USD"/>
    <m/>
    <n v="1303446073"/>
    <n v="1300767673"/>
    <b v="1"/>
    <n v="1876"/>
    <n v="200.51866666666666"/>
    <n v="51.3054157782516"/>
    <x v="2"/>
    <x v="30"/>
    <b v="1"/>
    <s v="technology/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x v="0"/>
    <s v="USD"/>
    <m/>
    <n v="1478516737"/>
    <n v="1475921137"/>
    <b v="1"/>
    <n v="834"/>
    <n v="212.44399999999999"/>
    <n v="127.36450839328538"/>
    <x v="2"/>
    <x v="30"/>
    <b v="1"/>
    <s v="technology/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m/>
    <x v="5"/>
    <s v="CAD"/>
    <m/>
    <n v="1381934015"/>
    <n v="1378737215"/>
    <b v="1"/>
    <n v="682"/>
    <n v="198.47237142857142"/>
    <n v="101.85532258064516"/>
    <x v="2"/>
    <x v="30"/>
    <b v="1"/>
    <s v="technology/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m/>
    <x v="0"/>
    <s v="USD"/>
    <m/>
    <n v="1330657200"/>
    <n v="1328158065"/>
    <b v="1"/>
    <n v="147"/>
    <n v="225.94666666666666"/>
    <n v="230.55782312925169"/>
    <x v="2"/>
    <x v="30"/>
    <b v="1"/>
    <s v="technology/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m/>
    <x v="0"/>
    <s v="USD"/>
    <m/>
    <n v="1457758800"/>
    <n v="1453730176"/>
    <b v="1"/>
    <n v="415"/>
    <n v="698.94799999999998"/>
    <n v="842.10602409638557"/>
    <x v="2"/>
    <x v="30"/>
    <b v="1"/>
    <s v="technology/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x v="0"/>
    <s v="USD"/>
    <m/>
    <n v="1337799600"/>
    <n v="1334989881"/>
    <b v="1"/>
    <n v="290"/>
    <n v="398.59528571428569"/>
    <n v="577.27593103448271"/>
    <x v="2"/>
    <x v="30"/>
    <b v="1"/>
    <s v="technology/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x v="0"/>
    <s v="USD"/>
    <m/>
    <n v="1429391405"/>
    <n v="1425507005"/>
    <b v="1"/>
    <n v="365"/>
    <n v="294.03333333333336"/>
    <n v="483.34246575342468"/>
    <x v="2"/>
    <x v="30"/>
    <b v="1"/>
    <s v="technology/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m/>
    <x v="0"/>
    <s v="USD"/>
    <m/>
    <n v="1351304513"/>
    <n v="1348712513"/>
    <b v="1"/>
    <n v="660"/>
    <n v="167.50470000000001"/>
    <n v="76.138500000000008"/>
    <x v="2"/>
    <x v="30"/>
    <b v="1"/>
    <s v="technology/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x v="0"/>
    <s v="USD"/>
    <m/>
    <n v="1364078561"/>
    <n v="1361490161"/>
    <b v="1"/>
    <n v="1356"/>
    <n v="1435.5717142857143"/>
    <n v="74.107684365781708"/>
    <x v="2"/>
    <x v="30"/>
    <b v="1"/>
    <s v="technology/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x v="0"/>
    <s v="USD"/>
    <m/>
    <n v="1412121600"/>
    <n v="1408565860"/>
    <b v="1"/>
    <n v="424"/>
    <n v="156.73439999999999"/>
    <n v="36.965660377358489"/>
    <x v="2"/>
    <x v="30"/>
    <b v="1"/>
    <s v="technology/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m/>
    <x v="11"/>
    <s v="SEK"/>
    <m/>
    <n v="1419151341"/>
    <n v="1416559341"/>
    <b v="1"/>
    <n v="33"/>
    <n v="117.90285714285714"/>
    <n v="2500.969696969697"/>
    <x v="2"/>
    <x v="30"/>
    <b v="1"/>
    <s v="technology/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x v="0"/>
    <s v="USD"/>
    <m/>
    <n v="1349495940"/>
    <n v="1346042417"/>
    <b v="1"/>
    <n v="1633"/>
    <n v="1105.3812"/>
    <n v="67.690214329454989"/>
    <x v="2"/>
    <x v="30"/>
    <b v="1"/>
    <s v="technology/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x v="0"/>
    <s v="USD"/>
    <m/>
    <n v="1400006636"/>
    <n v="1397414636"/>
    <b v="1"/>
    <n v="306"/>
    <n v="192.92500000000001"/>
    <n v="63.04738562091503"/>
    <x v="2"/>
    <x v="30"/>
    <b v="1"/>
    <s v="technology/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x v="1"/>
    <s v="GBP"/>
    <m/>
    <n v="1410862734"/>
    <n v="1407838734"/>
    <b v="1"/>
    <n v="205"/>
    <n v="126.88421052631578"/>
    <n v="117.6"/>
    <x v="2"/>
    <x v="30"/>
    <b v="1"/>
    <s v="technology/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x v="13"/>
    <s v="EUR"/>
    <m/>
    <n v="1461306772"/>
    <n v="1458714772"/>
    <b v="1"/>
    <n v="1281"/>
    <n v="259.57748878923769"/>
    <n v="180.75185011709601"/>
    <x v="2"/>
    <x v="30"/>
    <b v="1"/>
    <s v="technology/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x v="0"/>
    <s v="USD"/>
    <m/>
    <n v="1326330000"/>
    <n v="1324433310"/>
    <b v="1"/>
    <n v="103"/>
    <n v="262.27999999999997"/>
    <n v="127.32038834951456"/>
    <x v="2"/>
    <x v="30"/>
    <b v="1"/>
    <s v="technology/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x v="0"/>
    <s v="USD"/>
    <m/>
    <n v="1408021098"/>
    <n v="1405429098"/>
    <b v="1"/>
    <n v="1513"/>
    <n v="206.74309"/>
    <n v="136.6444745538665"/>
    <x v="2"/>
    <x v="30"/>
    <b v="1"/>
    <s v="technology/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x v="0"/>
    <s v="USD"/>
    <m/>
    <n v="1398959729"/>
    <n v="1396367729"/>
    <b v="1"/>
    <n v="405"/>
    <n v="370.13"/>
    <n v="182.78024691358024"/>
    <x v="2"/>
    <x v="30"/>
    <b v="1"/>
    <s v="technology/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m/>
    <x v="0"/>
    <s v="USD"/>
    <m/>
    <n v="1480777515"/>
    <n v="1478095515"/>
    <b v="1"/>
    <n v="510"/>
    <n v="284.96600000000001"/>
    <n v="279.37843137254902"/>
    <x v="2"/>
    <x v="30"/>
    <b v="1"/>
    <s v="technology/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x v="1"/>
    <s v="GBP"/>
    <m/>
    <n v="1470423668"/>
    <n v="1467831668"/>
    <b v="1"/>
    <n v="1887"/>
    <n v="579.08000000000004"/>
    <n v="61.375728669846318"/>
    <x v="2"/>
    <x v="30"/>
    <b v="1"/>
    <s v="technology/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m/>
    <x v="0"/>
    <s v="USD"/>
    <m/>
    <n v="1366429101"/>
    <n v="1361248701"/>
    <b v="1"/>
    <n v="701"/>
    <n v="1131.8"/>
    <n v="80.727532097004286"/>
    <x v="2"/>
    <x v="30"/>
    <b v="1"/>
    <s v="technology/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x v="0"/>
    <s v="USD"/>
    <m/>
    <n v="1384488000"/>
    <n v="1381752061"/>
    <b v="1"/>
    <n v="3863"/>
    <n v="263.02771750000005"/>
    <n v="272.35590732591254"/>
    <x v="2"/>
    <x v="30"/>
    <b v="1"/>
    <s v="technology/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x v="0"/>
    <s v="USD"/>
    <m/>
    <n v="1353201444"/>
    <n v="1350605844"/>
    <b v="1"/>
    <n v="238"/>
    <n v="674.48"/>
    <n v="70.848739495798313"/>
    <x v="2"/>
    <x v="30"/>
    <b v="1"/>
    <s v="technology/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x v="0"/>
    <s v="USD"/>
    <m/>
    <n v="1470466800"/>
    <n v="1467134464"/>
    <b v="1"/>
    <n v="2051"/>
    <n v="256.83081313131311"/>
    <n v="247.94003412969283"/>
    <x v="2"/>
    <x v="30"/>
    <b v="1"/>
    <s v="technology/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x v="1"/>
    <s v="GBP"/>
    <m/>
    <n v="1376899269"/>
    <n v="1371715269"/>
    <b v="1"/>
    <n v="402"/>
    <n v="375.49599999999998"/>
    <n v="186.81393034825871"/>
    <x v="2"/>
    <x v="30"/>
    <b v="1"/>
    <s v="technology/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m/>
    <x v="0"/>
    <s v="USD"/>
    <m/>
    <n v="1362938851"/>
    <n v="1360346851"/>
    <b v="1"/>
    <n v="253"/>
    <n v="208.70837499999996"/>
    <n v="131.98948616600788"/>
    <x v="2"/>
    <x v="30"/>
    <b v="1"/>
    <s v="technology/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m/>
    <x v="1"/>
    <s v="GBP"/>
    <m/>
    <n v="1373751325"/>
    <n v="1371159325"/>
    <b v="1"/>
    <n v="473"/>
    <n v="346.6"/>
    <n v="29.310782241014799"/>
    <x v="2"/>
    <x v="30"/>
    <b v="1"/>
    <s v="technology/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m/>
    <x v="0"/>
    <s v="USD"/>
    <m/>
    <n v="1450511940"/>
    <n v="1446527540"/>
    <b v="1"/>
    <n v="821"/>
    <n v="402.33"/>
    <n v="245.02436053593178"/>
    <x v="2"/>
    <x v="30"/>
    <b v="1"/>
    <s v="technology/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x v="0"/>
    <s v="USD"/>
    <m/>
    <n v="1339484400"/>
    <n v="1336627492"/>
    <b v="1"/>
    <n v="388"/>
    <n v="1026.8451399999999"/>
    <n v="1323.2540463917526"/>
    <x v="2"/>
    <x v="30"/>
    <b v="1"/>
    <s v="technology/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x v="0"/>
    <s v="USD"/>
    <m/>
    <n v="1447909140"/>
    <n v="1444734146"/>
    <b v="1"/>
    <n v="813"/>
    <n v="114.901155"/>
    <n v="282.65966789667897"/>
    <x v="2"/>
    <x v="30"/>
    <b v="1"/>
    <s v="technology/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m/>
    <x v="12"/>
    <s v="EUR"/>
    <m/>
    <n v="1459684862"/>
    <n v="1456232462"/>
    <b v="1"/>
    <n v="1945"/>
    <n v="354.82402000000002"/>
    <n v="91.214401028277635"/>
    <x v="2"/>
    <x v="30"/>
    <b v="1"/>
    <s v="technology/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x v="5"/>
    <s v="CAD"/>
    <m/>
    <n v="1404926665"/>
    <n v="1402334665"/>
    <b v="0"/>
    <n v="12"/>
    <n v="5.08"/>
    <n v="31.75"/>
    <x v="8"/>
    <x v="31"/>
    <b v="0"/>
    <s v="photography/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m/>
    <x v="7"/>
    <s v="HKD"/>
    <m/>
    <n v="1480863887"/>
    <n v="1478268287"/>
    <b v="0"/>
    <n v="0"/>
    <n v="0"/>
    <e v="#DIV/0!"/>
    <x v="8"/>
    <x v="31"/>
    <b v="0"/>
    <s v="photography/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x v="0"/>
    <s v="USD"/>
    <m/>
    <n v="1472799600"/>
    <n v="1470874618"/>
    <b v="0"/>
    <n v="16"/>
    <n v="4.3"/>
    <n v="88.6875"/>
    <x v="8"/>
    <x v="31"/>
    <b v="0"/>
    <s v="photography/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x v="0"/>
    <s v="USD"/>
    <m/>
    <n v="1417377481"/>
    <n v="1412189881"/>
    <b v="0"/>
    <n v="7"/>
    <n v="21.146666666666668"/>
    <n v="453.14285714285717"/>
    <x v="8"/>
    <x v="31"/>
    <b v="0"/>
    <s v="photography/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x v="1"/>
    <s v="GBP"/>
    <m/>
    <n v="1470178800"/>
    <n v="1467650771"/>
    <b v="0"/>
    <n v="4"/>
    <n v="3.1875"/>
    <n v="12.75"/>
    <x v="8"/>
    <x v="31"/>
    <b v="0"/>
    <s v="photography/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x v="1"/>
    <s v="GBP"/>
    <m/>
    <n v="1457947483"/>
    <n v="1455359083"/>
    <b v="0"/>
    <n v="1"/>
    <n v="0.05"/>
    <n v="1"/>
    <x v="8"/>
    <x v="31"/>
    <b v="0"/>
    <s v="photography/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m/>
    <x v="1"/>
    <s v="GBP"/>
    <m/>
    <n v="1425223276"/>
    <n v="1422631276"/>
    <b v="0"/>
    <n v="28"/>
    <n v="42.472727272727276"/>
    <n v="83.428571428571431"/>
    <x v="8"/>
    <x v="31"/>
    <b v="0"/>
    <s v="photography/people"/>
    <x v="1987"/>
    <x v="0"/>
    <d v="2015-03-01T15:21:16"/>
  </r>
  <r>
    <n v="1988"/>
    <s v="Phillip Michael Photography"/>
    <s v="Expressing art in an image!"/>
    <n v="6000"/>
    <n v="25"/>
    <x v="2"/>
    <m/>
    <x v="0"/>
    <s v="USD"/>
    <m/>
    <n v="1440094742"/>
    <n v="1437502742"/>
    <b v="0"/>
    <n v="1"/>
    <n v="0.41666666666666669"/>
    <n v="25"/>
    <x v="8"/>
    <x v="31"/>
    <b v="0"/>
    <s v="photography/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x v="0"/>
    <s v="USD"/>
    <m/>
    <n v="1481473208"/>
    <n v="1478881208"/>
    <b v="0"/>
    <n v="1"/>
    <n v="1"/>
    <n v="50"/>
    <x v="8"/>
    <x v="31"/>
    <b v="0"/>
    <s v="photography/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m/>
    <x v="0"/>
    <s v="USD"/>
    <m/>
    <n v="1455338532"/>
    <n v="1454042532"/>
    <b v="0"/>
    <n v="5"/>
    <n v="16.966666666666665"/>
    <n v="101.8"/>
    <x v="8"/>
    <x v="31"/>
    <b v="0"/>
    <s v="photography/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m/>
    <x v="0"/>
    <s v="USD"/>
    <m/>
    <n v="1435958786"/>
    <n v="1434144386"/>
    <b v="0"/>
    <n v="3"/>
    <n v="7"/>
    <n v="46.666666666666664"/>
    <x v="8"/>
    <x v="31"/>
    <b v="0"/>
    <s v="photography/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m/>
    <x v="0"/>
    <s v="USD"/>
    <m/>
    <n v="1424229991"/>
    <n v="1421637991"/>
    <b v="0"/>
    <n v="2"/>
    <n v="0.13333333333333333"/>
    <n v="1"/>
    <x v="8"/>
    <x v="31"/>
    <b v="0"/>
    <s v="photography/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x v="1"/>
    <s v="GBP"/>
    <m/>
    <n v="1450706837"/>
    <n v="1448114837"/>
    <b v="0"/>
    <n v="0"/>
    <n v="0"/>
    <e v="#DIV/0!"/>
    <x v="8"/>
    <x v="31"/>
    <b v="0"/>
    <s v="photography/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x v="0"/>
    <s v="USD"/>
    <m/>
    <n v="1481072942"/>
    <n v="1475885342"/>
    <b v="0"/>
    <n v="0"/>
    <n v="0"/>
    <e v="#DIV/0!"/>
    <x v="8"/>
    <x v="31"/>
    <b v="0"/>
    <s v="photography/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x v="5"/>
    <s v="CAD"/>
    <m/>
    <n v="1437082736"/>
    <n v="1435354736"/>
    <b v="0"/>
    <n v="3"/>
    <n v="7.8"/>
    <n v="26"/>
    <x v="8"/>
    <x v="31"/>
    <b v="0"/>
    <s v="photography/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x v="0"/>
    <s v="USD"/>
    <m/>
    <n v="1405021211"/>
    <n v="1402429211"/>
    <b v="0"/>
    <n v="0"/>
    <n v="0"/>
    <e v="#DIV/0!"/>
    <x v="8"/>
    <x v="31"/>
    <b v="0"/>
    <s v="photography/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x v="0"/>
    <s v="USD"/>
    <m/>
    <n v="1409091612"/>
    <n v="1406499612"/>
    <b v="0"/>
    <n v="0"/>
    <n v="0"/>
    <e v="#DIV/0!"/>
    <x v="8"/>
    <x v="31"/>
    <b v="0"/>
    <s v="photography/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m/>
    <x v="0"/>
    <s v="USD"/>
    <m/>
    <n v="1406861438"/>
    <n v="1402973438"/>
    <b v="0"/>
    <n v="3"/>
    <n v="26.2"/>
    <n v="218.33333333333334"/>
    <x v="8"/>
    <x v="31"/>
    <b v="0"/>
    <s v="photography/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m/>
    <x v="1"/>
    <s v="GBP"/>
    <m/>
    <n v="1415882108"/>
    <n v="1413286508"/>
    <b v="0"/>
    <n v="7"/>
    <n v="0.76129032258064511"/>
    <n v="33.714285714285715"/>
    <x v="8"/>
    <x v="31"/>
    <b v="0"/>
    <s v="photography/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m/>
    <x v="5"/>
    <s v="CAD"/>
    <m/>
    <n v="1452120613"/>
    <n v="1449528613"/>
    <b v="0"/>
    <n v="25"/>
    <n v="12.5"/>
    <n v="25"/>
    <x v="8"/>
    <x v="31"/>
    <b v="0"/>
    <s v="photography/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m/>
    <x v="12"/>
    <s v="EUR"/>
    <m/>
    <n v="1434139200"/>
    <n v="1431406916"/>
    <b v="1"/>
    <n v="1637"/>
    <n v="382.12909090909091"/>
    <n v="128.38790470372632"/>
    <x v="2"/>
    <x v="30"/>
    <b v="1"/>
    <s v="technology/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x v="0"/>
    <s v="USD"/>
    <m/>
    <n v="1485191143"/>
    <n v="1482599143"/>
    <b v="1"/>
    <n v="1375"/>
    <n v="216.79422"/>
    <n v="78.834261818181815"/>
    <x v="2"/>
    <x v="30"/>
    <b v="1"/>
    <s v="technology/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x v="0"/>
    <s v="USD"/>
    <m/>
    <n v="1278111600"/>
    <n v="1276830052"/>
    <b v="1"/>
    <n v="17"/>
    <n v="312"/>
    <n v="91.764705882352942"/>
    <x v="2"/>
    <x v="30"/>
    <b v="1"/>
    <s v="technology/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x v="0"/>
    <s v="USD"/>
    <m/>
    <n v="1405002663"/>
    <n v="1402410663"/>
    <b v="1"/>
    <n v="354"/>
    <n v="234.42048"/>
    <n v="331.10237288135596"/>
    <x v="2"/>
    <x v="30"/>
    <b v="1"/>
    <s v="technology/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m/>
    <x v="0"/>
    <s v="USD"/>
    <m/>
    <n v="1381895940"/>
    <n v="1379532618"/>
    <b v="1"/>
    <n v="191"/>
    <n v="123.6801"/>
    <n v="194.26193717277485"/>
    <x v="2"/>
    <x v="30"/>
    <b v="1"/>
    <s v="technology/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x v="0"/>
    <s v="USD"/>
    <m/>
    <n v="1417611645"/>
    <n v="1414584045"/>
    <b v="1"/>
    <n v="303"/>
    <n v="247.84"/>
    <n v="408.97689768976898"/>
    <x v="2"/>
    <x v="30"/>
    <b v="1"/>
    <s v="technology/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x v="0"/>
    <s v="USD"/>
    <m/>
    <n v="1282622400"/>
    <n v="1276891586"/>
    <b v="1"/>
    <n v="137"/>
    <n v="115.7092"/>
    <n v="84.459270072992695"/>
    <x v="2"/>
    <x v="30"/>
    <b v="1"/>
    <s v="technology/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x v="0"/>
    <s v="USD"/>
    <m/>
    <n v="1316442622"/>
    <n v="1312641022"/>
    <b v="1"/>
    <n v="41"/>
    <n v="117.07484768810599"/>
    <n v="44.853658536585364"/>
    <x v="2"/>
    <x v="30"/>
    <b v="1"/>
    <s v="technology/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x v="12"/>
    <s v="EUR"/>
    <m/>
    <n v="1479890743"/>
    <n v="1476776743"/>
    <b v="1"/>
    <n v="398"/>
    <n v="305.15800000000002"/>
    <n v="383.3643216080402"/>
    <x v="2"/>
    <x v="30"/>
    <b v="1"/>
    <s v="technology/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m/>
    <x v="0"/>
    <s v="USD"/>
    <m/>
    <n v="1471564491"/>
    <n v="1468972491"/>
    <b v="1"/>
    <n v="1737"/>
    <n v="320.053"/>
    <n v="55.276856649395505"/>
    <x v="2"/>
    <x v="30"/>
    <b v="1"/>
    <s v="technology/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x v="15"/>
    <s v="EUR"/>
    <m/>
    <n v="1452553200"/>
    <n v="1449650173"/>
    <b v="1"/>
    <n v="971"/>
    <n v="819.56399999999996"/>
    <n v="422.02059732234807"/>
    <x v="2"/>
    <x v="30"/>
    <b v="1"/>
    <s v="technology/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x v="0"/>
    <s v="USD"/>
    <m/>
    <n v="1423165441"/>
    <n v="1420573441"/>
    <b v="1"/>
    <n v="183"/>
    <n v="234.9"/>
    <n v="64.180327868852459"/>
    <x v="2"/>
    <x v="30"/>
    <b v="1"/>
    <s v="technology/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x v="0"/>
    <s v="USD"/>
    <m/>
    <n v="1468019014"/>
    <n v="1462835014"/>
    <b v="1"/>
    <n v="4562"/>
    <n v="494.91374999999999"/>
    <n v="173.57781674704077"/>
    <x v="2"/>
    <x v="30"/>
    <b v="1"/>
    <s v="technology/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x v="0"/>
    <s v="USD"/>
    <m/>
    <n v="1364184539"/>
    <n v="1361250539"/>
    <b v="1"/>
    <n v="26457"/>
    <n v="7813.7822333333334"/>
    <n v="88.601680840609291"/>
    <x v="2"/>
    <x v="30"/>
    <b v="1"/>
    <s v="technology/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x v="0"/>
    <s v="USD"/>
    <m/>
    <n v="1315602163"/>
    <n v="1313010163"/>
    <b v="1"/>
    <n v="162"/>
    <n v="113.00013888888888"/>
    <n v="50.222283950617282"/>
    <x v="2"/>
    <x v="30"/>
    <b v="1"/>
    <s v="technology/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m/>
    <x v="0"/>
    <s v="USD"/>
    <m/>
    <n v="1362863299"/>
    <n v="1360271299"/>
    <b v="1"/>
    <n v="479"/>
    <n v="921.54219999999998"/>
    <n v="192.38876826722338"/>
    <x v="2"/>
    <x v="30"/>
    <b v="1"/>
    <s v="technology/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x v="0"/>
    <s v="USD"/>
    <m/>
    <n v="1332561600"/>
    <n v="1329873755"/>
    <b v="1"/>
    <n v="426"/>
    <n v="125.1024"/>
    <n v="73.416901408450698"/>
    <x v="2"/>
    <x v="30"/>
    <b v="1"/>
    <s v="technology/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x v="17"/>
    <s v="EUR"/>
    <m/>
    <n v="1439455609"/>
    <n v="1436863609"/>
    <b v="1"/>
    <n v="450"/>
    <n v="102.24343076923077"/>
    <n v="147.68495555555555"/>
    <x v="2"/>
    <x v="30"/>
    <b v="1"/>
    <s v="technology/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x v="0"/>
    <s v="USD"/>
    <m/>
    <n v="1474563621"/>
    <n v="1471971621"/>
    <b v="1"/>
    <n v="1780"/>
    <n v="484.90974999999997"/>
    <n v="108.96848314606741"/>
    <x v="2"/>
    <x v="30"/>
    <b v="1"/>
    <s v="technology/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x v="0"/>
    <s v="USD"/>
    <m/>
    <n v="1400108640"/>
    <n v="1396923624"/>
    <b v="1"/>
    <n v="122"/>
    <n v="192.33333333333334"/>
    <n v="23.647540983606557"/>
    <x v="2"/>
    <x v="30"/>
    <b v="1"/>
    <s v="technology/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x v="0"/>
    <s v="USD"/>
    <m/>
    <n v="1411522897"/>
    <n v="1407634897"/>
    <b v="1"/>
    <n v="95"/>
    <n v="281.10000000000002"/>
    <n v="147.94736842105263"/>
    <x v="2"/>
    <x v="30"/>
    <b v="1"/>
    <s v="technology/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x v="0"/>
    <s v="USD"/>
    <m/>
    <n v="1465652372"/>
    <n v="1463060372"/>
    <b v="1"/>
    <n v="325"/>
    <n v="125.137"/>
    <n v="385.03692307692307"/>
    <x v="2"/>
    <x v="30"/>
    <b v="1"/>
    <s v="technology/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x v="0"/>
    <s v="USD"/>
    <m/>
    <n v="1434017153"/>
    <n v="1431425153"/>
    <b v="1"/>
    <n v="353"/>
    <n v="161.459"/>
    <n v="457.39093484419266"/>
    <x v="2"/>
    <x v="30"/>
    <b v="1"/>
    <s v="technology/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x v="0"/>
    <s v="USD"/>
    <m/>
    <n v="1344826800"/>
    <n v="1341875544"/>
    <b v="1"/>
    <n v="105"/>
    <n v="585.35"/>
    <n v="222.99047619047619"/>
    <x v="2"/>
    <x v="30"/>
    <b v="1"/>
    <s v="technology/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x v="12"/>
    <s v="EUR"/>
    <m/>
    <n v="1433996746"/>
    <n v="1431404746"/>
    <b v="1"/>
    <n v="729"/>
    <n v="201.15"/>
    <n v="220.74074074074073"/>
    <x v="2"/>
    <x v="30"/>
    <b v="1"/>
    <s v="technology/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m/>
    <x v="0"/>
    <s v="USD"/>
    <m/>
    <n v="1398052740"/>
    <n v="1394127585"/>
    <b v="1"/>
    <n v="454"/>
    <n v="133.48307999999997"/>
    <n v="73.503898678414089"/>
    <x v="2"/>
    <x v="30"/>
    <b v="1"/>
    <s v="technology/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x v="0"/>
    <s v="USD"/>
    <m/>
    <n v="1427740319"/>
    <n v="1423855919"/>
    <b v="1"/>
    <n v="539"/>
    <n v="120.249"/>
    <n v="223.09647495361781"/>
    <x v="2"/>
    <x v="30"/>
    <b v="1"/>
    <s v="technology/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m/>
    <x v="0"/>
    <s v="USD"/>
    <m/>
    <n v="1268690100"/>
    <n v="1265493806"/>
    <b v="1"/>
    <n v="79"/>
    <n v="126.16666666666667"/>
    <n v="47.911392405063289"/>
    <x v="2"/>
    <x v="30"/>
    <b v="1"/>
    <s v="technology/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m/>
    <x v="0"/>
    <s v="USD"/>
    <m/>
    <n v="1409099481"/>
    <n v="1406507481"/>
    <b v="1"/>
    <n v="94"/>
    <n v="361.2"/>
    <n v="96.063829787234042"/>
    <x v="2"/>
    <x v="30"/>
    <b v="1"/>
    <s v="technology/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x v="1"/>
    <s v="GBP"/>
    <m/>
    <n v="1354233296"/>
    <n v="1351641296"/>
    <b v="1"/>
    <n v="625"/>
    <n v="226.239013671875"/>
    <n v="118.6144"/>
    <x v="2"/>
    <x v="30"/>
    <b v="1"/>
    <s v="technology/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m/>
    <x v="9"/>
    <s v="EUR"/>
    <m/>
    <n v="1420765200"/>
    <n v="1417506853"/>
    <b v="1"/>
    <n v="508"/>
    <n v="120.35"/>
    <n v="118.45472440944881"/>
    <x v="2"/>
    <x v="30"/>
    <b v="1"/>
    <s v="technology/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x v="0"/>
    <s v="USD"/>
    <m/>
    <n v="1481778000"/>
    <n v="1479216874"/>
    <b v="1"/>
    <n v="531"/>
    <n v="304.18799999999999"/>
    <n v="143.21468926553672"/>
    <x v="2"/>
    <x v="30"/>
    <b v="1"/>
    <s v="technology/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x v="0"/>
    <s v="USD"/>
    <m/>
    <n v="1398477518"/>
    <n v="1395885518"/>
    <b v="1"/>
    <n v="158"/>
    <n v="178.67599999999999"/>
    <n v="282.71518987341773"/>
    <x v="2"/>
    <x v="30"/>
    <b v="1"/>
    <s v="technology/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x v="0"/>
    <s v="USD"/>
    <m/>
    <n v="1430981880"/>
    <n v="1426216033"/>
    <b v="1"/>
    <n v="508"/>
    <n v="386.81998717948721"/>
    <n v="593.93620078740162"/>
    <x v="2"/>
    <x v="30"/>
    <b v="1"/>
    <s v="technology/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x v="0"/>
    <s v="USD"/>
    <m/>
    <n v="1450486800"/>
    <n v="1446562807"/>
    <b v="1"/>
    <n v="644"/>
    <n v="211.03642500000001"/>
    <n v="262.15704968944101"/>
    <x v="2"/>
    <x v="30"/>
    <b v="1"/>
    <s v="technology/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x v="0"/>
    <s v="USD"/>
    <m/>
    <n v="1399668319"/>
    <n v="1397076319"/>
    <b v="1"/>
    <n v="848"/>
    <n v="131.66833333333332"/>
    <n v="46.580778301886795"/>
    <x v="2"/>
    <x v="30"/>
    <b v="1"/>
    <s v="technology/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x v="0"/>
    <s v="USD"/>
    <m/>
    <n v="1388383353"/>
    <n v="1383195753"/>
    <b v="1"/>
    <n v="429"/>
    <n v="300.47640000000001"/>
    <n v="70.041118881118877"/>
    <x v="2"/>
    <x v="30"/>
    <b v="1"/>
    <s v="technology/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m/>
    <x v="1"/>
    <s v="GBP"/>
    <m/>
    <n v="1372701600"/>
    <n v="1369895421"/>
    <b v="1"/>
    <n v="204"/>
    <n v="420.51249999999999"/>
    <n v="164.90686274509804"/>
    <x v="2"/>
    <x v="30"/>
    <b v="1"/>
    <s v="technology/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m/>
    <x v="0"/>
    <s v="USD"/>
    <m/>
    <n v="1480568340"/>
    <n v="1477996325"/>
    <b v="1"/>
    <n v="379"/>
    <n v="136.21680000000001"/>
    <n v="449.26385224274406"/>
    <x v="2"/>
    <x v="30"/>
    <b v="1"/>
    <s v="technology/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m/>
    <x v="0"/>
    <s v="USD"/>
    <m/>
    <n v="1384557303"/>
    <n v="1383257703"/>
    <b v="1"/>
    <n v="271"/>
    <n v="248.17133333333334"/>
    <n v="27.472841328413285"/>
    <x v="2"/>
    <x v="30"/>
    <b v="1"/>
    <s v="technology/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x v="0"/>
    <s v="USD"/>
    <m/>
    <n v="1478785027"/>
    <n v="1476189427"/>
    <b v="0"/>
    <n v="120"/>
    <n v="181.86315789473684"/>
    <n v="143.97499999999999"/>
    <x v="2"/>
    <x v="30"/>
    <b v="1"/>
    <s v="technology/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x v="0"/>
    <s v="USD"/>
    <m/>
    <n v="1453481974"/>
    <n v="1448297974"/>
    <b v="0"/>
    <n v="140"/>
    <n v="123.53"/>
    <n v="88.23571428571428"/>
    <x v="2"/>
    <x v="30"/>
    <b v="1"/>
    <s v="technology/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x v="0"/>
    <s v="USD"/>
    <m/>
    <n v="1481432340"/>
    <n v="1476764077"/>
    <b v="0"/>
    <n v="193"/>
    <n v="506.20938628158842"/>
    <n v="36.326424870466319"/>
    <x v="2"/>
    <x v="30"/>
    <b v="1"/>
    <s v="technology/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x v="0"/>
    <s v="USD"/>
    <m/>
    <n v="1434212714"/>
    <n v="1431620714"/>
    <b v="0"/>
    <n v="180"/>
    <n v="108.21333333333334"/>
    <n v="90.177777777777777"/>
    <x v="2"/>
    <x v="30"/>
    <b v="1"/>
    <s v="technology/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x v="0"/>
    <s v="USD"/>
    <m/>
    <n v="1341799647"/>
    <n v="1339207647"/>
    <b v="0"/>
    <n v="263"/>
    <n v="819.18387755102037"/>
    <n v="152.62361216730039"/>
    <x v="2"/>
    <x v="30"/>
    <b v="1"/>
    <s v="technology/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x v="0"/>
    <s v="USD"/>
    <m/>
    <n v="1369282044"/>
    <n v="1366690044"/>
    <b v="0"/>
    <n v="217"/>
    <n v="121.1"/>
    <n v="55.806451612903224"/>
    <x v="2"/>
    <x v="30"/>
    <b v="1"/>
    <s v="technology/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x v="2"/>
    <s v="AUD"/>
    <m/>
    <n v="1429228800"/>
    <n v="1426714870"/>
    <b v="0"/>
    <n v="443"/>
    <n v="102.99897959183673"/>
    <n v="227.85327313769753"/>
    <x v="2"/>
    <x v="30"/>
    <b v="1"/>
    <s v="technology/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x v="0"/>
    <s v="USD"/>
    <m/>
    <n v="1369323491"/>
    <n v="1366731491"/>
    <b v="0"/>
    <n v="1373"/>
    <n v="148.33229411764705"/>
    <n v="91.82989803350327"/>
    <x v="2"/>
    <x v="30"/>
    <b v="1"/>
    <s v="technology/hardware"/>
    <x v="2048"/>
    <x v="4"/>
    <d v="2013-05-23T15:38:11"/>
  </r>
  <r>
    <n v="2049"/>
    <s v="LOCK8 - the World's First Smart Bike Lock"/>
    <s v="Keyless. Alarm secured. GPS tracking."/>
    <n v="50000"/>
    <n v="60095.35"/>
    <x v="0"/>
    <m/>
    <x v="1"/>
    <s v="GBP"/>
    <m/>
    <n v="1386025140"/>
    <n v="1382963963"/>
    <b v="0"/>
    <n v="742"/>
    <n v="120.19070000000001"/>
    <n v="80.991037735849048"/>
    <x v="2"/>
    <x v="30"/>
    <b v="1"/>
    <s v="technology/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x v="0"/>
    <s v="USD"/>
    <m/>
    <n v="1433036578"/>
    <n v="1429580578"/>
    <b v="0"/>
    <n v="170"/>
    <n v="473.27"/>
    <n v="278.39411764705881"/>
    <x v="2"/>
    <x v="30"/>
    <b v="1"/>
    <s v="technology/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x v="0"/>
    <s v="USD"/>
    <m/>
    <n v="1388017937"/>
    <n v="1385425937"/>
    <b v="0"/>
    <n v="242"/>
    <n v="130.36250000000001"/>
    <n v="43.095041322314053"/>
    <x v="2"/>
    <x v="30"/>
    <b v="1"/>
    <s v="technology/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x v="0"/>
    <s v="USD"/>
    <m/>
    <n v="1455933653"/>
    <n v="1452045653"/>
    <b v="0"/>
    <n v="541"/>
    <n v="353.048"/>
    <n v="326.29205175600737"/>
    <x v="2"/>
    <x v="30"/>
    <b v="1"/>
    <s v="technology/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x v="0"/>
    <s v="USD"/>
    <m/>
    <n v="1448466551"/>
    <n v="1445870951"/>
    <b v="0"/>
    <n v="121"/>
    <n v="101.02"/>
    <n v="41.743801652892564"/>
    <x v="2"/>
    <x v="30"/>
    <b v="1"/>
    <s v="technology/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x v="1"/>
    <s v="GBP"/>
    <m/>
    <n v="1399033810"/>
    <n v="1396441810"/>
    <b v="0"/>
    <n v="621"/>
    <n v="113.59142857142857"/>
    <n v="64.020933977455712"/>
    <x v="2"/>
    <x v="30"/>
    <b v="1"/>
    <s v="technology/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x v="0"/>
    <s v="USD"/>
    <m/>
    <n v="1417579200"/>
    <n v="1415031043"/>
    <b v="0"/>
    <n v="101"/>
    <n v="167.41666666666666"/>
    <n v="99.455445544554451"/>
    <x v="2"/>
    <x v="30"/>
    <b v="1"/>
    <s v="technology/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x v="0"/>
    <s v="USD"/>
    <m/>
    <n v="1366222542"/>
    <n v="1363630542"/>
    <b v="0"/>
    <n v="554"/>
    <n v="153.452"/>
    <n v="138.49458483754512"/>
    <x v="2"/>
    <x v="30"/>
    <b v="1"/>
    <s v="technology/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x v="1"/>
    <s v="GBP"/>
    <m/>
    <n v="1456487532"/>
    <n v="1453895532"/>
    <b v="0"/>
    <n v="666"/>
    <n v="202.23220000000001"/>
    <n v="45.547792792792798"/>
    <x v="2"/>
    <x v="30"/>
    <b v="1"/>
    <s v="technology/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m/>
    <x v="1"/>
    <s v="GBP"/>
    <m/>
    <n v="1425326400"/>
    <n v="1421916830"/>
    <b v="0"/>
    <n v="410"/>
    <n v="168.28125"/>
    <n v="10.507317073170732"/>
    <x v="2"/>
    <x v="30"/>
    <b v="1"/>
    <s v="technology/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x v="0"/>
    <s v="USD"/>
    <m/>
    <n v="1454277540"/>
    <n v="1450880854"/>
    <b v="0"/>
    <n v="375"/>
    <n v="143.45666666666668"/>
    <n v="114.76533333333333"/>
    <x v="2"/>
    <x v="30"/>
    <b v="1"/>
    <s v="technology/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x v="0"/>
    <s v="USD"/>
    <m/>
    <n v="1406129150"/>
    <n v="1400945150"/>
    <b v="0"/>
    <n v="1364"/>
    <n v="196.4"/>
    <n v="35.997067448680355"/>
    <x v="2"/>
    <x v="30"/>
    <b v="1"/>
    <s v="technology/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x v="0"/>
    <s v="USD"/>
    <m/>
    <n v="1483208454"/>
    <n v="1480616454"/>
    <b v="0"/>
    <n v="35"/>
    <n v="107.92"/>
    <n v="154.17142857142858"/>
    <x v="2"/>
    <x v="30"/>
    <b v="1"/>
    <s v="technology/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m/>
    <x v="8"/>
    <s v="DKK"/>
    <m/>
    <n v="1458807098"/>
    <n v="1456218698"/>
    <b v="0"/>
    <n v="203"/>
    <n v="114.977"/>
    <n v="566.38916256157631"/>
    <x v="2"/>
    <x v="30"/>
    <b v="1"/>
    <s v="technology/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m/>
    <x v="12"/>
    <s v="EUR"/>
    <m/>
    <n v="1463333701"/>
    <n v="1460482501"/>
    <b v="0"/>
    <n v="49"/>
    <n v="148.05000000000001"/>
    <n v="120.85714285714286"/>
    <x v="2"/>
    <x v="30"/>
    <b v="1"/>
    <s v="technology/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x v="0"/>
    <s v="USD"/>
    <m/>
    <n v="1370001600"/>
    <n v="1366879523"/>
    <b v="0"/>
    <n v="5812"/>
    <n v="191.16676082790633"/>
    <n v="86.163845492085343"/>
    <x v="2"/>
    <x v="30"/>
    <b v="1"/>
    <s v="technology/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x v="1"/>
    <s v="GBP"/>
    <m/>
    <n v="1387958429"/>
    <n v="1385366429"/>
    <b v="0"/>
    <n v="1556"/>
    <n v="199.215125"/>
    <n v="51.212114395886893"/>
    <x v="2"/>
    <x v="30"/>
    <b v="1"/>
    <s v="technology/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x v="0"/>
    <s v="USD"/>
    <m/>
    <n v="1408818683"/>
    <n v="1406226683"/>
    <b v="0"/>
    <n v="65"/>
    <n v="218.6"/>
    <n v="67.261538461538464"/>
    <x v="2"/>
    <x v="30"/>
    <b v="1"/>
    <s v="technology/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m/>
    <x v="1"/>
    <s v="GBP"/>
    <m/>
    <n v="1432499376"/>
    <n v="1429648176"/>
    <b v="0"/>
    <n v="10"/>
    <n v="126.86868686868686"/>
    <n v="62.8"/>
    <x v="2"/>
    <x v="30"/>
    <b v="1"/>
    <s v="technology/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x v="0"/>
    <s v="USD"/>
    <m/>
    <n v="1476994315"/>
    <n v="1474402315"/>
    <b v="0"/>
    <n v="76"/>
    <n v="105.22387999999999"/>
    <n v="346.13118421052633"/>
    <x v="2"/>
    <x v="30"/>
    <b v="1"/>
    <s v="technology/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x v="0"/>
    <s v="USD"/>
    <m/>
    <n v="1451776791"/>
    <n v="1449098391"/>
    <b v="0"/>
    <n v="263"/>
    <n v="128.40665999999999"/>
    <n v="244.11912547528519"/>
    <x v="2"/>
    <x v="30"/>
    <b v="1"/>
    <s v="technology/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x v="12"/>
    <s v="EUR"/>
    <m/>
    <n v="1467128723"/>
    <n v="1464536723"/>
    <b v="0"/>
    <n v="1530"/>
    <n v="317.3272"/>
    <n v="259.25424836601309"/>
    <x v="2"/>
    <x v="30"/>
    <b v="1"/>
    <s v="technology/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x v="0"/>
    <s v="USD"/>
    <m/>
    <n v="1475390484"/>
    <n v="1471502484"/>
    <b v="0"/>
    <n v="278"/>
    <n v="280.73"/>
    <n v="201.96402877697841"/>
    <x v="2"/>
    <x v="30"/>
    <b v="1"/>
    <s v="technology/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x v="0"/>
    <s v="USD"/>
    <m/>
    <n v="1462629432"/>
    <n v="1460037432"/>
    <b v="0"/>
    <n v="350"/>
    <n v="110.73146853146854"/>
    <n v="226.20857142857142"/>
    <x v="2"/>
    <x v="30"/>
    <b v="1"/>
    <s v="technology/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x v="0"/>
    <s v="USD"/>
    <m/>
    <n v="1431100918"/>
    <n v="1427212918"/>
    <b v="0"/>
    <n v="470"/>
    <n v="152.60429999999999"/>
    <n v="324.69"/>
    <x v="2"/>
    <x v="30"/>
    <b v="1"/>
    <s v="technology/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m/>
    <x v="0"/>
    <s v="USD"/>
    <m/>
    <n v="1462564182"/>
    <n v="1459972182"/>
    <b v="0"/>
    <n v="3"/>
    <n v="102.5"/>
    <n v="205"/>
    <x v="2"/>
    <x v="30"/>
    <b v="1"/>
    <s v="technology/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m/>
    <x v="0"/>
    <s v="USD"/>
    <m/>
    <n v="1374769288"/>
    <n v="1372177288"/>
    <b v="0"/>
    <n v="8200"/>
    <n v="1678.3738373837384"/>
    <n v="20.465926829268295"/>
    <x v="2"/>
    <x v="30"/>
    <b v="1"/>
    <s v="technology/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m/>
    <x v="1"/>
    <s v="GBP"/>
    <m/>
    <n v="1406149689"/>
    <n v="1402693689"/>
    <b v="0"/>
    <n v="8359"/>
    <n v="543.349156424581"/>
    <n v="116.35303146309367"/>
    <x v="2"/>
    <x v="30"/>
    <b v="1"/>
    <s v="technology/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x v="0"/>
    <s v="USD"/>
    <m/>
    <n v="1433538000"/>
    <n v="1428541276"/>
    <b v="0"/>
    <n v="188"/>
    <n v="115.508"/>
    <n v="307.20212765957444"/>
    <x v="2"/>
    <x v="30"/>
    <b v="1"/>
    <s v="technology/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x v="3"/>
    <s v="EUR"/>
    <m/>
    <n v="1482085857"/>
    <n v="1479493857"/>
    <b v="0"/>
    <n v="48"/>
    <n v="131.20500000000001"/>
    <n v="546.6875"/>
    <x v="2"/>
    <x v="30"/>
    <b v="1"/>
    <s v="technology/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x v="1"/>
    <s v="GBP"/>
    <m/>
    <n v="1435258800"/>
    <n v="1432659793"/>
    <b v="0"/>
    <n v="607"/>
    <n v="288.17"/>
    <n v="47.474464579901152"/>
    <x v="2"/>
    <x v="30"/>
    <b v="1"/>
    <s v="technology/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x v="0"/>
    <s v="USD"/>
    <m/>
    <n v="1447286300"/>
    <n v="1444690700"/>
    <b v="0"/>
    <n v="50"/>
    <n v="507.8"/>
    <n v="101.56"/>
    <x v="2"/>
    <x v="30"/>
    <b v="1"/>
    <s v="technology/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x v="0"/>
    <s v="USD"/>
    <m/>
    <n v="1337144340"/>
    <n v="1333597555"/>
    <b v="0"/>
    <n v="55"/>
    <n v="114.57142857142857"/>
    <n v="72.909090909090907"/>
    <x v="4"/>
    <x v="14"/>
    <b v="1"/>
    <s v="music/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x v="0"/>
    <s v="USD"/>
    <m/>
    <n v="1322106796"/>
    <n v="1316919196"/>
    <b v="0"/>
    <n v="38"/>
    <n v="110.73333333333333"/>
    <n v="43.710526315789473"/>
    <x v="4"/>
    <x v="14"/>
    <b v="1"/>
    <s v="music/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x v="0"/>
    <s v="USD"/>
    <m/>
    <n v="1338830395"/>
    <n v="1336238395"/>
    <b v="0"/>
    <n v="25"/>
    <n v="113.33333333333333"/>
    <n v="34"/>
    <x v="4"/>
    <x v="14"/>
    <b v="1"/>
    <s v="music/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m/>
    <x v="0"/>
    <s v="USD"/>
    <m/>
    <n v="1399186740"/>
    <n v="1396468782"/>
    <b v="0"/>
    <n v="46"/>
    <n v="108.33333333333333"/>
    <n v="70.652173913043484"/>
    <x v="4"/>
    <x v="14"/>
    <b v="1"/>
    <s v="music/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x v="0"/>
    <s v="USD"/>
    <m/>
    <n v="1342382587"/>
    <n v="1339790587"/>
    <b v="0"/>
    <n v="83"/>
    <n v="123.53333333333333"/>
    <n v="89.301204819277103"/>
    <x v="4"/>
    <x v="14"/>
    <b v="1"/>
    <s v="music/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m/>
    <x v="0"/>
    <s v="USD"/>
    <m/>
    <n v="1323838740"/>
    <n v="1321200332"/>
    <b v="0"/>
    <n v="35"/>
    <n v="100.7"/>
    <n v="115.08571428571429"/>
    <x v="4"/>
    <x v="14"/>
    <b v="1"/>
    <s v="music/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x v="0"/>
    <s v="USD"/>
    <m/>
    <n v="1315457658"/>
    <n v="1312865658"/>
    <b v="0"/>
    <n v="25"/>
    <n v="103.53333333333333"/>
    <n v="62.12"/>
    <x v="4"/>
    <x v="14"/>
    <b v="1"/>
    <s v="music/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x v="0"/>
    <s v="USD"/>
    <m/>
    <n v="1284177540"/>
    <n v="1281028152"/>
    <b v="0"/>
    <n v="75"/>
    <n v="115.51066666666667"/>
    <n v="46.204266666666669"/>
    <x v="4"/>
    <x v="14"/>
    <b v="1"/>
    <s v="music/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m/>
    <x v="0"/>
    <s v="USD"/>
    <m/>
    <n v="1375408194"/>
    <n v="1372384194"/>
    <b v="0"/>
    <n v="62"/>
    <n v="120.4004"/>
    <n v="48.54854838709678"/>
    <x v="4"/>
    <x v="14"/>
    <b v="1"/>
    <s v="music/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x v="0"/>
    <s v="USD"/>
    <m/>
    <n v="1361696955"/>
    <n v="1359104955"/>
    <b v="0"/>
    <n v="160"/>
    <n v="115.040375"/>
    <n v="57.520187499999999"/>
    <x v="4"/>
    <x v="14"/>
    <b v="1"/>
    <s v="music/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x v="0"/>
    <s v="USD"/>
    <m/>
    <n v="1299009600"/>
    <n v="1294818278"/>
    <b v="0"/>
    <n v="246"/>
    <n v="120.46777777777778"/>
    <n v="88.147154471544724"/>
    <x v="4"/>
    <x v="14"/>
    <b v="1"/>
    <s v="music/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x v="0"/>
    <s v="USD"/>
    <m/>
    <n v="1318006732"/>
    <n v="1312822732"/>
    <b v="0"/>
    <n v="55"/>
    <n v="101.28333333333333"/>
    <n v="110.49090909090908"/>
    <x v="4"/>
    <x v="14"/>
    <b v="1"/>
    <s v="music/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x v="0"/>
    <s v="USD"/>
    <m/>
    <n v="1356211832"/>
    <n v="1351024232"/>
    <b v="0"/>
    <n v="23"/>
    <n v="102.46666666666667"/>
    <n v="66.826086956521735"/>
    <x v="4"/>
    <x v="14"/>
    <b v="1"/>
    <s v="music/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x v="0"/>
    <s v="USD"/>
    <m/>
    <n v="1330916400"/>
    <n v="1327969730"/>
    <b v="0"/>
    <n v="72"/>
    <n v="120.54285714285714"/>
    <n v="58.597222222222221"/>
    <x v="4"/>
    <x v="14"/>
    <b v="1"/>
    <s v="music/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x v="0"/>
    <s v="USD"/>
    <m/>
    <n v="1317576973"/>
    <n v="1312392973"/>
    <b v="0"/>
    <n v="22"/>
    <n v="100"/>
    <n v="113.63636363636364"/>
    <x v="4"/>
    <x v="14"/>
    <b v="1"/>
    <s v="music/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m/>
    <x v="0"/>
    <s v="USD"/>
    <m/>
    <n v="1351223940"/>
    <n v="1349892735"/>
    <b v="0"/>
    <n v="14"/>
    <n v="101.66666666666667"/>
    <n v="43.571428571428569"/>
    <x v="4"/>
    <x v="14"/>
    <b v="1"/>
    <s v="music/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m/>
    <x v="0"/>
    <s v="USD"/>
    <m/>
    <n v="1322751735"/>
    <n v="1317564135"/>
    <b v="0"/>
    <n v="38"/>
    <n v="100"/>
    <n v="78.94736842105263"/>
    <x v="4"/>
    <x v="14"/>
    <b v="1"/>
    <s v="music/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x v="0"/>
    <s v="USD"/>
    <m/>
    <n v="1331174635"/>
    <n v="1328582635"/>
    <b v="0"/>
    <n v="32"/>
    <n v="100.33333333333333"/>
    <n v="188.125"/>
    <x v="4"/>
    <x v="14"/>
    <b v="1"/>
    <s v="music/indie rock"/>
    <x v="2098"/>
    <x v="5"/>
    <d v="2012-03-08T02:43:55"/>
  </r>
  <r>
    <n v="2099"/>
    <s v="Roosevelt Died."/>
    <s v="Our tour van died, we need help!"/>
    <n v="3000"/>
    <n v="3971"/>
    <x v="0"/>
    <m/>
    <x v="0"/>
    <s v="USD"/>
    <m/>
    <n v="1435808400"/>
    <n v="1434650084"/>
    <b v="0"/>
    <n v="63"/>
    <n v="132.36666666666667"/>
    <n v="63.031746031746032"/>
    <x v="4"/>
    <x v="14"/>
    <b v="1"/>
    <s v="music/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x v="0"/>
    <s v="USD"/>
    <m/>
    <n v="1341028740"/>
    <n v="1339704141"/>
    <b v="0"/>
    <n v="27"/>
    <n v="136.66666666666666"/>
    <n v="30.37037037037037"/>
    <x v="4"/>
    <x v="14"/>
    <b v="1"/>
    <s v="music/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x v="0"/>
    <s v="USD"/>
    <m/>
    <n v="1329104114"/>
    <n v="1323920114"/>
    <b v="0"/>
    <n v="44"/>
    <n v="113.25"/>
    <n v="51.477272727272727"/>
    <x v="4"/>
    <x v="14"/>
    <b v="1"/>
    <s v="music/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x v="0"/>
    <s v="USD"/>
    <m/>
    <n v="1304628648"/>
    <n v="1302036648"/>
    <b v="0"/>
    <n v="38"/>
    <n v="136"/>
    <n v="35.789473684210527"/>
    <x v="4"/>
    <x v="14"/>
    <b v="1"/>
    <s v="music/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m/>
    <x v="0"/>
    <s v="USD"/>
    <m/>
    <n v="1352488027"/>
    <n v="1349892427"/>
    <b v="0"/>
    <n v="115"/>
    <n v="146.12318374694613"/>
    <n v="98.817391304347822"/>
    <x v="4"/>
    <x v="14"/>
    <b v="1"/>
    <s v="music/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x v="0"/>
    <s v="USD"/>
    <m/>
    <n v="1369958400"/>
    <n v="1367286434"/>
    <b v="0"/>
    <n v="37"/>
    <n v="129.5"/>
    <n v="28"/>
    <x v="4"/>
    <x v="14"/>
    <b v="1"/>
    <s v="music/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m/>
    <x v="0"/>
    <s v="USD"/>
    <m/>
    <n v="1416542400"/>
    <n v="1415472953"/>
    <b v="0"/>
    <n v="99"/>
    <n v="254"/>
    <n v="51.313131313131315"/>
    <x v="4"/>
    <x v="14"/>
    <b v="1"/>
    <s v="music/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x v="0"/>
    <s v="USD"/>
    <m/>
    <n v="1359176974"/>
    <n v="1356584974"/>
    <b v="0"/>
    <n v="44"/>
    <n v="107.04545454545455"/>
    <n v="53.522727272727273"/>
    <x v="4"/>
    <x v="14"/>
    <b v="1"/>
    <s v="music/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x v="0"/>
    <s v="USD"/>
    <m/>
    <n v="1415815393"/>
    <n v="1413997393"/>
    <b v="0"/>
    <n v="58"/>
    <n v="107.733"/>
    <n v="37.149310344827583"/>
    <x v="4"/>
    <x v="14"/>
    <b v="1"/>
    <s v="music/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x v="0"/>
    <s v="USD"/>
    <m/>
    <n v="1347249300"/>
    <n v="1344917580"/>
    <b v="0"/>
    <n v="191"/>
    <n v="107.3125"/>
    <n v="89.895287958115176"/>
    <x v="4"/>
    <x v="14"/>
    <b v="1"/>
    <s v="music/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m/>
    <x v="0"/>
    <s v="USD"/>
    <m/>
    <n v="1436115617"/>
    <n v="1433523617"/>
    <b v="0"/>
    <n v="40"/>
    <n v="106.52500000000001"/>
    <n v="106.52500000000001"/>
    <x v="4"/>
    <x v="14"/>
    <b v="1"/>
    <s v="music/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m/>
    <x v="0"/>
    <s v="USD"/>
    <m/>
    <n v="1401253140"/>
    <n v="1398873969"/>
    <b v="0"/>
    <n v="38"/>
    <n v="100.35"/>
    <n v="52.815789473684212"/>
    <x v="4"/>
    <x v="14"/>
    <b v="1"/>
    <s v="music/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x v="0"/>
    <s v="USD"/>
    <m/>
    <n v="1313370000"/>
    <n v="1307594625"/>
    <b v="0"/>
    <n v="39"/>
    <n v="106.5"/>
    <n v="54.615384615384613"/>
    <x v="4"/>
    <x v="14"/>
    <b v="1"/>
    <s v="music/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m/>
    <x v="0"/>
    <s v="USD"/>
    <m/>
    <n v="1366064193"/>
    <n v="1364854593"/>
    <b v="0"/>
    <n v="11"/>
    <n v="100"/>
    <n v="27.272727272727273"/>
    <x v="4"/>
    <x v="14"/>
    <b v="1"/>
    <s v="music/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m/>
    <x v="0"/>
    <s v="USD"/>
    <m/>
    <n v="1411505176"/>
    <n v="1408481176"/>
    <b v="0"/>
    <n v="107"/>
    <n v="104.85714285714286"/>
    <n v="68.598130841121488"/>
    <x v="4"/>
    <x v="14"/>
    <b v="1"/>
    <s v="music/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x v="0"/>
    <s v="USD"/>
    <m/>
    <n v="1291870740"/>
    <n v="1286480070"/>
    <b v="0"/>
    <n v="147"/>
    <n v="104.7"/>
    <n v="35.612244897959187"/>
    <x v="4"/>
    <x v="14"/>
    <b v="1"/>
    <s v="music/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x v="0"/>
    <s v="USD"/>
    <m/>
    <n v="1298167001"/>
    <n v="1295575001"/>
    <b v="0"/>
    <n v="36"/>
    <n v="225.66666666666666"/>
    <n v="94.027777777777771"/>
    <x v="4"/>
    <x v="14"/>
    <b v="1"/>
    <s v="music/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x v="0"/>
    <s v="USD"/>
    <m/>
    <n v="1349203203"/>
    <n v="1345056003"/>
    <b v="0"/>
    <n v="92"/>
    <n v="100.90416666666667"/>
    <n v="526.45652173913038"/>
    <x v="4"/>
    <x v="14"/>
    <b v="1"/>
    <s v="music/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x v="0"/>
    <s v="USD"/>
    <m/>
    <n v="1445921940"/>
    <n v="1444699549"/>
    <b v="0"/>
    <n v="35"/>
    <n v="147.75"/>
    <n v="50.657142857142858"/>
    <x v="4"/>
    <x v="14"/>
    <b v="1"/>
    <s v="music/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m/>
    <x v="0"/>
    <s v="USD"/>
    <m/>
    <n v="1311538136"/>
    <n v="1308946136"/>
    <b v="0"/>
    <n v="17"/>
    <n v="134.61099999999999"/>
    <n v="79.182941176470578"/>
    <x v="4"/>
    <x v="14"/>
    <b v="1"/>
    <s v="music/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m/>
    <x v="0"/>
    <s v="USD"/>
    <m/>
    <n v="1345086445"/>
    <n v="1342494445"/>
    <b v="0"/>
    <n v="22"/>
    <n v="100.75"/>
    <n v="91.590909090909093"/>
    <x v="4"/>
    <x v="14"/>
    <b v="1"/>
    <s v="music/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m/>
    <x v="0"/>
    <s v="USD"/>
    <m/>
    <n v="1388617736"/>
    <n v="1384384136"/>
    <b v="0"/>
    <n v="69"/>
    <n v="100.880375"/>
    <n v="116.96275362318841"/>
    <x v="4"/>
    <x v="14"/>
    <b v="1"/>
    <s v="music/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m/>
    <x v="16"/>
    <s v="CHF"/>
    <m/>
    <n v="1484156948"/>
    <n v="1481564948"/>
    <b v="0"/>
    <n v="10"/>
    <n v="0.56799999999999995"/>
    <n v="28.4"/>
    <x v="6"/>
    <x v="17"/>
    <b v="0"/>
    <s v="games/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m/>
    <x v="14"/>
    <s v="MXN"/>
    <m/>
    <n v="1483773169"/>
    <n v="1481181169"/>
    <b v="0"/>
    <n v="3"/>
    <n v="0.38750000000000001"/>
    <n v="103.33333333333333"/>
    <x v="6"/>
    <x v="17"/>
    <b v="0"/>
    <s v="games/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x v="0"/>
    <s v="USD"/>
    <m/>
    <n v="1268636340"/>
    <n v="1263982307"/>
    <b v="0"/>
    <n v="5"/>
    <n v="10"/>
    <n v="10"/>
    <x v="6"/>
    <x v="17"/>
    <b v="0"/>
    <s v="games/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m/>
    <x v="0"/>
    <s v="USD"/>
    <m/>
    <n v="1291093200"/>
    <n v="1286930435"/>
    <b v="0"/>
    <n v="5"/>
    <n v="10.454545454545455"/>
    <n v="23"/>
    <x v="6"/>
    <x v="17"/>
    <b v="0"/>
    <s v="games/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x v="0"/>
    <s v="USD"/>
    <m/>
    <n v="1438734833"/>
    <n v="1436142833"/>
    <b v="0"/>
    <n v="27"/>
    <n v="1.42"/>
    <n v="31.555555555555557"/>
    <x v="6"/>
    <x v="17"/>
    <b v="0"/>
    <s v="games/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m/>
    <x v="0"/>
    <s v="USD"/>
    <m/>
    <n v="1418080887"/>
    <n v="1415488887"/>
    <b v="0"/>
    <n v="2"/>
    <n v="0.05"/>
    <n v="5"/>
    <x v="6"/>
    <x v="17"/>
    <b v="0"/>
    <s v="games/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m/>
    <x v="1"/>
    <s v="GBP"/>
    <m/>
    <n v="1426158463"/>
    <n v="1423570063"/>
    <b v="0"/>
    <n v="236"/>
    <n v="28.842857142857142"/>
    <n v="34.220338983050844"/>
    <x v="6"/>
    <x v="17"/>
    <b v="0"/>
    <s v="games/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m/>
    <x v="5"/>
    <s v="CAD"/>
    <m/>
    <n v="1411324369"/>
    <n v="1406140369"/>
    <b v="0"/>
    <n v="1"/>
    <n v="0.16666666666666666"/>
    <n v="25"/>
    <x v="6"/>
    <x v="17"/>
    <b v="0"/>
    <s v="games/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m/>
    <x v="0"/>
    <s v="USD"/>
    <m/>
    <n v="1457570100"/>
    <n v="1454978100"/>
    <b v="0"/>
    <n v="12"/>
    <n v="11.8"/>
    <n v="19.666666666666668"/>
    <x v="6"/>
    <x v="17"/>
    <b v="0"/>
    <s v="games/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m/>
    <x v="0"/>
    <s v="USD"/>
    <m/>
    <n v="1408154663"/>
    <n v="1405130663"/>
    <b v="0"/>
    <n v="4"/>
    <n v="0.20238095238095238"/>
    <n v="21.25"/>
    <x v="6"/>
    <x v="17"/>
    <b v="0"/>
    <s v="games/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m/>
    <x v="0"/>
    <s v="USD"/>
    <m/>
    <n v="1436677091"/>
    <n v="1434085091"/>
    <b v="0"/>
    <n v="3"/>
    <n v="5"/>
    <n v="8.3333333333333339"/>
    <x v="6"/>
    <x v="17"/>
    <b v="0"/>
    <s v="games/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x v="0"/>
    <s v="USD"/>
    <m/>
    <n v="1391427692"/>
    <n v="1388835692"/>
    <b v="0"/>
    <n v="99"/>
    <n v="2.1129899999999999"/>
    <n v="21.34333333333333"/>
    <x v="6"/>
    <x v="17"/>
    <b v="0"/>
    <s v="games/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x v="0"/>
    <s v="USD"/>
    <m/>
    <n v="1303628340"/>
    <n v="1300328399"/>
    <b v="0"/>
    <n v="3"/>
    <n v="1.6"/>
    <n v="5.333333333333333"/>
    <x v="6"/>
    <x v="17"/>
    <b v="0"/>
    <s v="games/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m/>
    <x v="0"/>
    <s v="USD"/>
    <m/>
    <n v="1367097391"/>
    <n v="1364505391"/>
    <b v="0"/>
    <n v="3"/>
    <n v="1.7333333333333334"/>
    <n v="34.666666666666664"/>
    <x v="6"/>
    <x v="17"/>
    <b v="0"/>
    <s v="games/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m/>
    <x v="0"/>
    <s v="USD"/>
    <m/>
    <n v="1349392033"/>
    <n v="1346800033"/>
    <b v="0"/>
    <n v="22"/>
    <n v="9.56"/>
    <n v="21.727272727272727"/>
    <x v="6"/>
    <x v="17"/>
    <b v="0"/>
    <s v="games/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m/>
    <x v="0"/>
    <s v="USD"/>
    <m/>
    <n v="1382184786"/>
    <n v="1379592786"/>
    <b v="0"/>
    <n v="4"/>
    <n v="5.9612499999999999E-2"/>
    <n v="11.922499999999999"/>
    <x v="6"/>
    <x v="17"/>
    <b v="0"/>
    <s v="games/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x v="5"/>
    <s v="CAD"/>
    <m/>
    <n v="1417804229"/>
    <n v="1415212229"/>
    <b v="0"/>
    <n v="534"/>
    <n v="28.405999999999999"/>
    <n v="26.59737827715356"/>
    <x v="6"/>
    <x v="17"/>
    <b v="0"/>
    <s v="games/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m/>
    <x v="1"/>
    <s v="GBP"/>
    <m/>
    <n v="1383959939"/>
    <n v="1381364339"/>
    <b v="0"/>
    <n v="12"/>
    <n v="12.8"/>
    <n v="10.666666666666666"/>
    <x v="6"/>
    <x v="17"/>
    <b v="0"/>
    <s v="games/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m/>
    <x v="0"/>
    <s v="USD"/>
    <m/>
    <n v="1478196008"/>
    <n v="1475604008"/>
    <b v="0"/>
    <n v="56"/>
    <n v="5.42"/>
    <n v="29.035714285714285"/>
    <x v="6"/>
    <x v="17"/>
    <b v="0"/>
    <s v="games/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x v="0"/>
    <s v="USD"/>
    <m/>
    <n v="1357934424"/>
    <n v="1355342424"/>
    <b v="0"/>
    <n v="11"/>
    <n v="0.112"/>
    <n v="50.909090909090907"/>
    <x v="6"/>
    <x v="17"/>
    <b v="0"/>
    <s v="games/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m/>
    <x v="0"/>
    <s v="USD"/>
    <m/>
    <n v="1415947159"/>
    <n v="1413351559"/>
    <b v="0"/>
    <n v="0"/>
    <n v="0"/>
    <e v="#DIV/0!"/>
    <x v="6"/>
    <x v="17"/>
    <b v="0"/>
    <s v="games/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x v="12"/>
    <s v="EUR"/>
    <m/>
    <n v="1451494210"/>
    <n v="1449075010"/>
    <b v="0"/>
    <n v="12"/>
    <n v="5.7238095238095239"/>
    <n v="50.083333333333336"/>
    <x v="6"/>
    <x v="17"/>
    <b v="0"/>
    <s v="games/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x v="0"/>
    <s v="USD"/>
    <m/>
    <n v="1279738800"/>
    <n v="1275599812"/>
    <b v="0"/>
    <n v="5"/>
    <n v="11.25"/>
    <n v="45"/>
    <x v="6"/>
    <x v="17"/>
    <b v="0"/>
    <s v="games/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m/>
    <x v="0"/>
    <s v="USD"/>
    <m/>
    <n v="1379164040"/>
    <n v="1376399240"/>
    <b v="0"/>
    <n v="24"/>
    <n v="1.7098591549295774"/>
    <n v="25.291666666666668"/>
    <x v="6"/>
    <x v="17"/>
    <b v="0"/>
    <s v="games/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x v="0"/>
    <s v="USD"/>
    <m/>
    <n v="1385534514"/>
    <n v="1382938914"/>
    <b v="0"/>
    <n v="89"/>
    <n v="30.433333333333334"/>
    <n v="51.292134831460672"/>
    <x v="6"/>
    <x v="17"/>
    <b v="0"/>
    <s v="games/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m/>
    <x v="0"/>
    <s v="USD"/>
    <m/>
    <n v="1455207510"/>
    <n v="1453997910"/>
    <b v="0"/>
    <n v="1"/>
    <n v="0.02"/>
    <n v="1"/>
    <x v="6"/>
    <x v="17"/>
    <b v="0"/>
    <s v="games/video games"/>
    <x v="2146"/>
    <x v="2"/>
    <d v="2016-02-11T16:18:30"/>
  </r>
  <r>
    <n v="2147"/>
    <s v="Johnny Rocketfingers 3"/>
    <s v="A Point and Click Adventure on Steroids."/>
    <n v="390000"/>
    <n v="2716"/>
    <x v="2"/>
    <m/>
    <x v="0"/>
    <s v="USD"/>
    <m/>
    <n v="1416125148"/>
    <n v="1413356748"/>
    <b v="0"/>
    <n v="55"/>
    <n v="0.69641025641025645"/>
    <n v="49.381818181818183"/>
    <x v="6"/>
    <x v="17"/>
    <b v="0"/>
    <s v="games/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m/>
    <x v="1"/>
    <s v="GBP"/>
    <m/>
    <n v="1427992582"/>
    <n v="1425404182"/>
    <b v="0"/>
    <n v="2"/>
    <n v="2"/>
    <n v="1"/>
    <x v="6"/>
    <x v="17"/>
    <b v="0"/>
    <s v="games/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x v="0"/>
    <s v="USD"/>
    <m/>
    <n v="1280534400"/>
    <n v="1277512556"/>
    <b v="0"/>
    <n v="0"/>
    <n v="0"/>
    <e v="#DIV/0!"/>
    <x v="6"/>
    <x v="17"/>
    <b v="0"/>
    <s v="games/video games"/>
    <x v="2149"/>
    <x v="7"/>
    <d v="2010-07-31T00:00:00"/>
  </r>
  <r>
    <n v="2150"/>
    <s v="The Unknown Door"/>
    <s v="A pixel styled open world detective game."/>
    <n v="50000"/>
    <n v="405"/>
    <x v="2"/>
    <m/>
    <x v="10"/>
    <s v="NOK"/>
    <m/>
    <n v="1468392599"/>
    <n v="1465800599"/>
    <b v="0"/>
    <n v="4"/>
    <n v="0.81"/>
    <n v="101.25"/>
    <x v="6"/>
    <x v="17"/>
    <b v="0"/>
    <s v="games/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x v="0"/>
    <s v="USD"/>
    <m/>
    <n v="1467231614"/>
    <n v="1464639614"/>
    <b v="0"/>
    <n v="6"/>
    <n v="0.26222222222222225"/>
    <n v="19.666666666666668"/>
    <x v="6"/>
    <x v="17"/>
    <b v="0"/>
    <s v="games/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m/>
    <x v="0"/>
    <s v="USD"/>
    <m/>
    <n v="1394909909"/>
    <n v="1392321509"/>
    <b v="0"/>
    <n v="4"/>
    <n v="0.16666666666666666"/>
    <n v="12.5"/>
    <x v="6"/>
    <x v="17"/>
    <b v="0"/>
    <s v="games/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m/>
    <x v="0"/>
    <s v="USD"/>
    <m/>
    <n v="1420876740"/>
    <n v="1417470718"/>
    <b v="0"/>
    <n v="4"/>
    <n v="9.124454880912446E-3"/>
    <n v="8.5"/>
    <x v="6"/>
    <x v="17"/>
    <b v="0"/>
    <s v="games/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m/>
    <x v="0"/>
    <s v="USD"/>
    <m/>
    <n v="1390921827"/>
    <n v="1389193827"/>
    <b v="0"/>
    <n v="2"/>
    <n v="0.8"/>
    <n v="1"/>
    <x v="6"/>
    <x v="17"/>
    <b v="0"/>
    <s v="games/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m/>
    <x v="1"/>
    <s v="GBP"/>
    <m/>
    <n v="1459443385"/>
    <n v="1456854985"/>
    <b v="0"/>
    <n v="5"/>
    <n v="2.2999999999999998"/>
    <n v="23"/>
    <x v="6"/>
    <x v="17"/>
    <b v="0"/>
    <s v="games/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m/>
    <x v="0"/>
    <s v="USD"/>
    <m/>
    <n v="1379363406"/>
    <n v="1375475406"/>
    <b v="0"/>
    <n v="83"/>
    <n v="2.6660714285714286"/>
    <n v="17.987951807228917"/>
    <x v="6"/>
    <x v="17"/>
    <b v="0"/>
    <s v="games/video games"/>
    <x v="2156"/>
    <x v="4"/>
    <d v="2013-09-16T20:30:06"/>
  </r>
  <r>
    <n v="2157"/>
    <s v="Nin"/>
    <s v="Gamers and 90's fans unite in this small tale of epic proportions!"/>
    <n v="75000"/>
    <n v="21144"/>
    <x v="2"/>
    <m/>
    <x v="0"/>
    <s v="USD"/>
    <m/>
    <n v="1482479940"/>
    <n v="1479684783"/>
    <b v="0"/>
    <n v="57"/>
    <n v="28.192"/>
    <n v="370.94736842105266"/>
    <x v="6"/>
    <x v="17"/>
    <b v="0"/>
    <s v="games/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m/>
    <x v="0"/>
    <s v="USD"/>
    <m/>
    <n v="1360009774"/>
    <n v="1356121774"/>
    <b v="0"/>
    <n v="311"/>
    <n v="6.5900366666666663"/>
    <n v="63.569485530546629"/>
    <x v="6"/>
    <x v="17"/>
    <b v="0"/>
    <s v="games/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x v="0"/>
    <s v="USD"/>
    <m/>
    <n v="1310837574"/>
    <n v="1308245574"/>
    <b v="0"/>
    <n v="2"/>
    <n v="0.72222222222222221"/>
    <n v="13"/>
    <x v="6"/>
    <x v="17"/>
    <b v="0"/>
    <s v="games/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m/>
    <x v="0"/>
    <s v="USD"/>
    <m/>
    <n v="1337447105"/>
    <n v="1334855105"/>
    <b v="0"/>
    <n v="16"/>
    <n v="0.85"/>
    <n v="5.3125"/>
    <x v="6"/>
    <x v="17"/>
    <b v="0"/>
    <s v="games/video games"/>
    <x v="2160"/>
    <x v="5"/>
    <d v="2012-05-19T17:05:05"/>
  </r>
  <r>
    <n v="2161"/>
    <s v="CallMeGhost DEBUT ALBUM preorder!"/>
    <s v="We're trying to fund hard copies of our debut album!"/>
    <n v="400"/>
    <n v="463"/>
    <x v="0"/>
    <m/>
    <x v="0"/>
    <s v="USD"/>
    <m/>
    <n v="1443040059"/>
    <n v="1440448059"/>
    <b v="0"/>
    <n v="13"/>
    <n v="115.75"/>
    <n v="35.615384615384613"/>
    <x v="4"/>
    <x v="11"/>
    <b v="1"/>
    <s v="music/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x v="0"/>
    <s v="USD"/>
    <m/>
    <n v="1406226191"/>
    <n v="1403547791"/>
    <b v="0"/>
    <n v="58"/>
    <n v="112.26666666666667"/>
    <n v="87.103448275862064"/>
    <x v="4"/>
    <x v="11"/>
    <b v="1"/>
    <s v="music/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x v="0"/>
    <s v="USD"/>
    <m/>
    <n v="1433735400"/>
    <n v="1429306520"/>
    <b v="0"/>
    <n v="44"/>
    <n v="132.19999999999999"/>
    <n v="75.11363636363636"/>
    <x v="4"/>
    <x v="11"/>
    <b v="1"/>
    <s v="music/rock"/>
    <x v="2163"/>
    <x v="0"/>
    <d v="2015-06-08T03:50:00"/>
  </r>
  <r>
    <n v="2164"/>
    <s v="Rosaline debut record"/>
    <s v="South Florida roots country/rock outfit's long awaited debut record"/>
    <n v="5500"/>
    <n v="5645"/>
    <x v="0"/>
    <m/>
    <x v="0"/>
    <s v="USD"/>
    <m/>
    <n v="1466827140"/>
    <n v="1464196414"/>
    <b v="0"/>
    <n v="83"/>
    <n v="102.63636363636364"/>
    <n v="68.01204819277109"/>
    <x v="4"/>
    <x v="11"/>
    <b v="1"/>
    <s v="music/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x v="6"/>
    <s v="EUR"/>
    <m/>
    <n v="1460127635"/>
    <n v="1457539235"/>
    <b v="0"/>
    <n v="117"/>
    <n v="138.63999999999999"/>
    <n v="29.623931623931625"/>
    <x v="4"/>
    <x v="11"/>
    <b v="1"/>
    <s v="music/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x v="0"/>
    <s v="USD"/>
    <m/>
    <n v="1417813618"/>
    <n v="1413922018"/>
    <b v="0"/>
    <n v="32"/>
    <n v="146.6"/>
    <n v="91.625"/>
    <x v="4"/>
    <x v="11"/>
    <b v="1"/>
    <s v="music/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m/>
    <x v="0"/>
    <s v="USD"/>
    <m/>
    <n v="1347672937"/>
    <n v="1346463337"/>
    <b v="0"/>
    <n v="8"/>
    <n v="120"/>
    <n v="22.5"/>
    <x v="4"/>
    <x v="11"/>
    <b v="1"/>
    <s v="music/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m/>
    <x v="0"/>
    <s v="USD"/>
    <m/>
    <n v="1486702800"/>
    <n v="1484058261"/>
    <b v="0"/>
    <n v="340"/>
    <n v="121.58161111111112"/>
    <n v="64.366735294117646"/>
    <x v="4"/>
    <x v="11"/>
    <b v="1"/>
    <s v="music/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x v="0"/>
    <s v="USD"/>
    <m/>
    <n v="1488473351"/>
    <n v="1488214151"/>
    <b v="0"/>
    <n v="7"/>
    <n v="100"/>
    <n v="21.857142857142858"/>
    <x v="4"/>
    <x v="11"/>
    <b v="1"/>
    <s v="music/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m/>
    <x v="0"/>
    <s v="USD"/>
    <m/>
    <n v="1440266422"/>
    <n v="1436810422"/>
    <b v="0"/>
    <n v="19"/>
    <n v="180.85714285714286"/>
    <n v="33.315789473684212"/>
    <x v="4"/>
    <x v="11"/>
    <b v="1"/>
    <s v="music/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m/>
    <x v="0"/>
    <s v="USD"/>
    <m/>
    <n v="1434949200"/>
    <n v="1431903495"/>
    <b v="0"/>
    <n v="47"/>
    <n v="106.075"/>
    <n v="90.276595744680847"/>
    <x v="4"/>
    <x v="11"/>
    <b v="1"/>
    <s v="music/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x v="0"/>
    <s v="USD"/>
    <m/>
    <n v="1429365320"/>
    <n v="1426773320"/>
    <b v="0"/>
    <n v="13"/>
    <n v="100"/>
    <n v="76.92307692307692"/>
    <x v="4"/>
    <x v="11"/>
    <b v="1"/>
    <s v="music/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x v="0"/>
    <s v="USD"/>
    <m/>
    <n v="1378785540"/>
    <n v="1376066243"/>
    <b v="0"/>
    <n v="90"/>
    <n v="126.92857142857143"/>
    <n v="59.233333333333334"/>
    <x v="4"/>
    <x v="11"/>
    <b v="1"/>
    <s v="music/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m/>
    <x v="1"/>
    <s v="GBP"/>
    <m/>
    <n v="1462453307"/>
    <n v="1459861307"/>
    <b v="0"/>
    <n v="63"/>
    <n v="102.97499999999999"/>
    <n v="65.38095238095238"/>
    <x v="4"/>
    <x v="11"/>
    <b v="1"/>
    <s v="music/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x v="0"/>
    <s v="USD"/>
    <m/>
    <n v="1469059986"/>
    <n v="1468455186"/>
    <b v="0"/>
    <n v="26"/>
    <n v="250"/>
    <n v="67.307692307692307"/>
    <x v="4"/>
    <x v="11"/>
    <b v="1"/>
    <s v="music/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m/>
    <x v="0"/>
    <s v="USD"/>
    <m/>
    <n v="1430579509"/>
    <n v="1427987509"/>
    <b v="0"/>
    <n v="71"/>
    <n v="126.02"/>
    <n v="88.74647887323944"/>
    <x v="4"/>
    <x v="11"/>
    <b v="1"/>
    <s v="music/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x v="0"/>
    <s v="USD"/>
    <m/>
    <n v="1465192867"/>
    <n v="1463032867"/>
    <b v="0"/>
    <n v="38"/>
    <n v="100.12"/>
    <n v="65.868421052631575"/>
    <x v="4"/>
    <x v="11"/>
    <b v="1"/>
    <s v="music/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x v="0"/>
    <s v="USD"/>
    <m/>
    <n v="1484752597"/>
    <n v="1482160597"/>
    <b v="0"/>
    <n v="859"/>
    <n v="138.63999999999999"/>
    <n v="40.349243306169967"/>
    <x v="4"/>
    <x v="11"/>
    <b v="1"/>
    <s v="music/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m/>
    <x v="0"/>
    <s v="USD"/>
    <m/>
    <n v="1428725192"/>
    <n v="1426133192"/>
    <b v="0"/>
    <n v="21"/>
    <n v="161.4"/>
    <n v="76.857142857142861"/>
    <x v="4"/>
    <x v="11"/>
    <b v="1"/>
    <s v="music/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m/>
    <x v="0"/>
    <s v="USD"/>
    <m/>
    <n v="1447434268"/>
    <n v="1443801868"/>
    <b v="0"/>
    <n v="78"/>
    <n v="107.1842"/>
    <n v="68.707820512820518"/>
    <x v="4"/>
    <x v="11"/>
    <b v="1"/>
    <s v="music/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x v="0"/>
    <s v="USD"/>
    <m/>
    <n v="1487635653"/>
    <n v="1486426053"/>
    <b v="0"/>
    <n v="53"/>
    <n v="153.1"/>
    <n v="57.773584905660378"/>
    <x v="6"/>
    <x v="32"/>
    <b v="1"/>
    <s v="games/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m/>
    <x v="5"/>
    <s v="CAD"/>
    <m/>
    <n v="1412285825"/>
    <n v="1409261825"/>
    <b v="0"/>
    <n v="356"/>
    <n v="524.16666666666663"/>
    <n v="44.171348314606739"/>
    <x v="6"/>
    <x v="32"/>
    <b v="1"/>
    <s v="games/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x v="0"/>
    <s v="USD"/>
    <m/>
    <n v="1486616400"/>
    <n v="1484037977"/>
    <b v="0"/>
    <n v="279"/>
    <n v="489.27777777777777"/>
    <n v="31.566308243727597"/>
    <x v="6"/>
    <x v="32"/>
    <b v="1"/>
    <s v="games/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m/>
    <x v="0"/>
    <s v="USD"/>
    <m/>
    <n v="1453737600"/>
    <n v="1452530041"/>
    <b v="1"/>
    <n v="266"/>
    <n v="284.74"/>
    <n v="107.04511278195488"/>
    <x v="6"/>
    <x v="32"/>
    <b v="1"/>
    <s v="games/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x v="1"/>
    <s v="GBP"/>
    <m/>
    <n v="1364286239"/>
    <n v="1360830239"/>
    <b v="0"/>
    <n v="623"/>
    <n v="1856.97"/>
    <n v="149.03451043338683"/>
    <x v="6"/>
    <x v="32"/>
    <b v="1"/>
    <s v="games/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m/>
    <x v="0"/>
    <s v="USD"/>
    <m/>
    <n v="1473213600"/>
    <n v="1470062743"/>
    <b v="0"/>
    <n v="392"/>
    <n v="109.675"/>
    <n v="55.956632653061227"/>
    <x v="6"/>
    <x v="32"/>
    <b v="1"/>
    <s v="games/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m/>
    <x v="0"/>
    <s v="USD"/>
    <m/>
    <n v="1428033540"/>
    <n v="1425531666"/>
    <b v="1"/>
    <n v="3562"/>
    <n v="1014.6425"/>
    <n v="56.970381807973048"/>
    <x v="6"/>
    <x v="32"/>
    <b v="1"/>
    <s v="games/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x v="2"/>
    <s v="AUD"/>
    <m/>
    <n v="1477414800"/>
    <n v="1474380241"/>
    <b v="0"/>
    <n v="514"/>
    <n v="412.17692027666544"/>
    <n v="44.056420233463037"/>
    <x v="6"/>
    <x v="32"/>
    <b v="1"/>
    <s v="games/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m/>
    <x v="1"/>
    <s v="GBP"/>
    <m/>
    <n v="1461276000"/>
    <n v="1460055300"/>
    <b v="0"/>
    <n v="88"/>
    <n v="503.25"/>
    <n v="68.625"/>
    <x v="6"/>
    <x v="32"/>
    <b v="1"/>
    <s v="games/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x v="0"/>
    <s v="USD"/>
    <m/>
    <n v="1458716340"/>
    <n v="1455721204"/>
    <b v="0"/>
    <n v="537"/>
    <n v="184.61052631578949"/>
    <n v="65.318435754189949"/>
    <x v="6"/>
    <x v="32"/>
    <b v="1"/>
    <s v="games/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x v="1"/>
    <s v="GBP"/>
    <m/>
    <n v="1487102427"/>
    <n v="1486065627"/>
    <b v="0"/>
    <n v="25"/>
    <n v="119.73333333333333"/>
    <n v="35.92"/>
    <x v="6"/>
    <x v="32"/>
    <b v="1"/>
    <s v="games/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x v="1"/>
    <s v="GBP"/>
    <m/>
    <n v="1481842800"/>
    <n v="1479414344"/>
    <b v="0"/>
    <n v="3238"/>
    <n v="1081.2401666666667"/>
    <n v="40.070667078443485"/>
    <x v="6"/>
    <x v="32"/>
    <b v="1"/>
    <s v="games/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x v="0"/>
    <s v="USD"/>
    <m/>
    <n v="1479704340"/>
    <n v="1477043072"/>
    <b v="0"/>
    <n v="897"/>
    <n v="452.37333333333333"/>
    <n v="75.647714604236342"/>
    <x v="6"/>
    <x v="32"/>
    <b v="1"/>
    <s v="games/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m/>
    <x v="0"/>
    <s v="USD"/>
    <m/>
    <n v="1459012290"/>
    <n v="1456423890"/>
    <b v="0"/>
    <n v="878"/>
    <n v="537.37"/>
    <n v="61.203872437357631"/>
    <x v="6"/>
    <x v="32"/>
    <b v="1"/>
    <s v="games/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m/>
    <x v="0"/>
    <s v="USD"/>
    <m/>
    <n v="1439317900"/>
    <n v="1436725900"/>
    <b v="0"/>
    <n v="115"/>
    <n v="120.32608695652173"/>
    <n v="48.130434782608695"/>
    <x v="6"/>
    <x v="32"/>
    <b v="1"/>
    <s v="games/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m/>
    <x v="0"/>
    <s v="USD"/>
    <m/>
    <n v="1480662000"/>
    <n v="1478000502"/>
    <b v="0"/>
    <n v="234"/>
    <n v="113.83571428571429"/>
    <n v="68.106837606837601"/>
    <x v="6"/>
    <x v="32"/>
    <b v="1"/>
    <s v="games/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x v="0"/>
    <s v="USD"/>
    <m/>
    <n v="1425132059"/>
    <n v="1422540059"/>
    <b v="0"/>
    <n v="4330"/>
    <n v="951.03110000000004"/>
    <n v="65.891300230946882"/>
    <x v="6"/>
    <x v="32"/>
    <b v="1"/>
    <s v="games/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x v="0"/>
    <s v="USD"/>
    <m/>
    <n v="1447507200"/>
    <n v="1444911600"/>
    <b v="0"/>
    <n v="651"/>
    <n v="132.89250000000001"/>
    <n v="81.654377880184327"/>
    <x v="6"/>
    <x v="32"/>
    <b v="1"/>
    <s v="games/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m/>
    <x v="17"/>
    <s v="EUR"/>
    <m/>
    <n v="1444903198"/>
    <n v="1442311198"/>
    <b v="1"/>
    <n v="251"/>
    <n v="146.97777777777779"/>
    <n v="52.701195219123505"/>
    <x v="6"/>
    <x v="32"/>
    <b v="1"/>
    <s v="games/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x v="1"/>
    <s v="GBP"/>
    <m/>
    <n v="1436151600"/>
    <n v="1433775668"/>
    <b v="0"/>
    <n v="263"/>
    <n v="542.15"/>
    <n v="41.228136882129277"/>
    <x v="6"/>
    <x v="32"/>
    <b v="1"/>
    <s v="games/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x v="1"/>
    <s v="GBP"/>
    <m/>
    <n v="1358367565"/>
    <n v="1357157965"/>
    <b v="0"/>
    <n v="28"/>
    <n v="382.71818181818179"/>
    <n v="15.035357142857142"/>
    <x v="4"/>
    <x v="15"/>
    <b v="1"/>
    <s v="music/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x v="0"/>
    <s v="USD"/>
    <m/>
    <n v="1351801368"/>
    <n v="1349209368"/>
    <b v="0"/>
    <n v="721"/>
    <n v="704.18124999999998"/>
    <n v="39.066920943134534"/>
    <x v="4"/>
    <x v="15"/>
    <b v="1"/>
    <s v="music/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x v="5"/>
    <s v="CAD"/>
    <m/>
    <n v="1443127082"/>
    <n v="1440535082"/>
    <b v="0"/>
    <n v="50"/>
    <n v="109.55"/>
    <n v="43.82"/>
    <x v="4"/>
    <x v="15"/>
    <b v="1"/>
    <s v="music/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x v="0"/>
    <s v="USD"/>
    <m/>
    <n v="1362814119"/>
    <n v="1360222119"/>
    <b v="0"/>
    <n v="73"/>
    <n v="132.86666666666667"/>
    <n v="27.301369863013697"/>
    <x v="4"/>
    <x v="15"/>
    <b v="1"/>
    <s v="music/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x v="0"/>
    <s v="USD"/>
    <m/>
    <n v="1338579789"/>
    <n v="1335987789"/>
    <b v="0"/>
    <n v="27"/>
    <n v="152"/>
    <n v="42.222222222222221"/>
    <x v="4"/>
    <x v="15"/>
    <b v="1"/>
    <s v="music/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x v="0"/>
    <s v="USD"/>
    <m/>
    <n v="1334556624"/>
    <n v="1333001424"/>
    <b v="0"/>
    <n v="34"/>
    <n v="102.72727272727273"/>
    <n v="33.235294117647058"/>
    <x v="4"/>
    <x v="15"/>
    <b v="1"/>
    <s v="music/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m/>
    <x v="0"/>
    <s v="USD"/>
    <m/>
    <n v="1384580373"/>
    <n v="1381984773"/>
    <b v="0"/>
    <n v="7"/>
    <n v="100"/>
    <n v="285.71428571428572"/>
    <x v="4"/>
    <x v="15"/>
    <b v="1"/>
    <s v="music/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x v="0"/>
    <s v="USD"/>
    <m/>
    <n v="1333771200"/>
    <n v="1328649026"/>
    <b v="0"/>
    <n v="24"/>
    <n v="101.6"/>
    <n v="42.333333333333336"/>
    <x v="4"/>
    <x v="15"/>
    <b v="1"/>
    <s v="music/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m/>
    <x v="1"/>
    <s v="GBP"/>
    <m/>
    <n v="1397516400"/>
    <n v="1396524644"/>
    <b v="0"/>
    <n v="15"/>
    <n v="150.80000000000001"/>
    <n v="50.266666666666666"/>
    <x v="4"/>
    <x v="15"/>
    <b v="1"/>
    <s v="music/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x v="0"/>
    <s v="USD"/>
    <m/>
    <n v="1334424960"/>
    <n v="1329442510"/>
    <b v="0"/>
    <n v="72"/>
    <n v="111.425"/>
    <n v="61.902777777777779"/>
    <x v="4"/>
    <x v="15"/>
    <b v="1"/>
    <s v="music/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x v="0"/>
    <s v="USD"/>
    <m/>
    <n v="1397113140"/>
    <n v="1395168625"/>
    <b v="0"/>
    <n v="120"/>
    <n v="195.6"/>
    <n v="40.75"/>
    <x v="4"/>
    <x v="15"/>
    <b v="1"/>
    <s v="music/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x v="0"/>
    <s v="USD"/>
    <m/>
    <n v="1383526800"/>
    <n v="1380650177"/>
    <b v="0"/>
    <n v="123"/>
    <n v="114.38333333333334"/>
    <n v="55.796747967479675"/>
    <x v="4"/>
    <x v="15"/>
    <b v="1"/>
    <s v="music/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x v="0"/>
    <s v="USD"/>
    <m/>
    <n v="1431719379"/>
    <n v="1429127379"/>
    <b v="0"/>
    <n v="1"/>
    <n v="200"/>
    <n v="10"/>
    <x v="4"/>
    <x v="15"/>
    <b v="1"/>
    <s v="music/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x v="0"/>
    <s v="USD"/>
    <m/>
    <n v="1391713248"/>
    <n v="1389121248"/>
    <b v="0"/>
    <n v="24"/>
    <n v="292.50166666666667"/>
    <n v="73.125416666666666"/>
    <x v="4"/>
    <x v="15"/>
    <b v="1"/>
    <s v="music/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m/>
    <x v="0"/>
    <s v="USD"/>
    <m/>
    <n v="1331621940"/>
    <n v="1329671572"/>
    <b v="0"/>
    <n v="33"/>
    <n v="156.36363636363637"/>
    <n v="26.060606060606062"/>
    <x v="4"/>
    <x v="15"/>
    <b v="1"/>
    <s v="music/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x v="0"/>
    <s v="USD"/>
    <m/>
    <n v="1437674545"/>
    <n v="1436464945"/>
    <b v="0"/>
    <n v="14"/>
    <n v="105.66666666666667"/>
    <n v="22.642857142857142"/>
    <x v="4"/>
    <x v="15"/>
    <b v="1"/>
    <s v="music/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x v="0"/>
    <s v="USD"/>
    <m/>
    <n v="1446451200"/>
    <n v="1445539113"/>
    <b v="0"/>
    <n v="9"/>
    <n v="101.19047619047619"/>
    <n v="47.222222222222221"/>
    <x v="4"/>
    <x v="15"/>
    <b v="1"/>
    <s v="music/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x v="0"/>
    <s v="USD"/>
    <m/>
    <n v="1346198400"/>
    <n v="1344281383"/>
    <b v="0"/>
    <n v="76"/>
    <n v="122.833"/>
    <n v="32.324473684210524"/>
    <x v="4"/>
    <x v="15"/>
    <b v="1"/>
    <s v="music/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m/>
    <x v="0"/>
    <s v="USD"/>
    <m/>
    <n v="1440004512"/>
    <n v="1437412512"/>
    <b v="0"/>
    <n v="19"/>
    <n v="101.5"/>
    <n v="53.421052631578945"/>
    <x v="4"/>
    <x v="15"/>
    <b v="1"/>
    <s v="music/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m/>
    <x v="0"/>
    <s v="USD"/>
    <m/>
    <n v="1374888436"/>
    <n v="1372296436"/>
    <b v="0"/>
    <n v="69"/>
    <n v="101.14285714285714"/>
    <n v="51.304347826086953"/>
    <x v="4"/>
    <x v="15"/>
    <b v="1"/>
    <s v="music/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x v="0"/>
    <s v="USD"/>
    <m/>
    <n v="1461369600"/>
    <n v="1458748809"/>
    <b v="0"/>
    <n v="218"/>
    <n v="108.12"/>
    <n v="37.197247706422019"/>
    <x v="6"/>
    <x v="32"/>
    <b v="1"/>
    <s v="games/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x v="0"/>
    <s v="USD"/>
    <m/>
    <n v="1327776847"/>
    <n v="1325184847"/>
    <b v="0"/>
    <n v="30"/>
    <n v="162.6"/>
    <n v="27.1"/>
    <x v="6"/>
    <x v="32"/>
    <b v="1"/>
    <s v="games/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x v="5"/>
    <s v="CAD"/>
    <m/>
    <n v="1435418568"/>
    <n v="1432826568"/>
    <b v="0"/>
    <n v="100"/>
    <n v="105.8"/>
    <n v="206.31"/>
    <x v="6"/>
    <x v="32"/>
    <b v="1"/>
    <s v="games/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x v="0"/>
    <s v="USD"/>
    <m/>
    <n v="1477767600"/>
    <n v="1475337675"/>
    <b v="0"/>
    <n v="296"/>
    <n v="243.15"/>
    <n v="82.145270270270274"/>
    <x v="6"/>
    <x v="32"/>
    <b v="1"/>
    <s v="games/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x v="1"/>
    <s v="GBP"/>
    <m/>
    <n v="1411326015"/>
    <n v="1408734015"/>
    <b v="0"/>
    <n v="1204"/>
    <n v="944.83338095238094"/>
    <n v="164.79651993355483"/>
    <x v="6"/>
    <x v="32"/>
    <b v="1"/>
    <s v="games/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x v="0"/>
    <s v="USD"/>
    <m/>
    <n v="1455253140"/>
    <n v="1452625822"/>
    <b v="0"/>
    <n v="321"/>
    <n v="108.46283333333335"/>
    <n v="60.820280373831778"/>
    <x v="6"/>
    <x v="32"/>
    <b v="1"/>
    <s v="games/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x v="1"/>
    <s v="GBP"/>
    <m/>
    <n v="1384374155"/>
    <n v="1381778555"/>
    <b v="0"/>
    <n v="301"/>
    <n v="157.37692307692308"/>
    <n v="67.970099667774093"/>
    <x v="6"/>
    <x v="32"/>
    <b v="1"/>
    <s v="games/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x v="12"/>
    <s v="EUR"/>
    <m/>
    <n v="1439707236"/>
    <n v="1437115236"/>
    <b v="0"/>
    <n v="144"/>
    <n v="1174.49"/>
    <n v="81.561805555555551"/>
    <x v="6"/>
    <x v="32"/>
    <b v="1"/>
    <s v="games/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x v="0"/>
    <s v="USD"/>
    <m/>
    <n v="1378180800"/>
    <n v="1375113391"/>
    <b v="0"/>
    <n v="539"/>
    <n v="171.04755366949576"/>
    <n v="25.42547309833024"/>
    <x v="6"/>
    <x v="32"/>
    <b v="1"/>
    <s v="games/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x v="0"/>
    <s v="USD"/>
    <m/>
    <n v="1398460127"/>
    <n v="1395868127"/>
    <b v="0"/>
    <n v="498"/>
    <n v="125.95294117647059"/>
    <n v="21.497991967871485"/>
    <x v="6"/>
    <x v="32"/>
    <b v="1"/>
    <s v="games/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m/>
    <x v="0"/>
    <s v="USD"/>
    <m/>
    <n v="1372136400"/>
    <n v="1369864301"/>
    <b v="0"/>
    <n v="1113"/>
    <n v="1212.1296"/>
    <n v="27.226630727762803"/>
    <x v="6"/>
    <x v="32"/>
    <b v="1"/>
    <s v="games/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m/>
    <x v="0"/>
    <s v="USD"/>
    <m/>
    <n v="1405738800"/>
    <n v="1402945408"/>
    <b v="0"/>
    <n v="988"/>
    <n v="495.8"/>
    <n v="25.091093117408906"/>
    <x v="6"/>
    <x v="32"/>
    <b v="1"/>
    <s v="games/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x v="1"/>
    <s v="GBP"/>
    <m/>
    <n v="1450051200"/>
    <n v="1448269539"/>
    <b v="0"/>
    <n v="391"/>
    <n v="332.04"/>
    <n v="21.230179028132991"/>
    <x v="6"/>
    <x v="32"/>
    <b v="1"/>
    <s v="games/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x v="0"/>
    <s v="USD"/>
    <m/>
    <n v="1483645647"/>
    <n v="1481053647"/>
    <b v="0"/>
    <n v="28"/>
    <n v="1165"/>
    <n v="41.607142857142854"/>
    <x v="6"/>
    <x v="32"/>
    <b v="1"/>
    <s v="games/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m/>
    <x v="5"/>
    <s v="CAD"/>
    <m/>
    <n v="1427585511"/>
    <n v="1424997111"/>
    <b v="0"/>
    <n v="147"/>
    <n v="153.3153846153846"/>
    <n v="135.58503401360545"/>
    <x v="6"/>
    <x v="32"/>
    <b v="1"/>
    <s v="games/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x v="0"/>
    <s v="USD"/>
    <m/>
    <n v="1454338123"/>
    <n v="1451746123"/>
    <b v="0"/>
    <n v="680"/>
    <n v="537.10714285714289"/>
    <n v="22.116176470588236"/>
    <x v="6"/>
    <x v="32"/>
    <b v="1"/>
    <s v="games/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m/>
    <x v="0"/>
    <s v="USD"/>
    <m/>
    <n v="1415779140"/>
    <n v="1412294683"/>
    <b v="0"/>
    <n v="983"/>
    <n v="352.92777777777781"/>
    <n v="64.625635808748726"/>
    <x v="6"/>
    <x v="32"/>
    <b v="1"/>
    <s v="games/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m/>
    <x v="12"/>
    <s v="EUR"/>
    <m/>
    <n v="1489157716"/>
    <n v="1486565716"/>
    <b v="0"/>
    <n v="79"/>
    <n v="137.4"/>
    <n v="69.569620253164558"/>
    <x v="6"/>
    <x v="32"/>
    <b v="1"/>
    <s v="games/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m/>
    <x v="0"/>
    <s v="USD"/>
    <m/>
    <n v="1385870520"/>
    <n v="1382742014"/>
    <b v="0"/>
    <n v="426"/>
    <n v="128.02668"/>
    <n v="75.133028169014082"/>
    <x v="6"/>
    <x v="32"/>
    <b v="1"/>
    <s v="games/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x v="0"/>
    <s v="USD"/>
    <m/>
    <n v="1461354544"/>
    <n v="1458762544"/>
    <b v="0"/>
    <n v="96"/>
    <n v="270.68"/>
    <n v="140.97916666666666"/>
    <x v="6"/>
    <x v="32"/>
    <b v="1"/>
    <s v="games/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x v="1"/>
    <s v="GBP"/>
    <m/>
    <n v="1488484300"/>
    <n v="1485892300"/>
    <b v="0"/>
    <n v="163"/>
    <n v="806.4"/>
    <n v="49.472392638036808"/>
    <x v="6"/>
    <x v="32"/>
    <b v="1"/>
    <s v="games/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m/>
    <x v="0"/>
    <s v="USD"/>
    <m/>
    <n v="1385521320"/>
    <n v="1382449733"/>
    <b v="0"/>
    <n v="2525"/>
    <n v="1360.0976000000001"/>
    <n v="53.865251485148519"/>
    <x v="6"/>
    <x v="32"/>
    <b v="1"/>
    <s v="games/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x v="0"/>
    <s v="USD"/>
    <m/>
    <n v="1489374000"/>
    <n v="1488823290"/>
    <b v="0"/>
    <n v="2035"/>
    <n v="930250"/>
    <n v="4.5712530712530715"/>
    <x v="6"/>
    <x v="32"/>
    <b v="1"/>
    <s v="games/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x v="0"/>
    <s v="USD"/>
    <m/>
    <n v="1476649800"/>
    <n v="1475609946"/>
    <b v="0"/>
    <n v="290"/>
    <n v="377.02"/>
    <n v="65.00344827586207"/>
    <x v="6"/>
    <x v="32"/>
    <b v="1"/>
    <s v="games/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x v="0"/>
    <s v="USD"/>
    <m/>
    <n v="1393005600"/>
    <n v="1390323617"/>
    <b v="0"/>
    <n v="1980"/>
    <n v="2647.0250000000001"/>
    <n v="53.475252525252522"/>
    <x v="6"/>
    <x v="32"/>
    <b v="1"/>
    <s v="games/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x v="1"/>
    <s v="GBP"/>
    <m/>
    <n v="1441393210"/>
    <n v="1438801210"/>
    <b v="0"/>
    <n v="57"/>
    <n v="100.12"/>
    <n v="43.912280701754383"/>
    <x v="6"/>
    <x v="32"/>
    <b v="1"/>
    <s v="games/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m/>
    <x v="0"/>
    <s v="USD"/>
    <m/>
    <n v="1438185565"/>
    <n v="1436975965"/>
    <b v="0"/>
    <n v="380"/>
    <n v="104.45405405405405"/>
    <n v="50.852631578947367"/>
    <x v="6"/>
    <x v="32"/>
    <b v="1"/>
    <s v="games/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x v="1"/>
    <s v="GBP"/>
    <m/>
    <n v="1481749278"/>
    <n v="1479157278"/>
    <b v="0"/>
    <n v="128"/>
    <n v="107.21428571428571"/>
    <n v="58.6328125"/>
    <x v="6"/>
    <x v="32"/>
    <b v="1"/>
    <s v="games/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m/>
    <x v="0"/>
    <s v="USD"/>
    <m/>
    <n v="1364917965"/>
    <n v="1362329565"/>
    <b v="0"/>
    <n v="180"/>
    <n v="168.77142857142857"/>
    <n v="32.81666666666667"/>
    <x v="6"/>
    <x v="32"/>
    <b v="1"/>
    <s v="games/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m/>
    <x v="0"/>
    <s v="USD"/>
    <m/>
    <n v="1480727273"/>
    <n v="1478131673"/>
    <b v="0"/>
    <n v="571"/>
    <n v="975.11199999999997"/>
    <n v="426.93169877408059"/>
    <x v="6"/>
    <x v="32"/>
    <b v="1"/>
    <s v="games/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m/>
    <x v="0"/>
    <s v="USD"/>
    <m/>
    <n v="1408177077"/>
    <n v="1406362677"/>
    <b v="0"/>
    <n v="480"/>
    <n v="134.44929411764707"/>
    <n v="23.808729166666669"/>
    <x v="6"/>
    <x v="32"/>
    <b v="1"/>
    <s v="games/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x v="3"/>
    <s v="EUR"/>
    <m/>
    <n v="1470469938"/>
    <n v="1469173938"/>
    <b v="0"/>
    <n v="249"/>
    <n v="272.27777777777777"/>
    <n v="98.413654618473899"/>
    <x v="6"/>
    <x v="32"/>
    <b v="1"/>
    <s v="games/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x v="0"/>
    <s v="USD"/>
    <m/>
    <n v="1447862947"/>
    <n v="1445267347"/>
    <b v="0"/>
    <n v="84"/>
    <n v="112.6875"/>
    <n v="107.32142857142857"/>
    <x v="6"/>
    <x v="32"/>
    <b v="1"/>
    <s v="games/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m/>
    <x v="0"/>
    <s v="USD"/>
    <m/>
    <n v="1485271968"/>
    <n v="1484667168"/>
    <b v="0"/>
    <n v="197"/>
    <n v="459.8"/>
    <n v="11.67005076142132"/>
    <x v="6"/>
    <x v="32"/>
    <b v="1"/>
    <s v="games/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m/>
    <x v="0"/>
    <s v="USD"/>
    <m/>
    <n v="1462661451"/>
    <n v="1460069451"/>
    <b v="0"/>
    <n v="271"/>
    <n v="286.65822784810126"/>
    <n v="41.782287822878232"/>
    <x v="6"/>
    <x v="32"/>
    <b v="1"/>
    <s v="games/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m/>
    <x v="1"/>
    <s v="GBP"/>
    <m/>
    <n v="1479811846"/>
    <n v="1478602246"/>
    <b v="0"/>
    <n v="50"/>
    <n v="222.70833333333334"/>
    <n v="21.38"/>
    <x v="6"/>
    <x v="32"/>
    <b v="1"/>
    <s v="games/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x v="1"/>
    <s v="GBP"/>
    <m/>
    <n v="1466377200"/>
    <n v="1463351329"/>
    <b v="0"/>
    <n v="169"/>
    <n v="636.14"/>
    <n v="94.103550295857985"/>
    <x v="6"/>
    <x v="32"/>
    <b v="1"/>
    <s v="games/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m/>
    <x v="0"/>
    <s v="USD"/>
    <m/>
    <n v="1434045687"/>
    <n v="1431453687"/>
    <b v="0"/>
    <n v="205"/>
    <n v="146.5"/>
    <n v="15.721951219512196"/>
    <x v="6"/>
    <x v="32"/>
    <b v="1"/>
    <s v="games/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m/>
    <x v="1"/>
    <s v="GBP"/>
    <m/>
    <n v="1481224736"/>
    <n v="1480360736"/>
    <b v="0"/>
    <n v="206"/>
    <n v="1867.1"/>
    <n v="90.635922330097088"/>
    <x v="6"/>
    <x v="32"/>
    <b v="1"/>
    <s v="games/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m/>
    <x v="0"/>
    <s v="USD"/>
    <m/>
    <n v="1395876250"/>
    <n v="1393287850"/>
    <b v="0"/>
    <n v="84"/>
    <n v="326.92"/>
    <n v="97.297619047619051"/>
    <x v="6"/>
    <x v="32"/>
    <b v="1"/>
    <s v="games/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x v="2"/>
    <s v="AUD"/>
    <m/>
    <n v="1487093020"/>
    <n v="1485278620"/>
    <b v="0"/>
    <n v="210"/>
    <n v="779.5"/>
    <n v="37.11904761904762"/>
    <x v="6"/>
    <x v="32"/>
    <b v="1"/>
    <s v="games/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m/>
    <x v="0"/>
    <s v="USD"/>
    <m/>
    <n v="1416268800"/>
    <n v="1413295358"/>
    <b v="0"/>
    <n v="181"/>
    <n v="154.15151515151516"/>
    <n v="28.104972375690608"/>
    <x v="6"/>
    <x v="32"/>
    <b v="1"/>
    <s v="games/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m/>
    <x v="11"/>
    <s v="SEK"/>
    <m/>
    <n v="1422734313"/>
    <n v="1420919913"/>
    <b v="0"/>
    <n v="60"/>
    <n v="115.54666666666667"/>
    <n v="144.43333333333334"/>
    <x v="6"/>
    <x v="32"/>
    <b v="1"/>
    <s v="games/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x v="0"/>
    <s v="USD"/>
    <m/>
    <n v="1463972400"/>
    <n v="1462543114"/>
    <b v="0"/>
    <n v="445"/>
    <n v="180.03333333333333"/>
    <n v="24.274157303370785"/>
    <x v="6"/>
    <x v="32"/>
    <b v="1"/>
    <s v="games/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x v="1"/>
    <s v="GBP"/>
    <m/>
    <n v="1479846507"/>
    <n v="1479241707"/>
    <b v="0"/>
    <n v="17"/>
    <n v="298.5"/>
    <n v="35.117647058823529"/>
    <x v="6"/>
    <x v="32"/>
    <b v="1"/>
    <s v="games/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m/>
    <x v="0"/>
    <s v="USD"/>
    <m/>
    <n v="1461722400"/>
    <n v="1460235592"/>
    <b v="0"/>
    <n v="194"/>
    <n v="320.26666666666665"/>
    <n v="24.762886597938145"/>
    <x v="6"/>
    <x v="32"/>
    <b v="1"/>
    <s v="games/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x v="0"/>
    <s v="USD"/>
    <m/>
    <n v="1419123600"/>
    <n v="1416945297"/>
    <b v="0"/>
    <n v="404"/>
    <n v="380.52499999999998"/>
    <n v="188.37871287128712"/>
    <x v="6"/>
    <x v="32"/>
    <b v="1"/>
    <s v="games/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m/>
    <x v="0"/>
    <s v="USD"/>
    <m/>
    <n v="1489283915"/>
    <n v="1486691915"/>
    <b v="0"/>
    <n v="194"/>
    <n v="102.6"/>
    <n v="148.08247422680412"/>
    <x v="6"/>
    <x v="32"/>
    <b v="1"/>
    <s v="games/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x v="0"/>
    <s v="USD"/>
    <m/>
    <n v="1488862800"/>
    <n v="1486745663"/>
    <b v="0"/>
    <n v="902"/>
    <n v="1801.64"/>
    <n v="49.934589800443462"/>
    <x v="6"/>
    <x v="32"/>
    <b v="1"/>
    <s v="games/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x v="0"/>
    <s v="USD"/>
    <m/>
    <n v="1484085540"/>
    <n v="1482353513"/>
    <b v="0"/>
    <n v="1670"/>
    <n v="720.24800000000005"/>
    <n v="107.82155688622754"/>
    <x v="6"/>
    <x v="32"/>
    <b v="1"/>
    <s v="games/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x v="0"/>
    <s v="USD"/>
    <m/>
    <n v="1481328004"/>
    <n v="1478736004"/>
    <b v="0"/>
    <n v="1328"/>
    <n v="283.08999999999997"/>
    <n v="42.63403614457831"/>
    <x v="6"/>
    <x v="32"/>
    <b v="1"/>
    <s v="games/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m/>
    <x v="0"/>
    <s v="USD"/>
    <m/>
    <n v="1449506836"/>
    <n v="1446914836"/>
    <b v="0"/>
    <n v="944"/>
    <n v="1356.6"/>
    <n v="14.370762711864407"/>
    <x v="6"/>
    <x v="32"/>
    <b v="1"/>
    <s v="games/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x v="5"/>
    <s v="CAD"/>
    <m/>
    <n v="1489320642"/>
    <n v="1487164242"/>
    <b v="0"/>
    <n v="147"/>
    <n v="220.36"/>
    <n v="37.476190476190474"/>
    <x v="6"/>
    <x v="32"/>
    <b v="1"/>
    <s v="games/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x v="0"/>
    <s v="USD"/>
    <m/>
    <n v="1393156857"/>
    <n v="1390564857"/>
    <b v="0"/>
    <n v="99"/>
    <n v="119.6"/>
    <n v="30.202020202020201"/>
    <x v="6"/>
    <x v="32"/>
    <b v="1"/>
    <s v="games/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x v="1"/>
    <s v="GBP"/>
    <m/>
    <n v="1419259679"/>
    <n v="1416667679"/>
    <b v="0"/>
    <n v="79"/>
    <n v="407.76923076923077"/>
    <n v="33.550632911392405"/>
    <x v="6"/>
    <x v="32"/>
    <b v="1"/>
    <s v="games/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x v="0"/>
    <s v="USD"/>
    <m/>
    <n v="1388936289"/>
    <n v="1386344289"/>
    <b v="0"/>
    <n v="75"/>
    <n v="105.81826105905427"/>
    <n v="64.74666666666667"/>
    <x v="6"/>
    <x v="32"/>
    <b v="1"/>
    <s v="games/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m/>
    <x v="0"/>
    <s v="USD"/>
    <m/>
    <n v="1330359423"/>
    <n v="1327767423"/>
    <b v="0"/>
    <n v="207"/>
    <n v="141.08235294117648"/>
    <n v="57.932367149758456"/>
    <x v="6"/>
    <x v="32"/>
    <b v="1"/>
    <s v="games/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m/>
    <x v="13"/>
    <s v="EUR"/>
    <m/>
    <n v="1451861940"/>
    <n v="1448902867"/>
    <b v="0"/>
    <n v="102"/>
    <n v="270.7"/>
    <n v="53.078431372549019"/>
    <x v="6"/>
    <x v="32"/>
    <b v="1"/>
    <s v="games/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x v="0"/>
    <s v="USD"/>
    <m/>
    <n v="1423022400"/>
    <n v="1421436099"/>
    <b v="0"/>
    <n v="32"/>
    <n v="153.80000000000001"/>
    <n v="48.0625"/>
    <x v="6"/>
    <x v="32"/>
    <b v="1"/>
    <s v="games/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x v="0"/>
    <s v="USD"/>
    <m/>
    <n v="1442501991"/>
    <n v="1439909991"/>
    <b v="0"/>
    <n v="480"/>
    <n v="403.57653061224488"/>
    <n v="82.396874999999994"/>
    <x v="6"/>
    <x v="32"/>
    <b v="1"/>
    <s v="games/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m/>
    <x v="0"/>
    <s v="USD"/>
    <m/>
    <n v="1311576600"/>
    <n v="1306219897"/>
    <b v="0"/>
    <n v="11"/>
    <n v="185"/>
    <n v="50.454545454545453"/>
    <x v="4"/>
    <x v="11"/>
    <b v="1"/>
    <s v="music/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m/>
    <x v="0"/>
    <s v="USD"/>
    <m/>
    <n v="1452744686"/>
    <n v="1447560686"/>
    <b v="0"/>
    <n v="12"/>
    <n v="185.33333333333334"/>
    <n v="115.83333333333333"/>
    <x v="4"/>
    <x v="11"/>
    <b v="1"/>
    <s v="music/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x v="0"/>
    <s v="USD"/>
    <m/>
    <n v="1336528804"/>
    <n v="1331348404"/>
    <b v="0"/>
    <n v="48"/>
    <n v="100.85533333333333"/>
    <n v="63.03458333333333"/>
    <x v="4"/>
    <x v="11"/>
    <b v="1"/>
    <s v="music/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m/>
    <x v="0"/>
    <s v="USD"/>
    <m/>
    <n v="1299902400"/>
    <n v="1297451245"/>
    <b v="0"/>
    <n v="59"/>
    <n v="106.22116666666666"/>
    <n v="108.02152542372882"/>
    <x v="4"/>
    <x v="11"/>
    <b v="1"/>
    <s v="music/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x v="0"/>
    <s v="USD"/>
    <m/>
    <n v="1340944043"/>
    <n v="1338352043"/>
    <b v="0"/>
    <n v="79"/>
    <n v="121.36666666666666"/>
    <n v="46.088607594936711"/>
    <x v="4"/>
    <x v="11"/>
    <b v="1"/>
    <s v="music/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m/>
    <x v="0"/>
    <s v="USD"/>
    <m/>
    <n v="1378439940"/>
    <n v="1376003254"/>
    <b v="0"/>
    <n v="14"/>
    <n v="100.06666666666666"/>
    <n v="107.21428571428571"/>
    <x v="4"/>
    <x v="11"/>
    <b v="1"/>
    <s v="music/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x v="0"/>
    <s v="USD"/>
    <m/>
    <n v="1403539260"/>
    <n v="1401724860"/>
    <b v="0"/>
    <n v="106"/>
    <n v="119.97755555555555"/>
    <n v="50.9338679245283"/>
    <x v="4"/>
    <x v="11"/>
    <b v="1"/>
    <s v="music/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x v="0"/>
    <s v="USD"/>
    <m/>
    <n v="1340733600"/>
    <n v="1339098689"/>
    <b v="0"/>
    <n v="25"/>
    <n v="100.1"/>
    <n v="40.04"/>
    <x v="4"/>
    <x v="11"/>
    <b v="1"/>
    <s v="music/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x v="0"/>
    <s v="USD"/>
    <m/>
    <n v="1386372120"/>
    <n v="1382659060"/>
    <b v="0"/>
    <n v="25"/>
    <n v="107.4"/>
    <n v="64.44"/>
    <x v="4"/>
    <x v="11"/>
    <b v="1"/>
    <s v="music/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x v="0"/>
    <s v="USD"/>
    <m/>
    <n v="1259686800"/>
    <n v="1252908330"/>
    <b v="0"/>
    <n v="29"/>
    <n v="104.06666666666666"/>
    <n v="53.827586206896555"/>
    <x v="4"/>
    <x v="11"/>
    <b v="1"/>
    <s v="music/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x v="0"/>
    <s v="USD"/>
    <m/>
    <n v="1335153600"/>
    <n v="1332199618"/>
    <b v="0"/>
    <n v="43"/>
    <n v="172.8"/>
    <n v="100.46511627906976"/>
    <x v="4"/>
    <x v="11"/>
    <b v="1"/>
    <s v="music/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x v="0"/>
    <s v="USD"/>
    <m/>
    <n v="1334767476"/>
    <n v="1332175476"/>
    <b v="0"/>
    <n v="46"/>
    <n v="107.25050000000002"/>
    <n v="46.630652173913049"/>
    <x v="4"/>
    <x v="11"/>
    <b v="1"/>
    <s v="music/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m/>
    <x v="0"/>
    <s v="USD"/>
    <m/>
    <n v="1348545540"/>
    <n v="1346345999"/>
    <b v="0"/>
    <n v="27"/>
    <n v="108.23529411764706"/>
    <n v="34.074074074074076"/>
    <x v="4"/>
    <x v="11"/>
    <b v="1"/>
    <s v="music/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x v="0"/>
    <s v="USD"/>
    <m/>
    <n v="1358702480"/>
    <n v="1356110480"/>
    <b v="0"/>
    <n v="112"/>
    <n v="146.08080000000001"/>
    <n v="65.214642857142863"/>
    <x v="4"/>
    <x v="11"/>
    <b v="1"/>
    <s v="music/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x v="0"/>
    <s v="USD"/>
    <m/>
    <n v="1359240856"/>
    <n v="1356648856"/>
    <b v="0"/>
    <n v="34"/>
    <n v="125.25"/>
    <n v="44.205882352941174"/>
    <x v="4"/>
    <x v="11"/>
    <b v="1"/>
    <s v="music/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m/>
    <x v="0"/>
    <s v="USD"/>
    <m/>
    <n v="1330018426"/>
    <n v="1326994426"/>
    <b v="0"/>
    <n v="145"/>
    <n v="149.07142857142858"/>
    <n v="71.965517241379317"/>
    <x v="4"/>
    <x v="11"/>
    <b v="1"/>
    <s v="music/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m/>
    <x v="0"/>
    <s v="USD"/>
    <m/>
    <n v="1331697540"/>
    <n v="1328749249"/>
    <b v="0"/>
    <n v="19"/>
    <n v="100.6"/>
    <n v="52.94736842105263"/>
    <x v="4"/>
    <x v="11"/>
    <b v="1"/>
    <s v="music/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m/>
    <x v="0"/>
    <s v="USD"/>
    <m/>
    <n v="1395861033"/>
    <n v="1393272633"/>
    <b v="0"/>
    <n v="288"/>
    <n v="105.07333333333334"/>
    <n v="109.45138888888889"/>
    <x v="4"/>
    <x v="11"/>
    <b v="1"/>
    <s v="music/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x v="0"/>
    <s v="USD"/>
    <m/>
    <n v="1296953209"/>
    <n v="1295657209"/>
    <b v="0"/>
    <n v="14"/>
    <n v="350.16666666666669"/>
    <n v="75.035714285714292"/>
    <x v="4"/>
    <x v="11"/>
    <b v="1"/>
    <s v="music/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x v="0"/>
    <s v="USD"/>
    <m/>
    <n v="1340904416"/>
    <n v="1339694816"/>
    <b v="0"/>
    <n v="7"/>
    <n v="101.25"/>
    <n v="115.71428571428571"/>
    <x v="4"/>
    <x v="11"/>
    <b v="1"/>
    <s v="music/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m/>
    <x v="0"/>
    <s v="USD"/>
    <m/>
    <n v="1371785496"/>
    <n v="1369193496"/>
    <b v="1"/>
    <n v="211"/>
    <n v="133.6044"/>
    <n v="31.659810426540286"/>
    <x v="4"/>
    <x v="14"/>
    <b v="1"/>
    <s v="music/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x v="0"/>
    <s v="USD"/>
    <m/>
    <n v="1388473200"/>
    <n v="1385585434"/>
    <b v="1"/>
    <n v="85"/>
    <n v="170.65217391304347"/>
    <n v="46.176470588235297"/>
    <x v="4"/>
    <x v="14"/>
    <b v="1"/>
    <s v="music/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x v="0"/>
    <s v="USD"/>
    <m/>
    <n v="1323747596"/>
    <n v="1320287996"/>
    <b v="1"/>
    <n v="103"/>
    <n v="109.35829457364341"/>
    <n v="68.481650485436887"/>
    <x v="4"/>
    <x v="14"/>
    <b v="1"/>
    <s v="music/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x v="0"/>
    <s v="USD"/>
    <m/>
    <n v="1293857940"/>
    <n v="1290281691"/>
    <b v="1"/>
    <n v="113"/>
    <n v="100.70033333333333"/>
    <n v="53.469203539823013"/>
    <x v="4"/>
    <x v="14"/>
    <b v="1"/>
    <s v="music/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x v="0"/>
    <s v="USD"/>
    <m/>
    <n v="1407520800"/>
    <n v="1405356072"/>
    <b v="1"/>
    <n v="167"/>
    <n v="101.22777777777777"/>
    <n v="109.10778443113773"/>
    <x v="4"/>
    <x v="14"/>
    <b v="1"/>
    <s v="music/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x v="0"/>
    <s v="USD"/>
    <m/>
    <n v="1331352129"/>
    <n v="1328760129"/>
    <b v="1"/>
    <n v="73"/>
    <n v="106.75857142857143"/>
    <n v="51.185616438356163"/>
    <x v="4"/>
    <x v="14"/>
    <b v="1"/>
    <s v="music/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x v="0"/>
    <s v="USD"/>
    <m/>
    <n v="1336245328"/>
    <n v="1333653333"/>
    <b v="1"/>
    <n v="75"/>
    <n v="106.65777537961894"/>
    <n v="27.936800000000002"/>
    <x v="4"/>
    <x v="14"/>
    <b v="1"/>
    <s v="music/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x v="0"/>
    <s v="USD"/>
    <m/>
    <n v="1409274000"/>
    <n v="1406847996"/>
    <b v="1"/>
    <n v="614"/>
    <n v="101.30622"/>
    <n v="82.496921824104234"/>
    <x v="4"/>
    <x v="14"/>
    <b v="1"/>
    <s v="music/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x v="0"/>
    <s v="USD"/>
    <m/>
    <n v="1362872537"/>
    <n v="1359848537"/>
    <b v="1"/>
    <n v="107"/>
    <n v="106.67449999999999"/>
    <n v="59.817476635514019"/>
    <x v="4"/>
    <x v="14"/>
    <b v="1"/>
    <s v="music/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x v="0"/>
    <s v="USD"/>
    <m/>
    <n v="1363889015"/>
    <n v="1361300615"/>
    <b v="1"/>
    <n v="1224"/>
    <n v="428.83978378378379"/>
    <n v="64.816470588235291"/>
    <x v="4"/>
    <x v="14"/>
    <b v="1"/>
    <s v="music/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m/>
    <x v="0"/>
    <s v="USD"/>
    <m/>
    <n v="1399421189"/>
    <n v="1396829189"/>
    <b v="1"/>
    <n v="104"/>
    <n v="104.11111111111111"/>
    <n v="90.09615384615384"/>
    <x v="4"/>
    <x v="14"/>
    <b v="1"/>
    <s v="music/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m/>
    <x v="0"/>
    <s v="USD"/>
    <m/>
    <n v="1397862000"/>
    <n v="1395155478"/>
    <b v="1"/>
    <n v="79"/>
    <n v="107.86666666666666"/>
    <n v="40.962025316455694"/>
    <x v="4"/>
    <x v="14"/>
    <b v="1"/>
    <s v="music/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m/>
    <x v="0"/>
    <s v="USD"/>
    <m/>
    <n v="1336086026"/>
    <n v="1333494026"/>
    <b v="1"/>
    <n v="157"/>
    <n v="175.84039999999999"/>
    <n v="56.000127388535034"/>
    <x v="4"/>
    <x v="14"/>
    <b v="1"/>
    <s v="music/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x v="0"/>
    <s v="USD"/>
    <m/>
    <n v="1339074857"/>
    <n v="1336482857"/>
    <b v="1"/>
    <n v="50"/>
    <n v="156.97"/>
    <n v="37.672800000000002"/>
    <x v="4"/>
    <x v="14"/>
    <b v="1"/>
    <s v="music/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m/>
    <x v="0"/>
    <s v="USD"/>
    <m/>
    <n v="1336238743"/>
    <n v="1333646743"/>
    <b v="1"/>
    <n v="64"/>
    <n v="102.6"/>
    <n v="40.078125"/>
    <x v="4"/>
    <x v="14"/>
    <b v="1"/>
    <s v="music/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x v="0"/>
    <s v="USD"/>
    <m/>
    <n v="1260383040"/>
    <n v="1253726650"/>
    <b v="1"/>
    <n v="200"/>
    <n v="104.04266666666666"/>
    <n v="78.031999999999996"/>
    <x v="4"/>
    <x v="14"/>
    <b v="1"/>
    <s v="music/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x v="0"/>
    <s v="USD"/>
    <m/>
    <n v="1266210000"/>
    <n v="1263474049"/>
    <b v="1"/>
    <n v="22"/>
    <n v="104"/>
    <n v="18.90909090909091"/>
    <x v="4"/>
    <x v="14"/>
    <b v="1"/>
    <s v="music/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x v="0"/>
    <s v="USD"/>
    <m/>
    <n v="1253937540"/>
    <n v="1251214014"/>
    <b v="1"/>
    <n v="163"/>
    <n v="121.06"/>
    <n v="37.134969325153371"/>
    <x v="4"/>
    <x v="14"/>
    <b v="1"/>
    <s v="music/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x v="0"/>
    <s v="USD"/>
    <m/>
    <n v="1387072685"/>
    <n v="1384480685"/>
    <b v="1"/>
    <n v="77"/>
    <n v="107.7"/>
    <n v="41.961038961038959"/>
    <x v="4"/>
    <x v="14"/>
    <b v="1"/>
    <s v="music/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x v="0"/>
    <s v="USD"/>
    <m/>
    <n v="1396463800"/>
    <n v="1393443400"/>
    <b v="1"/>
    <n v="89"/>
    <n v="108.66"/>
    <n v="61.044943820224717"/>
    <x v="4"/>
    <x v="14"/>
    <b v="1"/>
    <s v="music/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m/>
    <x v="15"/>
    <s v="EUR"/>
    <m/>
    <n v="1491282901"/>
    <n v="1488694501"/>
    <b v="0"/>
    <n v="64"/>
    <n v="39.120962394619681"/>
    <n v="64.53125"/>
    <x v="7"/>
    <x v="33"/>
    <b v="0"/>
    <s v="food/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x v="0"/>
    <s v="USD"/>
    <m/>
    <n v="1491769769"/>
    <n v="1489181369"/>
    <b v="0"/>
    <n v="4"/>
    <n v="3.1481481481481484"/>
    <n v="21.25"/>
    <x v="7"/>
    <x v="33"/>
    <b v="0"/>
    <s v="food/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m/>
    <x v="0"/>
    <s v="USD"/>
    <m/>
    <n v="1490033247"/>
    <n v="1489428447"/>
    <b v="0"/>
    <n v="4"/>
    <n v="48"/>
    <n v="30"/>
    <x v="7"/>
    <x v="33"/>
    <b v="0"/>
    <s v="food/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m/>
    <x v="1"/>
    <s v="GBP"/>
    <m/>
    <n v="1490559285"/>
    <n v="1487970885"/>
    <b v="0"/>
    <n v="61"/>
    <n v="20.733333333333334"/>
    <n v="25.491803278688526"/>
    <x v="7"/>
    <x v="33"/>
    <b v="0"/>
    <s v="food/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x v="0"/>
    <s v="USD"/>
    <m/>
    <n v="1490830331"/>
    <n v="1488241931"/>
    <b v="0"/>
    <n v="7"/>
    <n v="8"/>
    <n v="11.428571428571429"/>
    <x v="7"/>
    <x v="33"/>
    <b v="0"/>
    <s v="food/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x v="0"/>
    <s v="USD"/>
    <m/>
    <n v="1493571600"/>
    <n v="1489106948"/>
    <b v="0"/>
    <n v="1"/>
    <n v="0.72"/>
    <n v="108"/>
    <x v="7"/>
    <x v="33"/>
    <b v="0"/>
    <s v="food/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m/>
    <x v="0"/>
    <s v="USD"/>
    <m/>
    <n v="1409090440"/>
    <n v="1406066440"/>
    <b v="1"/>
    <n v="3355"/>
    <n v="526.09431428571429"/>
    <n v="54.883162444113267"/>
    <x v="7"/>
    <x v="33"/>
    <b v="1"/>
    <s v="food/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x v="0"/>
    <s v="USD"/>
    <m/>
    <n v="1434307537"/>
    <n v="1431715537"/>
    <b v="1"/>
    <n v="537"/>
    <n v="254.45"/>
    <n v="47.383612662942269"/>
    <x v="7"/>
    <x v="33"/>
    <b v="1"/>
    <s v="food/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m/>
    <x v="0"/>
    <s v="USD"/>
    <m/>
    <n v="1405609146"/>
    <n v="1403017146"/>
    <b v="1"/>
    <n v="125"/>
    <n v="105.92"/>
    <n v="211.84"/>
    <x v="7"/>
    <x v="33"/>
    <b v="1"/>
    <s v="food/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x v="0"/>
    <s v="USD"/>
    <m/>
    <n v="1451001600"/>
    <n v="1448400943"/>
    <b v="1"/>
    <n v="163"/>
    <n v="102.42285714285714"/>
    <n v="219.92638036809817"/>
    <x v="7"/>
    <x v="33"/>
    <b v="1"/>
    <s v="food/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m/>
    <x v="0"/>
    <s v="USD"/>
    <m/>
    <n v="1408320490"/>
    <n v="1405728490"/>
    <b v="1"/>
    <n v="283"/>
    <n v="144.31375"/>
    <n v="40.795406360424032"/>
    <x v="7"/>
    <x v="33"/>
    <b v="1"/>
    <s v="food/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x v="0"/>
    <s v="USD"/>
    <m/>
    <n v="1423235071"/>
    <n v="1420643071"/>
    <b v="1"/>
    <n v="352"/>
    <n v="106.30800000000001"/>
    <n v="75.502840909090907"/>
    <x v="7"/>
    <x v="33"/>
    <b v="1"/>
    <s v="food/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x v="0"/>
    <s v="USD"/>
    <m/>
    <n v="1401385800"/>
    <n v="1399563390"/>
    <b v="1"/>
    <n v="94"/>
    <n v="212.16666666666666"/>
    <n v="13.542553191489361"/>
    <x v="7"/>
    <x v="33"/>
    <b v="1"/>
    <s v="food/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m/>
    <x v="0"/>
    <s v="USD"/>
    <m/>
    <n v="1415208840"/>
    <n v="1412611498"/>
    <b v="1"/>
    <n v="67"/>
    <n v="101.95"/>
    <n v="60.865671641791046"/>
    <x v="7"/>
    <x v="33"/>
    <b v="1"/>
    <s v="food/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x v="0"/>
    <s v="USD"/>
    <m/>
    <n v="1402494243"/>
    <n v="1399902243"/>
    <b v="1"/>
    <n v="221"/>
    <n v="102.27200000000001"/>
    <n v="115.69230769230769"/>
    <x v="7"/>
    <x v="33"/>
    <b v="1"/>
    <s v="food/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x v="0"/>
    <s v="USD"/>
    <m/>
    <n v="1394316695"/>
    <n v="1390860695"/>
    <b v="1"/>
    <n v="2165"/>
    <n v="520.73254999999995"/>
    <n v="48.104623556581984"/>
    <x v="7"/>
    <x v="33"/>
    <b v="1"/>
    <s v="food/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m/>
    <x v="0"/>
    <s v="USD"/>
    <m/>
    <n v="1403796143"/>
    <n v="1401204143"/>
    <b v="1"/>
    <n v="179"/>
    <n v="110.65833333333333"/>
    <n v="74.184357541899445"/>
    <x v="7"/>
    <x v="33"/>
    <b v="1"/>
    <s v="food/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x v="0"/>
    <s v="USD"/>
    <m/>
    <n v="1404077484"/>
    <n v="1401485484"/>
    <b v="1"/>
    <n v="123"/>
    <n v="101.14333333333333"/>
    <n v="123.34552845528455"/>
    <x v="7"/>
    <x v="33"/>
    <b v="1"/>
    <s v="food/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x v="0"/>
    <s v="USD"/>
    <m/>
    <n v="1482134340"/>
    <n v="1479496309"/>
    <b v="1"/>
    <n v="1104"/>
    <n v="294.20800000000003"/>
    <n v="66.623188405797094"/>
    <x v="7"/>
    <x v="33"/>
    <b v="1"/>
    <s v="food/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x v="0"/>
    <s v="USD"/>
    <m/>
    <n v="1477841138"/>
    <n v="1475249138"/>
    <b v="1"/>
    <n v="403"/>
    <n v="105.7775"/>
    <n v="104.99007444168734"/>
    <x v="7"/>
    <x v="33"/>
    <b v="1"/>
    <s v="food/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m/>
    <x v="0"/>
    <s v="USD"/>
    <m/>
    <n v="1436729504"/>
    <n v="1434137504"/>
    <b v="0"/>
    <n v="0"/>
    <n v="0"/>
    <e v="#DIV/0!"/>
    <x v="2"/>
    <x v="7"/>
    <b v="0"/>
    <s v="technology/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x v="0"/>
    <s v="USD"/>
    <m/>
    <n v="1412571600"/>
    <n v="1410799870"/>
    <b v="0"/>
    <n v="0"/>
    <n v="0"/>
    <e v="#DIV/0!"/>
    <x v="2"/>
    <x v="7"/>
    <b v="0"/>
    <s v="technology/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x v="0"/>
    <s v="USD"/>
    <m/>
    <n v="1452282420"/>
    <n v="1447962505"/>
    <b v="0"/>
    <n v="1"/>
    <n v="3"/>
    <n v="300"/>
    <x v="2"/>
    <x v="7"/>
    <b v="0"/>
    <s v="technology/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x v="5"/>
    <s v="CAD"/>
    <m/>
    <n v="1466789269"/>
    <n v="1464197269"/>
    <b v="0"/>
    <n v="1"/>
    <n v="0.1"/>
    <n v="1"/>
    <x v="2"/>
    <x v="7"/>
    <b v="0"/>
    <s v="technology/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x v="0"/>
    <s v="USD"/>
    <m/>
    <n v="1427845140"/>
    <n v="1424822556"/>
    <b v="0"/>
    <n v="0"/>
    <n v="0"/>
    <e v="#DIV/0!"/>
    <x v="2"/>
    <x v="7"/>
    <b v="0"/>
    <s v="technology/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m/>
    <x v="0"/>
    <s v="USD"/>
    <m/>
    <n v="1476731431"/>
    <n v="1472843431"/>
    <b v="0"/>
    <n v="3"/>
    <n v="6.5000000000000002E-2"/>
    <n v="13"/>
    <x v="2"/>
    <x v="7"/>
    <b v="0"/>
    <s v="technology/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x v="0"/>
    <s v="USD"/>
    <m/>
    <n v="1472135676"/>
    <n v="1469543676"/>
    <b v="0"/>
    <n v="1"/>
    <n v="1.5"/>
    <n v="15"/>
    <x v="2"/>
    <x v="7"/>
    <b v="0"/>
    <s v="technology/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x v="0"/>
    <s v="USD"/>
    <m/>
    <n v="1456006938"/>
    <n v="1450822938"/>
    <b v="0"/>
    <n v="5"/>
    <n v="0.38571428571428573"/>
    <n v="54"/>
    <x v="2"/>
    <x v="7"/>
    <b v="0"/>
    <s v="technology/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x v="11"/>
    <s v="SEK"/>
    <m/>
    <n v="1439318228"/>
    <n v="1436812628"/>
    <b v="0"/>
    <n v="0"/>
    <n v="0"/>
    <e v="#DIV/0!"/>
    <x v="2"/>
    <x v="7"/>
    <b v="0"/>
    <s v="technology/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x v="17"/>
    <s v="EUR"/>
    <m/>
    <n v="1483474370"/>
    <n v="1480882370"/>
    <b v="0"/>
    <n v="0"/>
    <n v="0"/>
    <e v="#DIV/0!"/>
    <x v="2"/>
    <x v="7"/>
    <b v="0"/>
    <s v="technology/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m/>
    <x v="4"/>
    <s v="NZD"/>
    <m/>
    <n v="1430360739"/>
    <n v="1427768739"/>
    <b v="0"/>
    <n v="7"/>
    <n v="0.5714285714285714"/>
    <n v="15.428571428571429"/>
    <x v="2"/>
    <x v="7"/>
    <b v="0"/>
    <s v="technology/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x v="0"/>
    <s v="USD"/>
    <m/>
    <n v="1433603552"/>
    <n v="1428419552"/>
    <b v="0"/>
    <n v="0"/>
    <n v="0"/>
    <e v="#DIV/0!"/>
    <x v="2"/>
    <x v="7"/>
    <b v="0"/>
    <s v="technology/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x v="0"/>
    <s v="USD"/>
    <m/>
    <n v="1429632822"/>
    <n v="1428596022"/>
    <b v="0"/>
    <n v="0"/>
    <n v="0"/>
    <e v="#DIV/0!"/>
    <x v="2"/>
    <x v="7"/>
    <b v="0"/>
    <s v="technology/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m/>
    <x v="0"/>
    <s v="USD"/>
    <m/>
    <n v="1420910460"/>
    <n v="1415726460"/>
    <b v="0"/>
    <n v="1"/>
    <n v="7.1428571428571425E-2"/>
    <n v="25"/>
    <x v="2"/>
    <x v="7"/>
    <b v="0"/>
    <s v="technology/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m/>
    <x v="2"/>
    <s v="AUD"/>
    <m/>
    <n v="1430604136"/>
    <n v="1428012136"/>
    <b v="0"/>
    <n v="2"/>
    <n v="0.6875"/>
    <n v="27.5"/>
    <x v="2"/>
    <x v="7"/>
    <b v="0"/>
    <s v="technology/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m/>
    <x v="9"/>
    <s v="EUR"/>
    <m/>
    <n v="1433530104"/>
    <n v="1430938104"/>
    <b v="0"/>
    <n v="0"/>
    <n v="0"/>
    <e v="#DIV/0!"/>
    <x v="2"/>
    <x v="7"/>
    <b v="0"/>
    <s v="technology/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x v="1"/>
    <s v="GBP"/>
    <m/>
    <n v="1445093578"/>
    <n v="1442501578"/>
    <b v="0"/>
    <n v="0"/>
    <n v="0"/>
    <e v="#DIV/0!"/>
    <x v="2"/>
    <x v="7"/>
    <b v="0"/>
    <s v="technology/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x v="1"/>
    <s v="GBP"/>
    <m/>
    <n v="1422664740"/>
    <n v="1417818036"/>
    <b v="0"/>
    <n v="0"/>
    <n v="0"/>
    <e v="#DIV/0!"/>
    <x v="2"/>
    <x v="7"/>
    <b v="0"/>
    <s v="technology/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x v="0"/>
    <s v="USD"/>
    <m/>
    <n v="1438616124"/>
    <n v="1433432124"/>
    <b v="0"/>
    <n v="3"/>
    <n v="14.68"/>
    <n v="367"/>
    <x v="2"/>
    <x v="7"/>
    <b v="0"/>
    <s v="technology/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m/>
    <x v="5"/>
    <s v="CAD"/>
    <m/>
    <n v="1454864280"/>
    <n v="1452272280"/>
    <b v="0"/>
    <n v="1"/>
    <n v="0.04"/>
    <n v="2"/>
    <x v="2"/>
    <x v="7"/>
    <b v="0"/>
    <s v="technology/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x v="5"/>
    <s v="CAD"/>
    <m/>
    <n v="1462053600"/>
    <n v="1459975008"/>
    <b v="0"/>
    <n v="0"/>
    <n v="0"/>
    <e v="#DIV/0!"/>
    <x v="2"/>
    <x v="7"/>
    <b v="0"/>
    <s v="technology/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m/>
    <x v="0"/>
    <s v="USD"/>
    <m/>
    <n v="1418315470"/>
    <n v="1415723470"/>
    <b v="0"/>
    <n v="2"/>
    <n v="28.571428571428573"/>
    <n v="60"/>
    <x v="2"/>
    <x v="7"/>
    <b v="0"/>
    <s v="technology/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x v="0"/>
    <s v="USD"/>
    <m/>
    <n v="1451348200"/>
    <n v="1447460200"/>
    <b v="0"/>
    <n v="0"/>
    <n v="0"/>
    <e v="#DIV/0!"/>
    <x v="2"/>
    <x v="7"/>
    <b v="0"/>
    <s v="technology/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m/>
    <x v="0"/>
    <s v="USD"/>
    <m/>
    <n v="1445898356"/>
    <n v="1441146356"/>
    <b v="0"/>
    <n v="0"/>
    <n v="0"/>
    <e v="#DIV/0!"/>
    <x v="2"/>
    <x v="7"/>
    <b v="0"/>
    <s v="technology/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x v="13"/>
    <s v="EUR"/>
    <m/>
    <n v="1453071600"/>
    <n v="1449596425"/>
    <b v="0"/>
    <n v="0"/>
    <n v="0"/>
    <e v="#DIV/0!"/>
    <x v="2"/>
    <x v="7"/>
    <b v="0"/>
    <s v="technology/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x v="1"/>
    <s v="GBP"/>
    <m/>
    <n v="1445431533"/>
    <n v="1442839533"/>
    <b v="0"/>
    <n v="27"/>
    <n v="10.52"/>
    <n v="97.407407407407405"/>
    <x v="2"/>
    <x v="7"/>
    <b v="0"/>
    <s v="technology/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x v="0"/>
    <s v="USD"/>
    <m/>
    <n v="1461622616"/>
    <n v="1456442216"/>
    <b v="0"/>
    <n v="14"/>
    <n v="1.34"/>
    <n v="47.857142857142854"/>
    <x v="2"/>
    <x v="7"/>
    <b v="0"/>
    <s v="technology/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x v="0"/>
    <s v="USD"/>
    <m/>
    <n v="1429028365"/>
    <n v="1425143965"/>
    <b v="0"/>
    <n v="2"/>
    <n v="0.25"/>
    <n v="50"/>
    <x v="2"/>
    <x v="7"/>
    <b v="0"/>
    <s v="technology/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x v="0"/>
    <s v="USD"/>
    <m/>
    <n v="1455132611"/>
    <n v="1452540611"/>
    <b v="0"/>
    <n v="0"/>
    <n v="0"/>
    <e v="#DIV/0!"/>
    <x v="2"/>
    <x v="7"/>
    <b v="0"/>
    <s v="technology/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x v="0"/>
    <s v="USD"/>
    <m/>
    <n v="1418877141"/>
    <n v="1416285141"/>
    <b v="0"/>
    <n v="4"/>
    <n v="0.32800000000000001"/>
    <n v="20.5"/>
    <x v="2"/>
    <x v="7"/>
    <b v="0"/>
    <s v="technology/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x v="0"/>
    <s v="USD"/>
    <m/>
    <n v="1435257596"/>
    <n v="1432665596"/>
    <b v="0"/>
    <n v="0"/>
    <n v="0"/>
    <e v="#DIV/0!"/>
    <x v="2"/>
    <x v="7"/>
    <b v="0"/>
    <s v="technology/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x v="2"/>
    <s v="AUD"/>
    <m/>
    <n v="1429839571"/>
    <n v="1427247571"/>
    <b v="0"/>
    <n v="6"/>
    <n v="3.2727272727272729"/>
    <n v="30"/>
    <x v="2"/>
    <x v="7"/>
    <b v="0"/>
    <s v="technology/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m/>
    <x v="11"/>
    <s v="SEK"/>
    <m/>
    <n v="1440863624"/>
    <n v="1438271624"/>
    <b v="0"/>
    <n v="1"/>
    <n v="5.8823529411764705E-3"/>
    <n v="50"/>
    <x v="2"/>
    <x v="7"/>
    <b v="0"/>
    <s v="technology/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x v="0"/>
    <s v="USD"/>
    <m/>
    <n v="1423772060"/>
    <n v="1421180060"/>
    <b v="0"/>
    <n v="1"/>
    <n v="4.5454545454545456E-2"/>
    <n v="10"/>
    <x v="2"/>
    <x v="7"/>
    <b v="0"/>
    <s v="technology/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x v="0"/>
    <s v="USD"/>
    <m/>
    <n v="1473451437"/>
    <n v="1470859437"/>
    <b v="0"/>
    <n v="0"/>
    <n v="0"/>
    <e v="#DIV/0!"/>
    <x v="2"/>
    <x v="7"/>
    <b v="0"/>
    <s v="technology/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x v="0"/>
    <s v="USD"/>
    <m/>
    <n v="1449785566"/>
    <n v="1447193566"/>
    <b v="0"/>
    <n v="4"/>
    <n v="10.877666666666666"/>
    <n v="81.582499999999996"/>
    <x v="2"/>
    <x v="7"/>
    <b v="0"/>
    <s v="technology/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x v="5"/>
    <s v="CAD"/>
    <m/>
    <n v="1480110783"/>
    <n v="1477515183"/>
    <b v="0"/>
    <n v="0"/>
    <n v="0"/>
    <e v="#DIV/0!"/>
    <x v="2"/>
    <x v="7"/>
    <b v="0"/>
    <s v="technology/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m/>
    <x v="0"/>
    <s v="USD"/>
    <m/>
    <n v="1440548330"/>
    <n v="1438042730"/>
    <b v="0"/>
    <n v="0"/>
    <n v="0"/>
    <e v="#DIV/0!"/>
    <x v="2"/>
    <x v="7"/>
    <b v="0"/>
    <s v="technology/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m/>
    <x v="0"/>
    <s v="USD"/>
    <m/>
    <n v="1444004616"/>
    <n v="1440116616"/>
    <b v="0"/>
    <n v="0"/>
    <n v="0"/>
    <e v="#DIV/0!"/>
    <x v="2"/>
    <x v="7"/>
    <b v="0"/>
    <s v="technology/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x v="0"/>
    <s v="USD"/>
    <m/>
    <n v="1443726142"/>
    <n v="1441134142"/>
    <b v="0"/>
    <n v="3"/>
    <n v="0.36666666666666664"/>
    <n v="18.333333333333332"/>
    <x v="2"/>
    <x v="7"/>
    <b v="0"/>
    <s v="technology/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m/>
    <x v="0"/>
    <s v="USD"/>
    <m/>
    <n v="1428704848"/>
    <n v="1426112848"/>
    <b v="0"/>
    <n v="7"/>
    <n v="1.8193398957730167"/>
    <n v="224.42857142857142"/>
    <x v="2"/>
    <x v="7"/>
    <b v="0"/>
    <s v="technology/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x v="0"/>
    <s v="USD"/>
    <m/>
    <n v="1438662603"/>
    <n v="1436502603"/>
    <b v="0"/>
    <n v="2"/>
    <n v="2.5"/>
    <n v="37.5"/>
    <x v="2"/>
    <x v="7"/>
    <b v="0"/>
    <s v="technology/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x v="4"/>
    <s v="NZD"/>
    <m/>
    <n v="1424568107"/>
    <n v="1421976107"/>
    <b v="0"/>
    <n v="3"/>
    <n v="4.3499999999999996"/>
    <n v="145"/>
    <x v="2"/>
    <x v="7"/>
    <b v="0"/>
    <s v="technology/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x v="0"/>
    <s v="USD"/>
    <m/>
    <n v="1415932643"/>
    <n v="1413337043"/>
    <b v="0"/>
    <n v="8"/>
    <n v="0.8"/>
    <n v="1"/>
    <x v="2"/>
    <x v="7"/>
    <b v="0"/>
    <s v="technology/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x v="0"/>
    <s v="USD"/>
    <m/>
    <n v="1438793432"/>
    <n v="1436201432"/>
    <b v="0"/>
    <n v="7"/>
    <n v="1.2123076923076923"/>
    <n v="112.57142857142857"/>
    <x v="2"/>
    <x v="7"/>
    <b v="0"/>
    <s v="technology/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m/>
    <x v="5"/>
    <s v="CAD"/>
    <m/>
    <n v="1420920424"/>
    <n v="1415736424"/>
    <b v="0"/>
    <n v="0"/>
    <n v="0"/>
    <e v="#DIV/0!"/>
    <x v="2"/>
    <x v="7"/>
    <b v="0"/>
    <s v="technology/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x v="0"/>
    <s v="USD"/>
    <m/>
    <n v="1469199740"/>
    <n v="1465311740"/>
    <b v="0"/>
    <n v="3"/>
    <n v="0.68400000000000005"/>
    <n v="342"/>
    <x v="2"/>
    <x v="7"/>
    <b v="0"/>
    <s v="technology/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x v="0"/>
    <s v="USD"/>
    <m/>
    <n v="1421350140"/>
    <n v="1418761759"/>
    <b v="0"/>
    <n v="8"/>
    <n v="1.2513513513513514"/>
    <n v="57.875"/>
    <x v="2"/>
    <x v="7"/>
    <b v="0"/>
    <s v="technology/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x v="6"/>
    <s v="EUR"/>
    <m/>
    <n v="1437861540"/>
    <n v="1435160452"/>
    <b v="0"/>
    <n v="1"/>
    <n v="0.1875"/>
    <n v="30"/>
    <x v="2"/>
    <x v="7"/>
    <b v="0"/>
    <s v="technology/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x v="2"/>
    <s v="AUD"/>
    <m/>
    <n v="1420352264"/>
    <n v="1416896264"/>
    <b v="0"/>
    <n v="0"/>
    <n v="0"/>
    <e v="#DIV/0!"/>
    <x v="2"/>
    <x v="7"/>
    <b v="0"/>
    <s v="technology/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m/>
    <x v="0"/>
    <s v="USD"/>
    <m/>
    <n v="1427825044"/>
    <n v="1425236644"/>
    <b v="0"/>
    <n v="1"/>
    <n v="0.125"/>
    <n v="25"/>
    <x v="2"/>
    <x v="7"/>
    <b v="0"/>
    <s v="technology/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x v="0"/>
    <s v="USD"/>
    <m/>
    <n v="1446087223"/>
    <n v="1443495223"/>
    <b v="0"/>
    <n v="0"/>
    <n v="0"/>
    <e v="#DIV/0!"/>
    <x v="2"/>
    <x v="7"/>
    <b v="0"/>
    <s v="technology/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x v="0"/>
    <s v="USD"/>
    <m/>
    <n v="1439048017"/>
    <n v="1436456017"/>
    <b v="0"/>
    <n v="1"/>
    <n v="0.05"/>
    <n v="50"/>
    <x v="2"/>
    <x v="7"/>
    <b v="0"/>
    <s v="technology/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x v="17"/>
    <s v="EUR"/>
    <m/>
    <n v="1424940093"/>
    <n v="1422348093"/>
    <b v="0"/>
    <n v="2"/>
    <n v="0.06"/>
    <n v="1.5"/>
    <x v="2"/>
    <x v="7"/>
    <b v="0"/>
    <s v="technology/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m/>
    <x v="0"/>
    <s v="USD"/>
    <m/>
    <n v="1484038620"/>
    <n v="1481597687"/>
    <b v="0"/>
    <n v="0"/>
    <n v="0"/>
    <e v="#DIV/0!"/>
    <x v="2"/>
    <x v="7"/>
    <b v="0"/>
    <s v="technology/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x v="16"/>
    <s v="CHF"/>
    <m/>
    <n v="1444940558"/>
    <n v="1442348558"/>
    <b v="0"/>
    <n v="1"/>
    <n v="0.2"/>
    <n v="10"/>
    <x v="2"/>
    <x v="7"/>
    <b v="0"/>
    <s v="technology/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x v="0"/>
    <s v="USD"/>
    <m/>
    <n v="1420233256"/>
    <n v="1417641256"/>
    <b v="0"/>
    <n v="0"/>
    <n v="0"/>
    <e v="#DIV/0!"/>
    <x v="2"/>
    <x v="7"/>
    <b v="0"/>
    <s v="technology/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m/>
    <x v="0"/>
    <s v="USD"/>
    <m/>
    <n v="1435874384"/>
    <n v="1433282384"/>
    <b v="0"/>
    <n v="0"/>
    <n v="0"/>
    <e v="#DIV/0!"/>
    <x v="2"/>
    <x v="7"/>
    <b v="0"/>
    <s v="technology/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x v="11"/>
    <s v="SEK"/>
    <m/>
    <n v="1418934506"/>
    <n v="1415910506"/>
    <b v="0"/>
    <n v="0"/>
    <n v="0"/>
    <e v="#DIV/0!"/>
    <x v="2"/>
    <x v="7"/>
    <b v="0"/>
    <s v="technology/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x v="2"/>
    <s v="AUD"/>
    <m/>
    <n v="1460615164"/>
    <n v="1458023164"/>
    <b v="0"/>
    <n v="0"/>
    <n v="0"/>
    <e v="#DIV/0!"/>
    <x v="2"/>
    <x v="7"/>
    <b v="0"/>
    <s v="technology/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x v="0"/>
    <s v="USD"/>
    <m/>
    <n v="1457207096"/>
    <n v="1452023096"/>
    <b v="0"/>
    <n v="9"/>
    <n v="0.71785714285714286"/>
    <n v="22.333333333333332"/>
    <x v="7"/>
    <x v="19"/>
    <b v="0"/>
    <s v="food/food trucks"/>
    <x v="2401"/>
    <x v="2"/>
    <d v="2016-03-05T19:44:56"/>
  </r>
  <r>
    <n v="2402"/>
    <s v="Cupcake Truck Unite"/>
    <s v="Small town, delicious treats, and a mobile truck"/>
    <n v="12000"/>
    <n v="52"/>
    <x v="2"/>
    <m/>
    <x v="0"/>
    <s v="USD"/>
    <m/>
    <n v="1431533931"/>
    <n v="1428941931"/>
    <b v="0"/>
    <n v="1"/>
    <n v="0.43333333333333335"/>
    <n v="52"/>
    <x v="7"/>
    <x v="19"/>
    <b v="0"/>
    <s v="food/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x v="1"/>
    <s v="GBP"/>
    <m/>
    <n v="1459368658"/>
    <n v="1454188258"/>
    <b v="0"/>
    <n v="12"/>
    <n v="16.833333333333332"/>
    <n v="16.833333333333332"/>
    <x v="7"/>
    <x v="19"/>
    <b v="0"/>
    <s v="food/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m/>
    <x v="0"/>
    <s v="USD"/>
    <m/>
    <n v="1451782607"/>
    <n v="1449190607"/>
    <b v="0"/>
    <n v="0"/>
    <n v="0"/>
    <e v="#DIV/0!"/>
    <x v="7"/>
    <x v="19"/>
    <b v="0"/>
    <s v="food/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m/>
    <x v="0"/>
    <s v="USD"/>
    <m/>
    <n v="1472911375"/>
    <n v="1471096975"/>
    <b v="0"/>
    <n v="20"/>
    <n v="22.52"/>
    <n v="56.3"/>
    <x v="7"/>
    <x v="19"/>
    <b v="0"/>
    <s v="food/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x v="0"/>
    <s v="USD"/>
    <m/>
    <n v="1421635190"/>
    <n v="1418179190"/>
    <b v="0"/>
    <n v="16"/>
    <n v="41.384615384615387"/>
    <n v="84.0625"/>
    <x v="7"/>
    <x v="19"/>
    <b v="0"/>
    <s v="food/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x v="0"/>
    <s v="USD"/>
    <m/>
    <n v="1428732000"/>
    <n v="1426772928"/>
    <b v="0"/>
    <n v="33"/>
    <n v="25.259090909090908"/>
    <n v="168.39393939393941"/>
    <x v="7"/>
    <x v="19"/>
    <b v="0"/>
    <s v="food/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m/>
    <x v="0"/>
    <s v="USD"/>
    <m/>
    <n v="1415247757"/>
    <n v="1412652157"/>
    <b v="0"/>
    <n v="2"/>
    <n v="0.2"/>
    <n v="15"/>
    <x v="7"/>
    <x v="19"/>
    <b v="0"/>
    <s v="food/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m/>
    <x v="0"/>
    <s v="USD"/>
    <m/>
    <n v="1439931675"/>
    <n v="1437339675"/>
    <b v="0"/>
    <n v="6"/>
    <n v="1.84"/>
    <n v="76.666666666666671"/>
    <x v="7"/>
    <x v="19"/>
    <b v="0"/>
    <s v="food/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x v="2"/>
    <s v="AUD"/>
    <m/>
    <n v="1441619275"/>
    <n v="1439027275"/>
    <b v="0"/>
    <n v="0"/>
    <n v="0"/>
    <e v="#DIV/0!"/>
    <x v="7"/>
    <x v="19"/>
    <b v="0"/>
    <s v="food/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m/>
    <x v="0"/>
    <s v="USD"/>
    <m/>
    <n v="1440524082"/>
    <n v="1437932082"/>
    <b v="0"/>
    <n v="3"/>
    <n v="0.60399999999999998"/>
    <n v="50.333333333333336"/>
    <x v="7"/>
    <x v="19"/>
    <b v="0"/>
    <s v="food/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x v="6"/>
    <s v="EUR"/>
    <m/>
    <n v="1480185673"/>
    <n v="1476294073"/>
    <b v="0"/>
    <n v="0"/>
    <n v="0"/>
    <e v="#DIV/0!"/>
    <x v="7"/>
    <x v="19"/>
    <b v="0"/>
    <s v="food/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m/>
    <x v="0"/>
    <s v="USD"/>
    <m/>
    <n v="1401579000"/>
    <n v="1398911882"/>
    <b v="0"/>
    <n v="3"/>
    <n v="0.83333333333333337"/>
    <n v="8.3333333333333339"/>
    <x v="7"/>
    <x v="19"/>
    <b v="0"/>
    <s v="food/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x v="0"/>
    <s v="USD"/>
    <m/>
    <n v="1440215940"/>
    <n v="1436805660"/>
    <b v="0"/>
    <n v="13"/>
    <n v="3.0666666666666669"/>
    <n v="35.384615384615387"/>
    <x v="7"/>
    <x v="19"/>
    <b v="0"/>
    <s v="food/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m/>
    <x v="0"/>
    <s v="USD"/>
    <m/>
    <n v="1468615346"/>
    <n v="1466023346"/>
    <b v="0"/>
    <n v="6"/>
    <n v="0.55833333333333335"/>
    <n v="55.833333333333336"/>
    <x v="7"/>
    <x v="19"/>
    <b v="0"/>
    <s v="food/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x v="0"/>
    <s v="USD"/>
    <m/>
    <n v="1426345200"/>
    <n v="1421343743"/>
    <b v="0"/>
    <n v="1"/>
    <n v="2.5000000000000001E-2"/>
    <n v="5"/>
    <x v="7"/>
    <x v="19"/>
    <b v="0"/>
    <s v="food/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x v="0"/>
    <s v="USD"/>
    <m/>
    <n v="1407705187"/>
    <n v="1405113187"/>
    <b v="0"/>
    <n v="0"/>
    <n v="0"/>
    <e v="#DIV/0!"/>
    <x v="7"/>
    <x v="19"/>
    <b v="0"/>
    <s v="food/food trucks"/>
    <x v="2417"/>
    <x v="3"/>
    <d v="2014-08-10T21:13:07"/>
  </r>
  <r>
    <n v="2418"/>
    <s v="Mexican food truck"/>
    <s v="I want to start my food truck business."/>
    <n v="25000"/>
    <n v="5"/>
    <x v="2"/>
    <m/>
    <x v="0"/>
    <s v="USD"/>
    <m/>
    <n v="1427225644"/>
    <n v="1422045244"/>
    <b v="0"/>
    <n v="5"/>
    <n v="0.02"/>
    <n v="1"/>
    <x v="7"/>
    <x v="19"/>
    <b v="0"/>
    <s v="food/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x v="0"/>
    <s v="USD"/>
    <m/>
    <n v="1424281389"/>
    <n v="1419097389"/>
    <b v="0"/>
    <n v="0"/>
    <n v="0"/>
    <e v="#DIV/0!"/>
    <x v="7"/>
    <x v="19"/>
    <b v="0"/>
    <s v="food/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x v="0"/>
    <s v="USD"/>
    <m/>
    <n v="1415583695"/>
    <n v="1410396095"/>
    <b v="0"/>
    <n v="36"/>
    <n v="14.825133372851216"/>
    <n v="69.472222222222229"/>
    <x v="7"/>
    <x v="19"/>
    <b v="0"/>
    <s v="food/food trucks"/>
    <x v="2420"/>
    <x v="3"/>
    <d v="2014-11-10T01:41:35"/>
  </r>
  <r>
    <n v="2421"/>
    <s v="hot dog cart"/>
    <s v="help me start Merrill's first hot dog cart in this empty lot"/>
    <n v="6000"/>
    <n v="1"/>
    <x v="2"/>
    <m/>
    <x v="0"/>
    <s v="USD"/>
    <m/>
    <n v="1424536196"/>
    <n v="1421944196"/>
    <b v="0"/>
    <n v="1"/>
    <n v="1.6666666666666666E-2"/>
    <n v="1"/>
    <x v="7"/>
    <x v="19"/>
    <b v="0"/>
    <s v="food/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m/>
    <x v="0"/>
    <s v="USD"/>
    <m/>
    <n v="1426091036"/>
    <n v="1423502636"/>
    <b v="0"/>
    <n v="1"/>
    <n v="0.2"/>
    <n v="1"/>
    <x v="7"/>
    <x v="19"/>
    <b v="0"/>
    <s v="food/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m/>
    <x v="0"/>
    <s v="USD"/>
    <m/>
    <n v="1420044890"/>
    <n v="1417452890"/>
    <b v="0"/>
    <n v="1"/>
    <n v="1.3333333333333334E-2"/>
    <n v="8"/>
    <x v="7"/>
    <x v="19"/>
    <b v="0"/>
    <s v="food/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m/>
    <x v="0"/>
    <s v="USD"/>
    <m/>
    <n v="1414445108"/>
    <n v="1411853108"/>
    <b v="0"/>
    <n v="9"/>
    <n v="1.24"/>
    <n v="34.444444444444443"/>
    <x v="7"/>
    <x v="19"/>
    <b v="0"/>
    <s v="food/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x v="0"/>
    <s v="USD"/>
    <m/>
    <n v="1464386640"/>
    <n v="1463090149"/>
    <b v="0"/>
    <n v="1"/>
    <n v="2.8571428571428571E-2"/>
    <n v="1"/>
    <x v="7"/>
    <x v="19"/>
    <b v="0"/>
    <s v="food/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m/>
    <x v="0"/>
    <s v="USD"/>
    <m/>
    <n v="1439006692"/>
    <n v="1433822692"/>
    <b v="0"/>
    <n v="0"/>
    <n v="0"/>
    <e v="#DIV/0!"/>
    <x v="7"/>
    <x v="19"/>
    <b v="0"/>
    <s v="food/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m/>
    <x v="0"/>
    <s v="USD"/>
    <m/>
    <n v="1458715133"/>
    <n v="1455262733"/>
    <b v="0"/>
    <n v="1"/>
    <n v="2E-3"/>
    <n v="1"/>
    <x v="7"/>
    <x v="19"/>
    <b v="0"/>
    <s v="food/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m/>
    <x v="0"/>
    <s v="USD"/>
    <m/>
    <n v="1426182551"/>
    <n v="1423594151"/>
    <b v="0"/>
    <n v="1"/>
    <n v="2.8571428571428571E-3"/>
    <n v="1"/>
    <x v="7"/>
    <x v="19"/>
    <b v="0"/>
    <s v="food/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x v="10"/>
    <s v="NOK"/>
    <m/>
    <n v="1486313040"/>
    <n v="1483131966"/>
    <b v="0"/>
    <n v="4"/>
    <n v="1.4321428571428572"/>
    <n v="501.25"/>
    <x v="7"/>
    <x v="19"/>
    <b v="0"/>
    <s v="food/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x v="0"/>
    <s v="USD"/>
    <m/>
    <n v="1455246504"/>
    <n v="1452654504"/>
    <b v="0"/>
    <n v="2"/>
    <n v="0.7"/>
    <n v="10.5"/>
    <x v="7"/>
    <x v="19"/>
    <b v="0"/>
    <s v="food/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m/>
    <x v="0"/>
    <s v="USD"/>
    <m/>
    <n v="1467080613"/>
    <n v="1461896613"/>
    <b v="0"/>
    <n v="2"/>
    <n v="2E-3"/>
    <n v="1"/>
    <x v="7"/>
    <x v="19"/>
    <b v="0"/>
    <s v="food/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m/>
    <x v="0"/>
    <s v="USD"/>
    <m/>
    <n v="1425791697"/>
    <n v="1423199697"/>
    <b v="0"/>
    <n v="2"/>
    <n v="1.4285714285714285E-2"/>
    <n v="1"/>
    <x v="7"/>
    <x v="19"/>
    <b v="0"/>
    <s v="food/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x v="0"/>
    <s v="USD"/>
    <m/>
    <n v="1456608943"/>
    <n v="1454016943"/>
    <b v="0"/>
    <n v="0"/>
    <n v="0"/>
    <e v="#DIV/0!"/>
    <x v="7"/>
    <x v="19"/>
    <b v="0"/>
    <s v="food/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x v="0"/>
    <s v="USD"/>
    <m/>
    <n v="1438662474"/>
    <n v="1435206474"/>
    <b v="0"/>
    <n v="2"/>
    <n v="0.13"/>
    <n v="13"/>
    <x v="7"/>
    <x v="19"/>
    <b v="0"/>
    <s v="food/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x v="11"/>
    <s v="SEK"/>
    <m/>
    <n v="1444027186"/>
    <n v="1441435186"/>
    <b v="0"/>
    <n v="4"/>
    <n v="0.48959999999999998"/>
    <n v="306"/>
    <x v="7"/>
    <x v="19"/>
    <b v="0"/>
    <s v="food/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x v="5"/>
    <s v="CAD"/>
    <m/>
    <n v="1454078770"/>
    <n v="1448894770"/>
    <b v="0"/>
    <n v="2"/>
    <n v="3.8461538461538464E-2"/>
    <n v="22.5"/>
    <x v="7"/>
    <x v="19"/>
    <b v="0"/>
    <s v="food/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m/>
    <x v="0"/>
    <s v="USD"/>
    <m/>
    <n v="1426615200"/>
    <n v="1422400188"/>
    <b v="0"/>
    <n v="0"/>
    <n v="0"/>
    <e v="#DIV/0!"/>
    <x v="7"/>
    <x v="19"/>
    <b v="0"/>
    <s v="food/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m/>
    <x v="0"/>
    <s v="USD"/>
    <m/>
    <n v="1449529062"/>
    <n v="1444341462"/>
    <b v="0"/>
    <n v="1"/>
    <n v="0.33333333333333331"/>
    <n v="50"/>
    <x v="7"/>
    <x v="19"/>
    <b v="0"/>
    <s v="food/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x v="0"/>
    <s v="USD"/>
    <m/>
    <n v="1445197129"/>
    <n v="1442605129"/>
    <b v="0"/>
    <n v="0"/>
    <n v="0"/>
    <e v="#DIV/0!"/>
    <x v="7"/>
    <x v="19"/>
    <b v="0"/>
    <s v="food/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m/>
    <x v="18"/>
    <s v="EUR"/>
    <m/>
    <n v="1455399313"/>
    <n v="1452807313"/>
    <b v="0"/>
    <n v="2"/>
    <n v="0.2"/>
    <n v="5"/>
    <x v="7"/>
    <x v="19"/>
    <b v="0"/>
    <s v="food/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m/>
    <x v="0"/>
    <s v="USD"/>
    <m/>
    <n v="1437627540"/>
    <n v="1435806054"/>
    <b v="0"/>
    <n v="109"/>
    <n v="107.88"/>
    <n v="74.22935779816514"/>
    <x v="7"/>
    <x v="33"/>
    <b v="1"/>
    <s v="food/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m/>
    <x v="0"/>
    <s v="USD"/>
    <m/>
    <n v="1426777228"/>
    <n v="1424188828"/>
    <b v="0"/>
    <n v="372"/>
    <n v="125.94166666666666"/>
    <n v="81.252688172043008"/>
    <x v="7"/>
    <x v="33"/>
    <b v="1"/>
    <s v="food/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x v="0"/>
    <s v="USD"/>
    <m/>
    <n v="1408114822"/>
    <n v="1405522822"/>
    <b v="0"/>
    <n v="311"/>
    <n v="202.51495"/>
    <n v="130.23469453376205"/>
    <x v="7"/>
    <x v="33"/>
    <b v="1"/>
    <s v="food/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x v="0"/>
    <s v="USD"/>
    <m/>
    <n v="1464199591"/>
    <n v="1461607591"/>
    <b v="0"/>
    <n v="61"/>
    <n v="108.6"/>
    <n v="53.409836065573771"/>
    <x v="7"/>
    <x v="33"/>
    <b v="1"/>
    <s v="food/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x v="0"/>
    <s v="USD"/>
    <m/>
    <n v="1443242021"/>
    <n v="1440650021"/>
    <b v="0"/>
    <n v="115"/>
    <n v="172.8"/>
    <n v="75.130434782608702"/>
    <x v="7"/>
    <x v="33"/>
    <b v="1"/>
    <s v="food/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x v="0"/>
    <s v="USD"/>
    <m/>
    <n v="1480174071"/>
    <n v="1477578471"/>
    <b v="0"/>
    <n v="111"/>
    <n v="167.98"/>
    <n v="75.666666666666671"/>
    <x v="7"/>
    <x v="33"/>
    <b v="1"/>
    <s v="food/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x v="0"/>
    <s v="USD"/>
    <m/>
    <n v="1478923200"/>
    <n v="1476184593"/>
    <b v="0"/>
    <n v="337"/>
    <n v="427.2"/>
    <n v="31.691394658753708"/>
    <x v="7"/>
    <x v="33"/>
    <b v="1"/>
    <s v="food/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x v="0"/>
    <s v="USD"/>
    <m/>
    <n v="1472621760"/>
    <n v="1472110513"/>
    <b v="0"/>
    <n v="9"/>
    <n v="107.5"/>
    <n v="47.777777777777779"/>
    <x v="7"/>
    <x v="33"/>
    <b v="1"/>
    <s v="food/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x v="0"/>
    <s v="USD"/>
    <m/>
    <n v="1417321515"/>
    <n v="1414725915"/>
    <b v="0"/>
    <n v="120"/>
    <n v="108"/>
    <n v="90"/>
    <x v="7"/>
    <x v="33"/>
    <b v="1"/>
    <s v="food/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x v="0"/>
    <s v="USD"/>
    <m/>
    <n v="1414465860"/>
    <n v="1411177456"/>
    <b v="0"/>
    <n v="102"/>
    <n v="101.53353333333334"/>
    <n v="149.31401960784314"/>
    <x v="7"/>
    <x v="33"/>
    <b v="1"/>
    <s v="food/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m/>
    <x v="0"/>
    <s v="USD"/>
    <m/>
    <n v="1488750490"/>
    <n v="1487022490"/>
    <b v="0"/>
    <n v="186"/>
    <n v="115.45"/>
    <n v="62.06989247311828"/>
    <x v="7"/>
    <x v="33"/>
    <b v="1"/>
    <s v="food/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x v="0"/>
    <s v="USD"/>
    <m/>
    <n v="1451430000"/>
    <n v="1448914500"/>
    <b v="0"/>
    <n v="15"/>
    <n v="133.5"/>
    <n v="53.4"/>
    <x v="7"/>
    <x v="33"/>
    <b v="1"/>
    <s v="food/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x v="0"/>
    <s v="USD"/>
    <m/>
    <n v="1486053409"/>
    <n v="1483461409"/>
    <b v="0"/>
    <n v="67"/>
    <n v="154.69999999999999"/>
    <n v="69.268656716417908"/>
    <x v="7"/>
    <x v="33"/>
    <b v="1"/>
    <s v="food/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x v="0"/>
    <s v="USD"/>
    <m/>
    <n v="1489207808"/>
    <n v="1486183808"/>
    <b v="0"/>
    <n v="130"/>
    <n v="100.84571428571428"/>
    <n v="271.50769230769231"/>
    <x v="7"/>
    <x v="33"/>
    <b v="1"/>
    <s v="food/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m/>
    <x v="0"/>
    <s v="USD"/>
    <m/>
    <n v="1461177950"/>
    <n v="1458758750"/>
    <b v="0"/>
    <n v="16"/>
    <n v="182"/>
    <n v="34.125"/>
    <x v="7"/>
    <x v="33"/>
    <b v="1"/>
    <s v="food/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m/>
    <x v="0"/>
    <s v="USD"/>
    <m/>
    <n v="1488063839"/>
    <n v="1485471839"/>
    <b v="0"/>
    <n v="67"/>
    <n v="180.86666666666667"/>
    <n v="40.492537313432834"/>
    <x v="7"/>
    <x v="33"/>
    <b v="1"/>
    <s v="food/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m/>
    <x v="0"/>
    <s v="USD"/>
    <m/>
    <n v="1458826056"/>
    <n v="1456237656"/>
    <b v="0"/>
    <n v="124"/>
    <n v="102.30434782608695"/>
    <n v="189.75806451612902"/>
    <x v="7"/>
    <x v="33"/>
    <b v="1"/>
    <s v="food/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x v="0"/>
    <s v="USD"/>
    <m/>
    <n v="1465498800"/>
    <n v="1462481718"/>
    <b v="0"/>
    <n v="80"/>
    <n v="110.18"/>
    <n v="68.862499999999997"/>
    <x v="7"/>
    <x v="33"/>
    <b v="1"/>
    <s v="food/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x v="0"/>
    <s v="USD"/>
    <m/>
    <n v="1458742685"/>
    <n v="1454858285"/>
    <b v="0"/>
    <n v="282"/>
    <n v="102.25"/>
    <n v="108.77659574468085"/>
    <x v="7"/>
    <x v="33"/>
    <b v="1"/>
    <s v="food/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x v="0"/>
    <s v="USD"/>
    <m/>
    <n v="1483417020"/>
    <n v="1480480167"/>
    <b v="0"/>
    <n v="68"/>
    <n v="100.78823529411764"/>
    <n v="125.98529411764706"/>
    <x v="7"/>
    <x v="33"/>
    <b v="1"/>
    <s v="food/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x v="0"/>
    <s v="USD"/>
    <m/>
    <n v="1317438000"/>
    <n v="1314577097"/>
    <b v="0"/>
    <n v="86"/>
    <n v="103.8"/>
    <n v="90.523255813953483"/>
    <x v="4"/>
    <x v="14"/>
    <b v="1"/>
    <s v="music/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x v="0"/>
    <s v="USD"/>
    <m/>
    <n v="1342672096"/>
    <n v="1340944096"/>
    <b v="0"/>
    <n v="115"/>
    <n v="110.70833333333333"/>
    <n v="28.880434782608695"/>
    <x v="4"/>
    <x v="14"/>
    <b v="1"/>
    <s v="music/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m/>
    <x v="0"/>
    <s v="USD"/>
    <m/>
    <n v="1366138800"/>
    <n v="1362710425"/>
    <b v="0"/>
    <n v="75"/>
    <n v="116.25"/>
    <n v="31"/>
    <x v="4"/>
    <x v="14"/>
    <b v="1"/>
    <s v="music/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m/>
    <x v="5"/>
    <s v="CAD"/>
    <m/>
    <n v="1443641340"/>
    <n v="1441143397"/>
    <b v="0"/>
    <n v="43"/>
    <n v="111.1"/>
    <n v="51.674418604651166"/>
    <x v="4"/>
    <x v="14"/>
    <b v="1"/>
    <s v="music/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m/>
    <x v="0"/>
    <s v="USD"/>
    <m/>
    <n v="1348420548"/>
    <n v="1345828548"/>
    <b v="0"/>
    <n v="48"/>
    <n v="180.14285714285714"/>
    <n v="26.270833333333332"/>
    <x v="4"/>
    <x v="14"/>
    <b v="1"/>
    <s v="music/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x v="0"/>
    <s v="USD"/>
    <m/>
    <n v="1368066453"/>
    <n v="1365474453"/>
    <b v="0"/>
    <n v="52"/>
    <n v="100"/>
    <n v="48.07692307692308"/>
    <x v="4"/>
    <x v="14"/>
    <b v="1"/>
    <s v="music/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m/>
    <x v="0"/>
    <s v="USD"/>
    <m/>
    <n v="1336669200"/>
    <n v="1335473931"/>
    <b v="0"/>
    <n v="43"/>
    <n v="118.5"/>
    <n v="27.558139534883722"/>
    <x v="4"/>
    <x v="14"/>
    <b v="1"/>
    <s v="music/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m/>
    <x v="0"/>
    <s v="USD"/>
    <m/>
    <n v="1351400400"/>
    <n v="1348285321"/>
    <b v="0"/>
    <n v="58"/>
    <n v="107.217"/>
    <n v="36.97137931034483"/>
    <x v="4"/>
    <x v="14"/>
    <b v="1"/>
    <s v="music/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x v="0"/>
    <s v="USD"/>
    <m/>
    <n v="1297160329"/>
    <n v="1295000329"/>
    <b v="0"/>
    <n v="47"/>
    <n v="113.66666666666667"/>
    <n v="29.021276595744681"/>
    <x v="4"/>
    <x v="14"/>
    <b v="1"/>
    <s v="music/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x v="0"/>
    <s v="USD"/>
    <m/>
    <n v="1337824055"/>
    <n v="1335232055"/>
    <b v="0"/>
    <n v="36"/>
    <n v="103.16400000000002"/>
    <n v="28.65666666666667"/>
    <x v="4"/>
    <x v="14"/>
    <b v="1"/>
    <s v="music/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x v="0"/>
    <s v="USD"/>
    <m/>
    <n v="1327535392"/>
    <n v="1324079392"/>
    <b v="0"/>
    <n v="17"/>
    <n v="128"/>
    <n v="37.647058823529413"/>
    <x v="4"/>
    <x v="14"/>
    <b v="1"/>
    <s v="music/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x v="0"/>
    <s v="USD"/>
    <m/>
    <n v="1283562180"/>
    <n v="1277433980"/>
    <b v="0"/>
    <n v="104"/>
    <n v="135.76026666666667"/>
    <n v="97.904038461538462"/>
    <x v="4"/>
    <x v="14"/>
    <b v="1"/>
    <s v="music/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x v="0"/>
    <s v="USD"/>
    <m/>
    <n v="1352573869"/>
    <n v="1349978269"/>
    <b v="0"/>
    <n v="47"/>
    <n v="100"/>
    <n v="42.553191489361701"/>
    <x v="4"/>
    <x v="14"/>
    <b v="1"/>
    <s v="music/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x v="0"/>
    <s v="USD"/>
    <m/>
    <n v="1286756176"/>
    <n v="1282868176"/>
    <b v="0"/>
    <n v="38"/>
    <n v="100.00360000000001"/>
    <n v="131.58368421052631"/>
    <x v="4"/>
    <x v="14"/>
    <b v="1"/>
    <s v="music/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m/>
    <x v="0"/>
    <s v="USD"/>
    <m/>
    <n v="1278799200"/>
    <n v="1273647255"/>
    <b v="0"/>
    <n v="81"/>
    <n v="104.72"/>
    <n v="32.320987654320987"/>
    <x v="4"/>
    <x v="14"/>
    <b v="1"/>
    <s v="music/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m/>
    <x v="0"/>
    <s v="USD"/>
    <m/>
    <n v="1415004770"/>
    <n v="1412149970"/>
    <b v="0"/>
    <n v="55"/>
    <n v="105.02249999999999"/>
    <n v="61.103999999999999"/>
    <x v="4"/>
    <x v="14"/>
    <b v="1"/>
    <s v="music/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m/>
    <x v="0"/>
    <s v="USD"/>
    <m/>
    <n v="1344789345"/>
    <n v="1340901345"/>
    <b v="0"/>
    <n v="41"/>
    <n v="171.33333333333334"/>
    <n v="31.341463414634145"/>
    <x v="4"/>
    <x v="14"/>
    <b v="1"/>
    <s v="music/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x v="0"/>
    <s v="USD"/>
    <m/>
    <n v="1358117313"/>
    <n v="1355525313"/>
    <b v="0"/>
    <n v="79"/>
    <n v="127.5"/>
    <n v="129.1139240506329"/>
    <x v="4"/>
    <x v="14"/>
    <b v="1"/>
    <s v="music/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m/>
    <x v="0"/>
    <s v="USD"/>
    <m/>
    <n v="1343440800"/>
    <n v="1342545994"/>
    <b v="0"/>
    <n v="16"/>
    <n v="133.44333333333333"/>
    <n v="25.020624999999999"/>
    <x v="4"/>
    <x v="14"/>
    <b v="1"/>
    <s v="music/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m/>
    <x v="0"/>
    <s v="USD"/>
    <m/>
    <n v="1444516084"/>
    <n v="1439332084"/>
    <b v="0"/>
    <n v="8"/>
    <n v="100"/>
    <n v="250"/>
    <x v="4"/>
    <x v="14"/>
    <b v="1"/>
    <s v="music/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x v="0"/>
    <s v="USD"/>
    <m/>
    <n v="1335799808"/>
    <n v="1333207808"/>
    <b v="0"/>
    <n v="95"/>
    <n v="112.91099999999999"/>
    <n v="47.541473684210523"/>
    <x v="4"/>
    <x v="14"/>
    <b v="1"/>
    <s v="music/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x v="0"/>
    <s v="USD"/>
    <m/>
    <n v="1312224383"/>
    <n v="1308336383"/>
    <b v="0"/>
    <n v="25"/>
    <n v="100.1"/>
    <n v="40.04"/>
    <x v="4"/>
    <x v="14"/>
    <b v="1"/>
    <s v="music/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m/>
    <x v="0"/>
    <s v="USD"/>
    <m/>
    <n v="1335891603"/>
    <n v="1330711203"/>
    <b v="0"/>
    <n v="19"/>
    <n v="113.72727272727273"/>
    <n v="65.84210526315789"/>
    <x v="4"/>
    <x v="14"/>
    <b v="1"/>
    <s v="music/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x v="0"/>
    <s v="USD"/>
    <m/>
    <n v="1316124003"/>
    <n v="1313532003"/>
    <b v="0"/>
    <n v="90"/>
    <n v="119.31742857142855"/>
    <n v="46.401222222222216"/>
    <x v="4"/>
    <x v="14"/>
    <b v="1"/>
    <s v="music/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x v="0"/>
    <s v="USD"/>
    <m/>
    <n v="1318463879"/>
    <n v="1315439879"/>
    <b v="0"/>
    <n v="41"/>
    <n v="103.25"/>
    <n v="50.365853658536587"/>
    <x v="4"/>
    <x v="14"/>
    <b v="1"/>
    <s v="music/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x v="0"/>
    <s v="USD"/>
    <m/>
    <n v="1335113976"/>
    <n v="1332521976"/>
    <b v="0"/>
    <n v="30"/>
    <n v="265.66666666666669"/>
    <n v="26.566666666666666"/>
    <x v="4"/>
    <x v="14"/>
    <b v="1"/>
    <s v="music/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x v="0"/>
    <s v="USD"/>
    <m/>
    <n v="1338083997"/>
    <n v="1335491997"/>
    <b v="0"/>
    <n v="38"/>
    <n v="100.05066666666667"/>
    <n v="39.493684210526318"/>
    <x v="4"/>
    <x v="14"/>
    <b v="1"/>
    <s v="music/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x v="0"/>
    <s v="USD"/>
    <m/>
    <n v="1321459908"/>
    <n v="1318864308"/>
    <b v="0"/>
    <n v="65"/>
    <n v="106.7"/>
    <n v="49.246153846153845"/>
    <x v="4"/>
    <x v="14"/>
    <b v="1"/>
    <s v="music/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x v="0"/>
    <s v="USD"/>
    <m/>
    <n v="1368117239"/>
    <n v="1365525239"/>
    <b v="0"/>
    <n v="75"/>
    <n v="133.67142857142858"/>
    <n v="62.38"/>
    <x v="4"/>
    <x v="14"/>
    <b v="1"/>
    <s v="music/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x v="0"/>
    <s v="USD"/>
    <m/>
    <n v="1340429276"/>
    <n v="1335245276"/>
    <b v="0"/>
    <n v="16"/>
    <n v="121.4"/>
    <n v="37.9375"/>
    <x v="4"/>
    <x v="14"/>
    <b v="1"/>
    <s v="music/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x v="0"/>
    <s v="USD"/>
    <m/>
    <n v="1295142660"/>
    <n v="1293739714"/>
    <b v="0"/>
    <n v="10"/>
    <n v="103.2"/>
    <n v="51.6"/>
    <x v="4"/>
    <x v="14"/>
    <b v="1"/>
    <s v="music/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m/>
    <x v="0"/>
    <s v="USD"/>
    <m/>
    <n v="1339840740"/>
    <n v="1335397188"/>
    <b v="0"/>
    <n v="27"/>
    <n v="125"/>
    <n v="27.777777777777779"/>
    <x v="4"/>
    <x v="14"/>
    <b v="1"/>
    <s v="music/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x v="0"/>
    <s v="USD"/>
    <m/>
    <n v="1367208140"/>
    <n v="1363320140"/>
    <b v="0"/>
    <n v="259"/>
    <n v="128.69999999999999"/>
    <n v="99.382239382239376"/>
    <x v="4"/>
    <x v="14"/>
    <b v="1"/>
    <s v="music/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x v="0"/>
    <s v="USD"/>
    <m/>
    <n v="1337786944"/>
    <n v="1335194944"/>
    <b v="0"/>
    <n v="39"/>
    <n v="101.00533333333334"/>
    <n v="38.848205128205123"/>
    <x v="4"/>
    <x v="14"/>
    <b v="1"/>
    <s v="music/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x v="0"/>
    <s v="USD"/>
    <m/>
    <n v="1339022575"/>
    <n v="1336430575"/>
    <b v="0"/>
    <n v="42"/>
    <n v="127.53666666666666"/>
    <n v="45.548809523809524"/>
    <x v="4"/>
    <x v="14"/>
    <b v="1"/>
    <s v="music/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m/>
    <x v="0"/>
    <s v="USD"/>
    <m/>
    <n v="1364597692"/>
    <n v="1361577292"/>
    <b v="0"/>
    <n v="10"/>
    <n v="100"/>
    <n v="600"/>
    <x v="4"/>
    <x v="14"/>
    <b v="1"/>
    <s v="music/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x v="0"/>
    <s v="USD"/>
    <m/>
    <n v="1312578338"/>
    <n v="1309986338"/>
    <b v="0"/>
    <n v="56"/>
    <n v="112.77149999999999"/>
    <n v="80.551071428571419"/>
    <x v="4"/>
    <x v="14"/>
    <b v="1"/>
    <s v="music/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x v="0"/>
    <s v="USD"/>
    <m/>
    <n v="1422400387"/>
    <n v="1421190787"/>
    <b v="0"/>
    <n v="20"/>
    <n v="105.6"/>
    <n v="52.8"/>
    <x v="4"/>
    <x v="14"/>
    <b v="1"/>
    <s v="music/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x v="0"/>
    <s v="USD"/>
    <m/>
    <n v="1356976800"/>
    <n v="1352820837"/>
    <b v="0"/>
    <n v="170"/>
    <n v="202.625"/>
    <n v="47.676470588235297"/>
    <x v="4"/>
    <x v="14"/>
    <b v="1"/>
    <s v="music/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x v="0"/>
    <s v="USD"/>
    <m/>
    <n v="1340476375"/>
    <n v="1337884375"/>
    <b v="0"/>
    <n v="29"/>
    <n v="113.33333333333333"/>
    <n v="23.448275862068964"/>
    <x v="4"/>
    <x v="14"/>
    <b v="1"/>
    <s v="music/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x v="5"/>
    <s v="CAD"/>
    <m/>
    <n v="1443379104"/>
    <n v="1440787104"/>
    <b v="0"/>
    <n v="7"/>
    <n v="2.5545454545454547"/>
    <n v="40.142857142857146"/>
    <x v="7"/>
    <x v="34"/>
    <b v="0"/>
    <s v="food/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m/>
    <x v="0"/>
    <s v="USD"/>
    <m/>
    <n v="1411328918"/>
    <n v="1407440918"/>
    <b v="0"/>
    <n v="5"/>
    <n v="7.8181818181818186E-2"/>
    <n v="17.2"/>
    <x v="7"/>
    <x v="34"/>
    <b v="0"/>
    <s v="food/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x v="0"/>
    <s v="USD"/>
    <m/>
    <n v="1465333560"/>
    <n v="1462743308"/>
    <b v="0"/>
    <n v="0"/>
    <n v="0"/>
    <e v="#DIV/0!"/>
    <x v="7"/>
    <x v="34"/>
    <b v="0"/>
    <s v="food/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m/>
    <x v="0"/>
    <s v="USD"/>
    <m/>
    <n v="1416014534"/>
    <n v="1413418934"/>
    <b v="0"/>
    <n v="0"/>
    <n v="0"/>
    <e v="#DIV/0!"/>
    <x v="7"/>
    <x v="34"/>
    <b v="0"/>
    <s v="food/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m/>
    <x v="0"/>
    <s v="USD"/>
    <m/>
    <n v="1426292416"/>
    <n v="1423704016"/>
    <b v="0"/>
    <n v="0"/>
    <n v="0"/>
    <e v="#DIV/0!"/>
    <x v="7"/>
    <x v="34"/>
    <b v="0"/>
    <s v="food/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m/>
    <x v="1"/>
    <s v="GBP"/>
    <m/>
    <n v="1443906000"/>
    <n v="1441955269"/>
    <b v="0"/>
    <n v="2"/>
    <n v="0.6"/>
    <n v="15"/>
    <x v="7"/>
    <x v="34"/>
    <b v="0"/>
    <s v="food/restaurants"/>
    <x v="2506"/>
    <x v="0"/>
    <d v="2015-10-03T21:00:00"/>
  </r>
  <r>
    <n v="2507"/>
    <s v="Help Cafe Talavera get a New Kitchen!"/>
    <s v="Unique dishes for a unique city!."/>
    <n v="42850"/>
    <n v="0"/>
    <x v="2"/>
    <m/>
    <x v="0"/>
    <s v="USD"/>
    <m/>
    <n v="1431308704"/>
    <n v="1428716704"/>
    <b v="0"/>
    <n v="0"/>
    <n v="0"/>
    <e v="#DIV/0!"/>
    <x v="7"/>
    <x v="34"/>
    <b v="0"/>
    <s v="food/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x v="0"/>
    <s v="USD"/>
    <m/>
    <n v="1408056634"/>
    <n v="1405464634"/>
    <b v="0"/>
    <n v="0"/>
    <n v="0"/>
    <e v="#DIV/0!"/>
    <x v="7"/>
    <x v="34"/>
    <b v="0"/>
    <s v="food/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x v="1"/>
    <s v="GBP"/>
    <m/>
    <n v="1429554349"/>
    <n v="1424719549"/>
    <b v="0"/>
    <n v="28"/>
    <n v="1.0526315789473684"/>
    <n v="35.714285714285715"/>
    <x v="7"/>
    <x v="34"/>
    <b v="0"/>
    <s v="food/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x v="0"/>
    <s v="USD"/>
    <m/>
    <n v="1431647772"/>
    <n v="1426463772"/>
    <b v="0"/>
    <n v="2"/>
    <n v="0.15"/>
    <n v="37.5"/>
    <x v="7"/>
    <x v="34"/>
    <b v="0"/>
    <s v="food/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m/>
    <x v="1"/>
    <s v="GBP"/>
    <m/>
    <n v="1454323413"/>
    <n v="1451731413"/>
    <b v="0"/>
    <n v="0"/>
    <n v="0"/>
    <e v="#DIV/0!"/>
    <x v="7"/>
    <x v="34"/>
    <b v="0"/>
    <s v="food/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m/>
    <x v="0"/>
    <s v="USD"/>
    <m/>
    <n v="1418504561"/>
    <n v="1417208561"/>
    <b v="0"/>
    <n v="0"/>
    <n v="0"/>
    <e v="#DIV/0!"/>
    <x v="7"/>
    <x v="34"/>
    <b v="0"/>
    <s v="food/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x v="12"/>
    <s v="EUR"/>
    <m/>
    <n v="1488067789"/>
    <n v="1482883789"/>
    <b v="0"/>
    <n v="0"/>
    <n v="0"/>
    <e v="#DIV/0!"/>
    <x v="7"/>
    <x v="34"/>
    <b v="0"/>
    <s v="food/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m/>
    <x v="0"/>
    <s v="USD"/>
    <m/>
    <n v="1408526477"/>
    <n v="1407057677"/>
    <b v="0"/>
    <n v="4"/>
    <n v="1.75"/>
    <n v="52.5"/>
    <x v="7"/>
    <x v="34"/>
    <b v="0"/>
    <s v="food/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x v="0"/>
    <s v="USD"/>
    <m/>
    <n v="1424635753"/>
    <n v="1422043753"/>
    <b v="0"/>
    <n v="12"/>
    <n v="18.600000000000001"/>
    <n v="77.5"/>
    <x v="7"/>
    <x v="34"/>
    <b v="0"/>
    <s v="food/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m/>
    <x v="0"/>
    <s v="USD"/>
    <m/>
    <n v="1417279252"/>
    <n v="1414683652"/>
    <b v="0"/>
    <n v="0"/>
    <n v="0"/>
    <e v="#DIV/0!"/>
    <x v="7"/>
    <x v="34"/>
    <b v="0"/>
    <s v="food/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m/>
    <x v="5"/>
    <s v="CAD"/>
    <m/>
    <n v="1426788930"/>
    <n v="1424200530"/>
    <b v="0"/>
    <n v="33"/>
    <n v="9.8166666666666664"/>
    <n v="53.545454545454547"/>
    <x v="7"/>
    <x v="34"/>
    <b v="0"/>
    <s v="food/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x v="0"/>
    <s v="USD"/>
    <m/>
    <n v="1415899228"/>
    <n v="1413303628"/>
    <b v="0"/>
    <n v="0"/>
    <n v="0"/>
    <e v="#DIV/0!"/>
    <x v="7"/>
    <x v="34"/>
    <b v="0"/>
    <s v="food/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m/>
    <x v="0"/>
    <s v="USD"/>
    <m/>
    <n v="1405741404"/>
    <n v="1403149404"/>
    <b v="0"/>
    <n v="4"/>
    <n v="4.3333333333333335E-2"/>
    <n v="16.25"/>
    <x v="7"/>
    <x v="34"/>
    <b v="0"/>
    <s v="food/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x v="0"/>
    <s v="USD"/>
    <m/>
    <n v="1476559260"/>
    <n v="1472567085"/>
    <b v="0"/>
    <n v="0"/>
    <n v="0"/>
    <e v="#DIV/0!"/>
    <x v="7"/>
    <x v="34"/>
    <b v="0"/>
    <s v="food/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x v="0"/>
    <s v="USD"/>
    <m/>
    <n v="1444778021"/>
    <n v="1442963621"/>
    <b v="0"/>
    <n v="132"/>
    <n v="109.48792"/>
    <n v="103.68174242424243"/>
    <x v="4"/>
    <x v="35"/>
    <b v="1"/>
    <s v="music/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x v="0"/>
    <s v="USD"/>
    <m/>
    <n v="1461336720"/>
    <n v="1459431960"/>
    <b v="0"/>
    <n v="27"/>
    <n v="100"/>
    <n v="185.18518518518519"/>
    <x v="4"/>
    <x v="35"/>
    <b v="1"/>
    <s v="music/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m/>
    <x v="0"/>
    <s v="USD"/>
    <m/>
    <n v="1416270292"/>
    <n v="1413674692"/>
    <b v="0"/>
    <n v="26"/>
    <n v="156.44444444444446"/>
    <n v="54.153846153846153"/>
    <x v="4"/>
    <x v="35"/>
    <b v="1"/>
    <s v="music/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m/>
    <x v="0"/>
    <s v="USD"/>
    <m/>
    <n v="1419136200"/>
    <n v="1416338557"/>
    <b v="0"/>
    <n v="43"/>
    <n v="101.6"/>
    <n v="177.2093023255814"/>
    <x v="4"/>
    <x v="35"/>
    <b v="1"/>
    <s v="music/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m/>
    <x v="0"/>
    <s v="USD"/>
    <m/>
    <n v="1340914571"/>
    <n v="1338322571"/>
    <b v="0"/>
    <n v="80"/>
    <n v="100.325"/>
    <n v="100.325"/>
    <x v="4"/>
    <x v="35"/>
    <b v="1"/>
    <s v="music/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x v="0"/>
    <s v="USD"/>
    <m/>
    <n v="1418014740"/>
    <n v="1415585474"/>
    <b v="0"/>
    <n v="33"/>
    <n v="112.95"/>
    <n v="136.90909090909091"/>
    <x v="4"/>
    <x v="35"/>
    <b v="1"/>
    <s v="music/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m/>
    <x v="0"/>
    <s v="USD"/>
    <m/>
    <n v="1382068740"/>
    <n v="1380477691"/>
    <b v="0"/>
    <n v="71"/>
    <n v="102.125"/>
    <n v="57.535211267605632"/>
    <x v="4"/>
    <x v="35"/>
    <b v="1"/>
    <s v="music/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m/>
    <x v="1"/>
    <s v="GBP"/>
    <m/>
    <n v="1440068400"/>
    <n v="1438459303"/>
    <b v="0"/>
    <n v="81"/>
    <n v="107.24975000000001"/>
    <n v="52.962839506172834"/>
    <x v="4"/>
    <x v="35"/>
    <b v="1"/>
    <s v="music/classical music"/>
    <x v="2528"/>
    <x v="0"/>
    <d v="2015-08-20T11:00:00"/>
  </r>
  <r>
    <n v="2529"/>
    <s v="UrbanArias is DC's Contemporary Opera Company"/>
    <s v="Opera. Short. New."/>
    <n v="6000"/>
    <n v="6257"/>
    <x v="0"/>
    <m/>
    <x v="0"/>
    <s v="USD"/>
    <m/>
    <n v="1332636975"/>
    <n v="1328752575"/>
    <b v="0"/>
    <n v="76"/>
    <n v="104.28333333333333"/>
    <n v="82.328947368421055"/>
    <x v="4"/>
    <x v="35"/>
    <b v="1"/>
    <s v="music/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x v="0"/>
    <s v="USD"/>
    <m/>
    <n v="1429505400"/>
    <n v="1426711505"/>
    <b v="0"/>
    <n v="48"/>
    <n v="100"/>
    <n v="135.41666666666666"/>
    <x v="4"/>
    <x v="35"/>
    <b v="1"/>
    <s v="music/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x v="0"/>
    <s v="USD"/>
    <m/>
    <n v="1439611140"/>
    <n v="1437668354"/>
    <b v="0"/>
    <n v="61"/>
    <n v="100.4"/>
    <n v="74.06557377049181"/>
    <x v="4"/>
    <x v="35"/>
    <b v="1"/>
    <s v="music/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x v="0"/>
    <s v="USD"/>
    <m/>
    <n v="1345148566"/>
    <n v="1342556566"/>
    <b v="0"/>
    <n v="60"/>
    <n v="126.125"/>
    <n v="84.083333333333329"/>
    <x v="4"/>
    <x v="35"/>
    <b v="1"/>
    <s v="music/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x v="0"/>
    <s v="USD"/>
    <m/>
    <n v="1362160868"/>
    <n v="1359568911"/>
    <b v="0"/>
    <n v="136"/>
    <n v="110.66666666666667"/>
    <n v="61.029411764705884"/>
    <x v="4"/>
    <x v="35"/>
    <b v="1"/>
    <s v="music/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x v="0"/>
    <s v="USD"/>
    <m/>
    <n v="1262325600"/>
    <n v="1257871712"/>
    <b v="0"/>
    <n v="14"/>
    <n v="105"/>
    <n v="150"/>
    <x v="4"/>
    <x v="35"/>
    <b v="1"/>
    <s v="music/classical music"/>
    <x v="2534"/>
    <x v="8"/>
    <d v="2010-01-01T06:00:00"/>
  </r>
  <r>
    <n v="2535"/>
    <s v="Mark Hayes Requiem Recording"/>
    <s v="Mark Hayes: Requiem Recording"/>
    <n v="20000"/>
    <n v="20755"/>
    <x v="0"/>
    <m/>
    <x v="0"/>
    <s v="USD"/>
    <m/>
    <n v="1417463945"/>
    <n v="1414781945"/>
    <b v="0"/>
    <n v="78"/>
    <n v="103.77500000000001"/>
    <n v="266.08974358974359"/>
    <x v="4"/>
    <x v="35"/>
    <b v="1"/>
    <s v="music/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x v="0"/>
    <s v="USD"/>
    <m/>
    <n v="1375151566"/>
    <n v="1373337166"/>
    <b v="0"/>
    <n v="4"/>
    <n v="116"/>
    <n v="7.25"/>
    <x v="4"/>
    <x v="35"/>
    <b v="1"/>
    <s v="music/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x v="0"/>
    <s v="USD"/>
    <m/>
    <n v="1312212855"/>
    <n v="1307028855"/>
    <b v="0"/>
    <n v="11"/>
    <n v="110"/>
    <n v="100"/>
    <x v="4"/>
    <x v="35"/>
    <b v="1"/>
    <s v="music/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m/>
    <x v="0"/>
    <s v="USD"/>
    <m/>
    <n v="1361681940"/>
    <n v="1359029661"/>
    <b v="0"/>
    <n v="185"/>
    <n v="113.01761111111109"/>
    <n v="109.96308108108107"/>
    <x v="4"/>
    <x v="35"/>
    <b v="1"/>
    <s v="music/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m/>
    <x v="0"/>
    <s v="USD"/>
    <m/>
    <n v="1422913152"/>
    <n v="1417729152"/>
    <b v="0"/>
    <n v="59"/>
    <n v="100.25"/>
    <n v="169.91525423728814"/>
    <x v="4"/>
    <x v="35"/>
    <b v="1"/>
    <s v="music/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x v="0"/>
    <s v="USD"/>
    <m/>
    <n v="1319904721"/>
    <n v="1314720721"/>
    <b v="0"/>
    <n v="27"/>
    <n v="103.4"/>
    <n v="95.740740740740748"/>
    <x v="4"/>
    <x v="35"/>
    <b v="1"/>
    <s v="music/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x v="1"/>
    <s v="GBP"/>
    <m/>
    <n v="1380192418"/>
    <n v="1375008418"/>
    <b v="0"/>
    <n v="63"/>
    <n v="107.02857142857142"/>
    <n v="59.460317460317462"/>
    <x v="4"/>
    <x v="35"/>
    <b v="1"/>
    <s v="music/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m/>
    <x v="0"/>
    <s v="USD"/>
    <m/>
    <n v="1380599940"/>
    <n v="1377252857"/>
    <b v="0"/>
    <n v="13"/>
    <n v="103.57142857142857"/>
    <n v="55.769230769230766"/>
    <x v="4"/>
    <x v="35"/>
    <b v="1"/>
    <s v="music/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x v="0"/>
    <s v="USD"/>
    <m/>
    <n v="1293937200"/>
    <n v="1291257298"/>
    <b v="0"/>
    <n v="13"/>
    <n v="156.4"/>
    <n v="30.076923076923077"/>
    <x v="4"/>
    <x v="35"/>
    <b v="1"/>
    <s v="music/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m/>
    <x v="0"/>
    <s v="USD"/>
    <m/>
    <n v="1341750569"/>
    <n v="1339158569"/>
    <b v="0"/>
    <n v="57"/>
    <n v="100.82"/>
    <n v="88.438596491228068"/>
    <x v="4"/>
    <x v="35"/>
    <b v="1"/>
    <s v="music/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x v="0"/>
    <s v="USD"/>
    <m/>
    <n v="1424997000"/>
    <n v="1421983138"/>
    <b v="0"/>
    <n v="61"/>
    <n v="195.3"/>
    <n v="64.032786885245898"/>
    <x v="4"/>
    <x v="35"/>
    <b v="1"/>
    <s v="music/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x v="0"/>
    <s v="USD"/>
    <m/>
    <n v="1380949200"/>
    <n v="1378586179"/>
    <b v="0"/>
    <n v="65"/>
    <n v="111.71428571428571"/>
    <n v="60.153846153846153"/>
    <x v="4"/>
    <x v="35"/>
    <b v="1"/>
    <s v="music/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x v="0"/>
    <s v="USD"/>
    <m/>
    <n v="1333560803"/>
    <n v="1330972403"/>
    <b v="0"/>
    <n v="134"/>
    <n v="119.85454545454546"/>
    <n v="49.194029850746269"/>
    <x v="4"/>
    <x v="35"/>
    <b v="1"/>
    <s v="music/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x v="6"/>
    <s v="EUR"/>
    <m/>
    <n v="1475209620"/>
    <n v="1473087637"/>
    <b v="0"/>
    <n v="37"/>
    <n v="101.85"/>
    <n v="165.16216216216216"/>
    <x v="4"/>
    <x v="35"/>
    <b v="1"/>
    <s v="music/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m/>
    <x v="1"/>
    <s v="GBP"/>
    <m/>
    <n v="1370019600"/>
    <n v="1366999870"/>
    <b v="0"/>
    <n v="37"/>
    <n v="102.80254777070064"/>
    <n v="43.621621621621621"/>
    <x v="4"/>
    <x v="35"/>
    <b v="1"/>
    <s v="music/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x v="0"/>
    <s v="USD"/>
    <m/>
    <n v="1444276740"/>
    <n v="1439392406"/>
    <b v="0"/>
    <n v="150"/>
    <n v="100.84615384615384"/>
    <n v="43.7"/>
    <x v="4"/>
    <x v="35"/>
    <b v="1"/>
    <s v="music/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x v="0"/>
    <s v="USD"/>
    <m/>
    <n v="1332362880"/>
    <n v="1329890585"/>
    <b v="0"/>
    <n v="56"/>
    <n v="102.73469387755102"/>
    <n v="67.419642857142861"/>
    <x v="4"/>
    <x v="35"/>
    <b v="1"/>
    <s v="music/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m/>
    <x v="0"/>
    <s v="USD"/>
    <m/>
    <n v="1488741981"/>
    <n v="1486149981"/>
    <b v="0"/>
    <n v="18"/>
    <n v="106.5"/>
    <n v="177.5"/>
    <x v="4"/>
    <x v="35"/>
    <b v="1"/>
    <s v="music/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x v="0"/>
    <s v="USD"/>
    <m/>
    <n v="1348202807"/>
    <n v="1343018807"/>
    <b v="0"/>
    <n v="60"/>
    <n v="155.53333333333333"/>
    <n v="38.883333333333333"/>
    <x v="4"/>
    <x v="35"/>
    <b v="1"/>
    <s v="music/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x v="0"/>
    <s v="USD"/>
    <m/>
    <n v="1433131140"/>
    <n v="1430445163"/>
    <b v="0"/>
    <n v="67"/>
    <n v="122.8"/>
    <n v="54.985074626865675"/>
    <x v="4"/>
    <x v="35"/>
    <b v="1"/>
    <s v="music/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x v="0"/>
    <s v="USD"/>
    <m/>
    <n v="1338219793"/>
    <n v="1335541393"/>
    <b v="0"/>
    <n v="35"/>
    <n v="107.35"/>
    <n v="61.342857142857142"/>
    <x v="4"/>
    <x v="35"/>
    <b v="1"/>
    <s v="music/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x v="0"/>
    <s v="USD"/>
    <m/>
    <n v="1356392857"/>
    <n v="1352504857"/>
    <b v="0"/>
    <n v="34"/>
    <n v="105.50335570469798"/>
    <n v="23.117647058823529"/>
    <x v="4"/>
    <x v="35"/>
    <b v="1"/>
    <s v="music/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m/>
    <x v="1"/>
    <s v="GBP"/>
    <m/>
    <n v="1400176386"/>
    <n v="1397584386"/>
    <b v="0"/>
    <n v="36"/>
    <n v="118.44444444444444"/>
    <n v="29.611111111111111"/>
    <x v="4"/>
    <x v="35"/>
    <b v="1"/>
    <s v="music/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m/>
    <x v="2"/>
    <s v="AUD"/>
    <m/>
    <n v="1430488740"/>
    <n v="1427747906"/>
    <b v="0"/>
    <n v="18"/>
    <n v="108.88"/>
    <n v="75.611111111111114"/>
    <x v="4"/>
    <x v="35"/>
    <b v="1"/>
    <s v="music/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x v="0"/>
    <s v="USD"/>
    <m/>
    <n v="1321385820"/>
    <n v="1318539484"/>
    <b v="0"/>
    <n v="25"/>
    <n v="111.25"/>
    <n v="35.6"/>
    <x v="4"/>
    <x v="35"/>
    <b v="1"/>
    <s v="music/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x v="1"/>
    <s v="GBP"/>
    <m/>
    <n v="1425682174"/>
    <n v="1423090174"/>
    <b v="0"/>
    <n v="21"/>
    <n v="100.1"/>
    <n v="143"/>
    <x v="4"/>
    <x v="35"/>
    <b v="1"/>
    <s v="music/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x v="5"/>
    <s v="CAD"/>
    <m/>
    <n v="1444740089"/>
    <n v="1442148089"/>
    <b v="0"/>
    <n v="0"/>
    <n v="0"/>
    <e v="#DIV/0!"/>
    <x v="7"/>
    <x v="19"/>
    <b v="0"/>
    <s v="food/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x v="12"/>
    <s v="EUR"/>
    <m/>
    <n v="1476189339"/>
    <n v="1471005339"/>
    <b v="0"/>
    <n v="3"/>
    <n v="0.75"/>
    <n v="25"/>
    <x v="7"/>
    <x v="19"/>
    <b v="0"/>
    <s v="food/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m/>
    <x v="0"/>
    <s v="USD"/>
    <m/>
    <n v="1438226451"/>
    <n v="1433042451"/>
    <b v="0"/>
    <n v="0"/>
    <n v="0"/>
    <e v="#DIV/0!"/>
    <x v="7"/>
    <x v="19"/>
    <b v="0"/>
    <s v="food/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x v="5"/>
    <s v="CAD"/>
    <m/>
    <n v="1406854699"/>
    <n v="1404262699"/>
    <b v="0"/>
    <n v="0"/>
    <n v="0"/>
    <e v="#DIV/0!"/>
    <x v="7"/>
    <x v="19"/>
    <b v="0"/>
    <s v="food/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m/>
    <x v="0"/>
    <s v="USD"/>
    <m/>
    <n v="1462827000"/>
    <n v="1457710589"/>
    <b v="0"/>
    <n v="1"/>
    <n v="1"/>
    <n v="100"/>
    <x v="7"/>
    <x v="19"/>
    <b v="0"/>
    <s v="food/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x v="0"/>
    <s v="USD"/>
    <m/>
    <n v="1408663948"/>
    <n v="1406071948"/>
    <b v="0"/>
    <n v="0"/>
    <n v="0"/>
    <e v="#DIV/0!"/>
    <x v="7"/>
    <x v="19"/>
    <b v="0"/>
    <s v="food/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x v="0"/>
    <s v="USD"/>
    <m/>
    <n v="1429823138"/>
    <n v="1427231138"/>
    <b v="0"/>
    <n v="2"/>
    <n v="0.26666666666666666"/>
    <n v="60"/>
    <x v="7"/>
    <x v="19"/>
    <b v="0"/>
    <s v="food/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x v="1"/>
    <s v="GBP"/>
    <m/>
    <n v="1472745594"/>
    <n v="1470153594"/>
    <b v="0"/>
    <n v="1"/>
    <n v="0.5"/>
    <n v="50"/>
    <x v="7"/>
    <x v="19"/>
    <b v="0"/>
    <s v="food/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x v="0"/>
    <s v="USD"/>
    <m/>
    <n v="1442457112"/>
    <n v="1439865112"/>
    <b v="0"/>
    <n v="2"/>
    <n v="2.2307692307692308"/>
    <n v="72.5"/>
    <x v="7"/>
    <x v="19"/>
    <b v="0"/>
    <s v="food/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x v="0"/>
    <s v="USD"/>
    <m/>
    <n v="1486590035"/>
    <n v="1483998035"/>
    <b v="0"/>
    <n v="2"/>
    <n v="0.84285714285714286"/>
    <n v="29.5"/>
    <x v="7"/>
    <x v="19"/>
    <b v="0"/>
    <s v="food/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m/>
    <x v="2"/>
    <s v="AUD"/>
    <m/>
    <n v="1463645521"/>
    <n v="1458461521"/>
    <b v="0"/>
    <n v="4"/>
    <n v="0.25"/>
    <n v="62.5"/>
    <x v="7"/>
    <x v="19"/>
    <b v="0"/>
    <s v="food/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m/>
    <x v="0"/>
    <s v="USD"/>
    <m/>
    <n v="1428893517"/>
    <n v="1426301517"/>
    <b v="0"/>
    <n v="0"/>
    <n v="0"/>
    <e v="#DIV/0!"/>
    <x v="7"/>
    <x v="19"/>
    <b v="0"/>
    <s v="food/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x v="0"/>
    <s v="USD"/>
    <m/>
    <n v="1408803149"/>
    <n v="1404915149"/>
    <b v="0"/>
    <n v="0"/>
    <n v="0"/>
    <e v="#DIV/0!"/>
    <x v="7"/>
    <x v="19"/>
    <b v="0"/>
    <s v="food/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x v="0"/>
    <s v="USD"/>
    <m/>
    <n v="1463600945"/>
    <n v="1461786545"/>
    <b v="0"/>
    <n v="0"/>
    <n v="0"/>
    <e v="#DIV/0!"/>
    <x v="7"/>
    <x v="19"/>
    <b v="0"/>
    <s v="food/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m/>
    <x v="0"/>
    <s v="USD"/>
    <m/>
    <n v="1421030194"/>
    <n v="1418438194"/>
    <b v="0"/>
    <n v="0"/>
    <n v="0"/>
    <e v="#DIV/0!"/>
    <x v="7"/>
    <x v="19"/>
    <b v="0"/>
    <s v="food/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m/>
    <x v="0"/>
    <s v="USD"/>
    <m/>
    <n v="1428707647"/>
    <n v="1424823247"/>
    <b v="0"/>
    <n v="0"/>
    <n v="0"/>
    <e v="#DIV/0!"/>
    <x v="7"/>
    <x v="19"/>
    <b v="0"/>
    <s v="food/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x v="0"/>
    <s v="USD"/>
    <m/>
    <n v="1407181297"/>
    <n v="1405021297"/>
    <b v="0"/>
    <n v="0"/>
    <n v="0"/>
    <e v="#DIV/0!"/>
    <x v="7"/>
    <x v="19"/>
    <b v="0"/>
    <s v="food/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x v="0"/>
    <s v="USD"/>
    <m/>
    <n v="1444410000"/>
    <n v="1440203579"/>
    <b v="0"/>
    <n v="0"/>
    <n v="0"/>
    <e v="#DIV/0!"/>
    <x v="7"/>
    <x v="19"/>
    <b v="0"/>
    <s v="food/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x v="0"/>
    <s v="USD"/>
    <m/>
    <n v="1410810903"/>
    <n v="1405626903"/>
    <b v="0"/>
    <n v="12"/>
    <n v="0.13850000000000001"/>
    <n v="23.083333333333332"/>
    <x v="7"/>
    <x v="19"/>
    <b v="0"/>
    <s v="food/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x v="0"/>
    <s v="USD"/>
    <m/>
    <n v="1431745200"/>
    <n v="1429170603"/>
    <b v="0"/>
    <n v="2"/>
    <n v="0.6"/>
    <n v="25.5"/>
    <x v="7"/>
    <x v="19"/>
    <b v="0"/>
    <s v="food/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m/>
    <x v="0"/>
    <s v="USD"/>
    <m/>
    <n v="1447689898"/>
    <n v="1445094298"/>
    <b v="0"/>
    <n v="11"/>
    <n v="10.6"/>
    <n v="48.18181818181818"/>
    <x v="7"/>
    <x v="19"/>
    <b v="0"/>
    <s v="food/food trucks"/>
    <x v="2581"/>
    <x v="0"/>
    <d v="2015-11-16T16:04:58"/>
  </r>
  <r>
    <n v="2582"/>
    <s v="Drunken Wings"/>
    <s v="The place where chicken meets liquor for the first time!"/>
    <n v="90000"/>
    <n v="1"/>
    <x v="2"/>
    <m/>
    <x v="0"/>
    <s v="USD"/>
    <m/>
    <n v="1477784634"/>
    <n v="1475192634"/>
    <b v="0"/>
    <n v="1"/>
    <n v="1.1111111111111111E-3"/>
    <n v="1"/>
    <x v="7"/>
    <x v="19"/>
    <b v="0"/>
    <s v="food/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m/>
    <x v="0"/>
    <s v="USD"/>
    <m/>
    <n v="1426526880"/>
    <n v="1421346480"/>
    <b v="0"/>
    <n v="5"/>
    <n v="0.5"/>
    <n v="1"/>
    <x v="7"/>
    <x v="19"/>
    <b v="0"/>
    <s v="food/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m/>
    <x v="0"/>
    <s v="USD"/>
    <m/>
    <n v="1434341369"/>
    <n v="1431749369"/>
    <b v="0"/>
    <n v="0"/>
    <n v="0"/>
    <e v="#DIV/0!"/>
    <x v="7"/>
    <x v="19"/>
    <b v="0"/>
    <s v="food/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x v="0"/>
    <s v="USD"/>
    <m/>
    <n v="1404601632"/>
    <n v="1402009632"/>
    <b v="0"/>
    <n v="1"/>
    <n v="0.16666666666666666"/>
    <n v="50"/>
    <x v="7"/>
    <x v="19"/>
    <b v="0"/>
    <s v="food/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m/>
    <x v="1"/>
    <s v="GBP"/>
    <m/>
    <n v="1451030136"/>
    <n v="1448438136"/>
    <b v="0"/>
    <n v="1"/>
    <n v="0.16666666666666666"/>
    <n v="5"/>
    <x v="7"/>
    <x v="19"/>
    <b v="0"/>
    <s v="food/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x v="0"/>
    <s v="USD"/>
    <m/>
    <n v="1451491953"/>
    <n v="1448899953"/>
    <b v="0"/>
    <n v="6"/>
    <n v="2.4340000000000002"/>
    <n v="202.83333333333334"/>
    <x v="7"/>
    <x v="19"/>
    <b v="0"/>
    <s v="food/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x v="0"/>
    <s v="USD"/>
    <m/>
    <n v="1427807640"/>
    <n v="1423325626"/>
    <b v="0"/>
    <n v="8"/>
    <n v="3.8833333333333333"/>
    <n v="29.125"/>
    <x v="7"/>
    <x v="19"/>
    <b v="0"/>
    <s v="food/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x v="8"/>
    <s v="DKK"/>
    <m/>
    <n v="1458733927"/>
    <n v="1456145527"/>
    <b v="0"/>
    <n v="1"/>
    <n v="0.01"/>
    <n v="5"/>
    <x v="7"/>
    <x v="19"/>
    <b v="0"/>
    <s v="food/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x v="2"/>
    <s v="AUD"/>
    <m/>
    <n v="1453817297"/>
    <n v="1453212497"/>
    <b v="0"/>
    <n v="0"/>
    <n v="0"/>
    <e v="#DIV/0!"/>
    <x v="7"/>
    <x v="19"/>
    <b v="0"/>
    <s v="food/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m/>
    <x v="0"/>
    <s v="USD"/>
    <m/>
    <n v="1457901924"/>
    <n v="1452721524"/>
    <b v="0"/>
    <n v="2"/>
    <n v="1.7333333333333334"/>
    <n v="13"/>
    <x v="7"/>
    <x v="19"/>
    <b v="0"/>
    <s v="food/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m/>
    <x v="0"/>
    <s v="USD"/>
    <m/>
    <n v="1412536421"/>
    <n v="1409944421"/>
    <b v="0"/>
    <n v="1"/>
    <n v="0.16666666666666666"/>
    <n v="50"/>
    <x v="7"/>
    <x v="19"/>
    <b v="0"/>
    <s v="food/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x v="0"/>
    <s v="USD"/>
    <m/>
    <n v="1429993026"/>
    <n v="1427401026"/>
    <b v="0"/>
    <n v="0"/>
    <n v="0"/>
    <e v="#DIV/0!"/>
    <x v="7"/>
    <x v="19"/>
    <b v="0"/>
    <s v="food/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x v="0"/>
    <s v="USD"/>
    <m/>
    <n v="1407453228"/>
    <n v="1404861228"/>
    <b v="0"/>
    <n v="1"/>
    <n v="1.25E-3"/>
    <n v="1"/>
    <x v="7"/>
    <x v="19"/>
    <b v="0"/>
    <s v="food/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m/>
    <x v="0"/>
    <s v="USD"/>
    <m/>
    <n v="1487915500"/>
    <n v="1485323500"/>
    <b v="0"/>
    <n v="19"/>
    <n v="12.166666666666666"/>
    <n v="96.05263157894737"/>
    <x v="7"/>
    <x v="19"/>
    <b v="0"/>
    <s v="food/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x v="5"/>
    <s v="CAD"/>
    <m/>
    <n v="1407427009"/>
    <n v="1404835009"/>
    <b v="0"/>
    <n v="27"/>
    <n v="23.588571428571427"/>
    <n v="305.77777777777777"/>
    <x v="7"/>
    <x v="19"/>
    <b v="0"/>
    <s v="food/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x v="1"/>
    <s v="GBP"/>
    <m/>
    <n v="1466323917"/>
    <n v="1463731917"/>
    <b v="0"/>
    <n v="7"/>
    <n v="5.666666666666667"/>
    <n v="12.142857142857142"/>
    <x v="7"/>
    <x v="19"/>
    <b v="0"/>
    <s v="food/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m/>
    <x v="0"/>
    <s v="USD"/>
    <m/>
    <n v="1443039001"/>
    <n v="1440447001"/>
    <b v="0"/>
    <n v="14"/>
    <n v="39"/>
    <n v="83.571428571428569"/>
    <x v="7"/>
    <x v="19"/>
    <b v="0"/>
    <s v="food/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m/>
    <x v="0"/>
    <s v="USD"/>
    <m/>
    <n v="1407089147"/>
    <n v="1403201147"/>
    <b v="0"/>
    <n v="5"/>
    <n v="0.99546510341776351"/>
    <n v="18"/>
    <x v="7"/>
    <x v="19"/>
    <b v="0"/>
    <s v="food/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m/>
    <x v="0"/>
    <s v="USD"/>
    <m/>
    <n v="1458938200"/>
    <n v="1453757800"/>
    <b v="0"/>
    <n v="30"/>
    <n v="6.9320000000000004"/>
    <n v="115.53333333333333"/>
    <x v="7"/>
    <x v="19"/>
    <b v="0"/>
    <s v="food/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x v="0"/>
    <s v="USD"/>
    <m/>
    <n v="1347508740"/>
    <n v="1346276349"/>
    <b v="1"/>
    <n v="151"/>
    <n v="661.4"/>
    <n v="21.900662251655628"/>
    <x v="2"/>
    <x v="36"/>
    <b v="1"/>
    <s v="technology/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x v="0"/>
    <s v="USD"/>
    <m/>
    <n v="1415827200"/>
    <n v="1412358968"/>
    <b v="1"/>
    <n v="489"/>
    <n v="326.09166666666664"/>
    <n v="80.022494887525568"/>
    <x v="2"/>
    <x v="36"/>
    <b v="1"/>
    <s v="technology/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m/>
    <x v="0"/>
    <s v="USD"/>
    <m/>
    <n v="1387835654"/>
    <n v="1386626054"/>
    <b v="1"/>
    <n v="50"/>
    <n v="101.48571428571428"/>
    <n v="35.520000000000003"/>
    <x v="2"/>
    <x v="36"/>
    <b v="1"/>
    <s v="technology/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x v="0"/>
    <s v="USD"/>
    <m/>
    <n v="1335662023"/>
    <n v="1333070023"/>
    <b v="1"/>
    <n v="321"/>
    <n v="104.21799999999999"/>
    <n v="64.933333333333323"/>
    <x v="2"/>
    <x v="36"/>
    <b v="1"/>
    <s v="technology/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x v="0"/>
    <s v="USD"/>
    <m/>
    <n v="1466168390"/>
    <n v="1463576390"/>
    <b v="1"/>
    <n v="1762"/>
    <n v="107.42157"/>
    <n v="60.965703745743475"/>
    <x v="2"/>
    <x v="36"/>
    <b v="1"/>
    <s v="technology/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x v="0"/>
    <s v="USD"/>
    <m/>
    <n v="1398791182"/>
    <n v="1396026382"/>
    <b v="1"/>
    <n v="385"/>
    <n v="110.05454545454545"/>
    <n v="31.444155844155844"/>
    <x v="2"/>
    <x v="36"/>
    <b v="1"/>
    <s v="technology/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x v="0"/>
    <s v="USD"/>
    <m/>
    <n v="1439344800"/>
    <n v="1435611572"/>
    <b v="1"/>
    <n v="398"/>
    <n v="407.7"/>
    <n v="81.949748743718587"/>
    <x v="2"/>
    <x v="36"/>
    <b v="1"/>
    <s v="technology/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x v="0"/>
    <s v="USD"/>
    <m/>
    <n v="1489536000"/>
    <n v="1485976468"/>
    <b v="1"/>
    <n v="304"/>
    <n v="223.92500000000001"/>
    <n v="58.92763157894737"/>
    <x v="2"/>
    <x v="36"/>
    <b v="1"/>
    <s v="technology/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x v="0"/>
    <s v="USD"/>
    <m/>
    <n v="1342330951"/>
    <n v="1339738951"/>
    <b v="1"/>
    <n v="676"/>
    <n v="303.80111428571428"/>
    <n v="157.29347633136095"/>
    <x v="2"/>
    <x v="36"/>
    <b v="1"/>
    <s v="technology/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m/>
    <x v="0"/>
    <s v="USD"/>
    <m/>
    <n v="1471849140"/>
    <n v="1468444125"/>
    <b v="1"/>
    <n v="577"/>
    <n v="141.3251043268175"/>
    <n v="55.758509532062391"/>
    <x v="2"/>
    <x v="36"/>
    <b v="1"/>
    <s v="technology/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x v="12"/>
    <s v="EUR"/>
    <m/>
    <n v="1483397940"/>
    <n v="1480493014"/>
    <b v="1"/>
    <n v="3663"/>
    <n v="2790.6363636363635"/>
    <n v="83.802893802893806"/>
    <x v="2"/>
    <x v="36"/>
    <b v="1"/>
    <s v="technology/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x v="0"/>
    <s v="USD"/>
    <m/>
    <n v="1420773970"/>
    <n v="1418095570"/>
    <b v="1"/>
    <n v="294"/>
    <n v="171.76130000000001"/>
    <n v="58.422210884353746"/>
    <x v="2"/>
    <x v="36"/>
    <b v="1"/>
    <s v="technology/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m/>
    <x v="0"/>
    <s v="USD"/>
    <m/>
    <n v="1348256294"/>
    <n v="1345664294"/>
    <b v="1"/>
    <n v="28"/>
    <n v="101.01333333333334"/>
    <n v="270.57142857142856"/>
    <x v="2"/>
    <x v="36"/>
    <b v="1"/>
    <s v="technology/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x v="0"/>
    <s v="USD"/>
    <m/>
    <n v="1398834000"/>
    <n v="1396371612"/>
    <b v="1"/>
    <n v="100"/>
    <n v="102"/>
    <n v="107.1"/>
    <x v="2"/>
    <x v="36"/>
    <b v="1"/>
    <s v="technology/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x v="1"/>
    <s v="GBP"/>
    <m/>
    <n v="1462017600"/>
    <n v="1458820564"/>
    <b v="0"/>
    <n v="72"/>
    <n v="169.76511744127936"/>
    <n v="47.180555555555557"/>
    <x v="2"/>
    <x v="36"/>
    <b v="1"/>
    <s v="technology/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m/>
    <x v="0"/>
    <s v="USD"/>
    <m/>
    <n v="1440546729"/>
    <n v="1437954729"/>
    <b v="1"/>
    <n v="238"/>
    <n v="114.53400000000001"/>
    <n v="120.30882352941177"/>
    <x v="2"/>
    <x v="36"/>
    <b v="1"/>
    <s v="technology/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x v="0"/>
    <s v="USD"/>
    <m/>
    <n v="1413838751"/>
    <n v="1411246751"/>
    <b v="1"/>
    <n v="159"/>
    <n v="877.6"/>
    <n v="27.59748427672956"/>
    <x v="2"/>
    <x v="36"/>
    <b v="1"/>
    <s v="technology/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m/>
    <x v="0"/>
    <s v="USD"/>
    <m/>
    <n v="1449000061"/>
    <n v="1443812461"/>
    <b v="1"/>
    <n v="77"/>
    <n v="105.38666666666667"/>
    <n v="205.2987012987013"/>
    <x v="2"/>
    <x v="36"/>
    <b v="1"/>
    <s v="technology/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x v="0"/>
    <s v="USD"/>
    <m/>
    <n v="1445598000"/>
    <n v="1443302004"/>
    <b v="1"/>
    <n v="53"/>
    <n v="188.4"/>
    <n v="35.547169811320757"/>
    <x v="2"/>
    <x v="36"/>
    <b v="1"/>
    <s v="technology/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x v="2"/>
    <s v="AUD"/>
    <m/>
    <n v="1444525200"/>
    <n v="1441339242"/>
    <b v="1"/>
    <n v="1251"/>
    <n v="143.65230769230769"/>
    <n v="74.639488409272587"/>
    <x v="2"/>
    <x v="36"/>
    <b v="1"/>
    <s v="technology/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x v="0"/>
    <s v="USD"/>
    <m/>
    <n v="1432230988"/>
    <n v="1429638988"/>
    <b v="1"/>
    <n v="465"/>
    <n v="145.88"/>
    <n v="47.058064516129029"/>
    <x v="2"/>
    <x v="36"/>
    <b v="1"/>
    <s v="technology/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x v="13"/>
    <s v="EUR"/>
    <m/>
    <n v="1483120216"/>
    <n v="1479232216"/>
    <b v="0"/>
    <n v="74"/>
    <n v="131.184"/>
    <n v="26.591351351351353"/>
    <x v="2"/>
    <x v="36"/>
    <b v="1"/>
    <s v="technology/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x v="0"/>
    <s v="USD"/>
    <m/>
    <n v="1480658966"/>
    <n v="1479449366"/>
    <b v="0"/>
    <n v="62"/>
    <n v="114"/>
    <n v="36.774193548387096"/>
    <x v="2"/>
    <x v="36"/>
    <b v="1"/>
    <s v="technology/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x v="0"/>
    <s v="USD"/>
    <m/>
    <n v="1347530822"/>
    <n v="1345716422"/>
    <b v="0"/>
    <n v="3468"/>
    <n v="1379.420625"/>
    <n v="31.820544982698959"/>
    <x v="2"/>
    <x v="36"/>
    <b v="1"/>
    <s v="technology/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x v="12"/>
    <s v="EUR"/>
    <m/>
    <n v="1478723208"/>
    <n v="1476559608"/>
    <b v="0"/>
    <n v="52"/>
    <n v="956"/>
    <n v="27.576923076923077"/>
    <x v="2"/>
    <x v="36"/>
    <b v="1"/>
    <s v="technology/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m/>
    <x v="0"/>
    <s v="USD"/>
    <m/>
    <n v="1433343869"/>
    <n v="1430751869"/>
    <b v="0"/>
    <n v="50"/>
    <n v="112"/>
    <n v="56"/>
    <x v="2"/>
    <x v="36"/>
    <b v="1"/>
    <s v="technology/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x v="0"/>
    <s v="USD"/>
    <m/>
    <n v="1448571261"/>
    <n v="1445975661"/>
    <b v="0"/>
    <n v="45"/>
    <n v="646.66666666666663"/>
    <n v="21.555555555555557"/>
    <x v="2"/>
    <x v="36"/>
    <b v="1"/>
    <s v="technology/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m/>
    <x v="0"/>
    <s v="USD"/>
    <m/>
    <n v="1417389067"/>
    <n v="1415661067"/>
    <b v="0"/>
    <n v="21"/>
    <n v="110.36948748510132"/>
    <n v="44.095238095238095"/>
    <x v="2"/>
    <x v="36"/>
    <b v="1"/>
    <s v="technology/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m/>
    <x v="1"/>
    <s v="GBP"/>
    <m/>
    <n v="1431608122"/>
    <n v="1429016122"/>
    <b v="0"/>
    <n v="100"/>
    <n v="127.74"/>
    <n v="63.87"/>
    <x v="2"/>
    <x v="36"/>
    <b v="1"/>
    <s v="technology/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x v="2"/>
    <s v="AUD"/>
    <m/>
    <n v="1467280800"/>
    <n v="1464921112"/>
    <b v="0"/>
    <n v="81"/>
    <n v="157.9"/>
    <n v="38.987654320987652"/>
    <x v="2"/>
    <x v="36"/>
    <b v="1"/>
    <s v="technology/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x v="0"/>
    <s v="USD"/>
    <m/>
    <n v="1440907427"/>
    <n v="1438488227"/>
    <b v="0"/>
    <n v="286"/>
    <n v="114.66525"/>
    <n v="80.185489510489504"/>
    <x v="2"/>
    <x v="36"/>
    <b v="1"/>
    <s v="technology/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m/>
    <x v="0"/>
    <s v="USD"/>
    <m/>
    <n v="1464485339"/>
    <n v="1462325339"/>
    <b v="0"/>
    <n v="42"/>
    <n v="137.00934579439252"/>
    <n v="34.904761904761905"/>
    <x v="2"/>
    <x v="36"/>
    <b v="1"/>
    <s v="technology/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m/>
    <x v="0"/>
    <s v="USD"/>
    <m/>
    <n v="1393542000"/>
    <n v="1390938332"/>
    <b v="0"/>
    <n v="199"/>
    <n v="354.62"/>
    <n v="89.100502512562812"/>
    <x v="2"/>
    <x v="36"/>
    <b v="1"/>
    <s v="technology/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m/>
    <x v="0"/>
    <s v="USD"/>
    <m/>
    <n v="1475163921"/>
    <n v="1472571921"/>
    <b v="0"/>
    <n v="25"/>
    <n v="106.02150537634408"/>
    <n v="39.44"/>
    <x v="2"/>
    <x v="36"/>
    <b v="1"/>
    <s v="technology/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x v="5"/>
    <s v="CAD"/>
    <m/>
    <n v="1425937761"/>
    <n v="1422917361"/>
    <b v="0"/>
    <n v="84"/>
    <n v="100"/>
    <n v="136.9047619047619"/>
    <x v="2"/>
    <x v="36"/>
    <b v="1"/>
    <s v="technology/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x v="0"/>
    <s v="USD"/>
    <m/>
    <n v="1476579600"/>
    <n v="1474641914"/>
    <b v="0"/>
    <n v="50"/>
    <n v="187.3"/>
    <n v="37.46"/>
    <x v="2"/>
    <x v="36"/>
    <b v="1"/>
    <s v="technology/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m/>
    <x v="0"/>
    <s v="USD"/>
    <m/>
    <n v="1476277875"/>
    <n v="1474895475"/>
    <b v="0"/>
    <n v="26"/>
    <n v="166.2"/>
    <n v="31.96153846153846"/>
    <x v="2"/>
    <x v="36"/>
    <b v="1"/>
    <s v="technology/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m/>
    <x v="0"/>
    <s v="USD"/>
    <m/>
    <n v="1421358895"/>
    <n v="1418766895"/>
    <b v="0"/>
    <n v="14"/>
    <n v="101.72910662824208"/>
    <n v="25.214285714285715"/>
    <x v="2"/>
    <x v="36"/>
    <b v="1"/>
    <s v="technology/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m/>
    <x v="1"/>
    <s v="GBP"/>
    <m/>
    <n v="1424378748"/>
    <n v="1421786748"/>
    <b v="0"/>
    <n v="49"/>
    <n v="164"/>
    <n v="10.040816326530612"/>
    <x v="2"/>
    <x v="36"/>
    <b v="1"/>
    <s v="technology/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x v="0"/>
    <s v="USD"/>
    <m/>
    <n v="1433735474"/>
    <n v="1428551474"/>
    <b v="0"/>
    <n v="69"/>
    <n v="105.66666666666667"/>
    <n v="45.94202898550725"/>
    <x v="2"/>
    <x v="36"/>
    <b v="1"/>
    <s v="technology/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m/>
    <x v="0"/>
    <s v="USD"/>
    <m/>
    <n v="1410811740"/>
    <n v="1409341863"/>
    <b v="0"/>
    <n v="1"/>
    <n v="1"/>
    <n v="15"/>
    <x v="2"/>
    <x v="36"/>
    <b v="0"/>
    <s v="technology/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x v="12"/>
    <s v="EUR"/>
    <m/>
    <n v="1468565820"/>
    <n v="1465970108"/>
    <b v="0"/>
    <n v="0"/>
    <n v="0"/>
    <e v="#DIV/0!"/>
    <x v="2"/>
    <x v="36"/>
    <b v="0"/>
    <s v="technology/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x v="0"/>
    <s v="USD"/>
    <m/>
    <n v="1482307140"/>
    <n v="1479218315"/>
    <b v="1"/>
    <n v="1501"/>
    <n v="33.559730999999999"/>
    <n v="223.58248500999335"/>
    <x v="2"/>
    <x v="36"/>
    <b v="0"/>
    <s v="technology/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x v="0"/>
    <s v="USD"/>
    <m/>
    <n v="1489172435"/>
    <n v="1486580435"/>
    <b v="1"/>
    <n v="52"/>
    <n v="2.0529999999999999"/>
    <n v="39.480769230769234"/>
    <x v="2"/>
    <x v="36"/>
    <b v="0"/>
    <s v="technology/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x v="2"/>
    <s v="AUD"/>
    <m/>
    <n v="1415481203"/>
    <n v="1412885603"/>
    <b v="1"/>
    <n v="23"/>
    <n v="10.5"/>
    <n v="91.304347826086953"/>
    <x v="2"/>
    <x v="36"/>
    <b v="0"/>
    <s v="technology/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x v="0"/>
    <s v="USD"/>
    <m/>
    <n v="1441783869"/>
    <n v="1439191869"/>
    <b v="1"/>
    <n v="535"/>
    <n v="8.4172840000000004"/>
    <n v="78.666205607476627"/>
    <x v="2"/>
    <x v="36"/>
    <b v="0"/>
    <s v="technology/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x v="5"/>
    <s v="CAD"/>
    <m/>
    <n v="1439533019"/>
    <n v="1436941019"/>
    <b v="0"/>
    <n v="3"/>
    <n v="1.44"/>
    <n v="12"/>
    <x v="2"/>
    <x v="36"/>
    <b v="0"/>
    <s v="technology/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x v="0"/>
    <s v="USD"/>
    <m/>
    <n v="1457543360"/>
    <n v="1454951360"/>
    <b v="0"/>
    <n v="6"/>
    <n v="0.8833333333333333"/>
    <n v="17.666666666666668"/>
    <x v="2"/>
    <x v="36"/>
    <b v="0"/>
    <s v="technology/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m/>
    <x v="0"/>
    <s v="USD"/>
    <m/>
    <n v="1454370941"/>
    <n v="1449186941"/>
    <b v="0"/>
    <n v="3"/>
    <n v="9.9199999999999997E-2"/>
    <n v="41.333333333333336"/>
    <x v="2"/>
    <x v="36"/>
    <b v="0"/>
    <s v="technology/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x v="0"/>
    <s v="USD"/>
    <m/>
    <n v="1482332343"/>
    <n v="1479740343"/>
    <b v="0"/>
    <n v="5"/>
    <n v="0.59666666666666668"/>
    <n v="71.599999999999994"/>
    <x v="2"/>
    <x v="36"/>
    <b v="0"/>
    <s v="technology/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x v="0"/>
    <s v="USD"/>
    <m/>
    <n v="1450380009"/>
    <n v="1447960809"/>
    <b v="0"/>
    <n v="17"/>
    <n v="1.8689285714285715"/>
    <n v="307.8235294117647"/>
    <x v="2"/>
    <x v="36"/>
    <b v="0"/>
    <s v="technology/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x v="2"/>
    <s v="AUD"/>
    <m/>
    <n v="1418183325"/>
    <n v="1415591325"/>
    <b v="0"/>
    <n v="11"/>
    <n v="0.88500000000000001"/>
    <n v="80.454545454545453"/>
    <x v="2"/>
    <x v="36"/>
    <b v="0"/>
    <s v="technology/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m/>
    <x v="0"/>
    <s v="USD"/>
    <m/>
    <n v="1402632000"/>
    <n v="1399909127"/>
    <b v="0"/>
    <n v="70"/>
    <n v="11.52156862745098"/>
    <n v="83.942857142857136"/>
    <x v="2"/>
    <x v="36"/>
    <b v="0"/>
    <s v="technology/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x v="0"/>
    <s v="USD"/>
    <m/>
    <n v="1429622726"/>
    <n v="1424442326"/>
    <b v="0"/>
    <n v="6"/>
    <n v="5.0999999999999997E-2"/>
    <n v="8.5"/>
    <x v="2"/>
    <x v="36"/>
    <b v="0"/>
    <s v="technology/space exploration"/>
    <x v="2654"/>
    <x v="0"/>
    <d v="2015-04-21T13:25:26"/>
  </r>
  <r>
    <n v="2655"/>
    <s v="Balloons (Canceled)"/>
    <s v="Thank you for your support!"/>
    <n v="15000"/>
    <n v="3155"/>
    <x v="1"/>
    <m/>
    <x v="0"/>
    <s v="USD"/>
    <m/>
    <n v="1455048000"/>
    <n v="1452631647"/>
    <b v="0"/>
    <n v="43"/>
    <n v="21.033333333333335"/>
    <n v="73.372093023255815"/>
    <x v="2"/>
    <x v="36"/>
    <b v="0"/>
    <s v="technology/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m/>
    <x v="0"/>
    <s v="USD"/>
    <m/>
    <n v="1489345200"/>
    <n v="1485966688"/>
    <b v="0"/>
    <n v="152"/>
    <n v="11.436666666666667"/>
    <n v="112.86184210526316"/>
    <x v="2"/>
    <x v="36"/>
    <b v="0"/>
    <s v="technology/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x v="0"/>
    <s v="USD"/>
    <m/>
    <n v="1470187800"/>
    <n v="1467325053"/>
    <b v="0"/>
    <n v="59"/>
    <n v="18.737933333333334"/>
    <n v="95.277627118644077"/>
    <x v="2"/>
    <x v="36"/>
    <b v="0"/>
    <s v="technology/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x v="0"/>
    <s v="USD"/>
    <m/>
    <n v="1469913194"/>
    <n v="1467321194"/>
    <b v="0"/>
    <n v="4"/>
    <n v="9.285714285714286E-2"/>
    <n v="22.75"/>
    <x v="2"/>
    <x v="36"/>
    <b v="0"/>
    <s v="technology/space exploration"/>
    <x v="2658"/>
    <x v="2"/>
    <d v="2016-07-30T21:13:14"/>
  </r>
  <r>
    <n v="2659"/>
    <s v="test (Canceled)"/>
    <s v="test"/>
    <n v="49000"/>
    <n v="1333"/>
    <x v="1"/>
    <m/>
    <x v="0"/>
    <s v="USD"/>
    <m/>
    <n v="1429321210"/>
    <n v="1426729210"/>
    <b v="0"/>
    <n v="10"/>
    <n v="2.7204081632653061"/>
    <n v="133.30000000000001"/>
    <x v="2"/>
    <x v="36"/>
    <b v="0"/>
    <s v="technology/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x v="0"/>
    <s v="USD"/>
    <m/>
    <n v="1448388418"/>
    <n v="1443200818"/>
    <b v="0"/>
    <n v="5"/>
    <n v="9.5000000000000001E-2"/>
    <n v="3.8"/>
    <x v="2"/>
    <x v="36"/>
    <b v="0"/>
    <s v="technology/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x v="0"/>
    <s v="USD"/>
    <m/>
    <n v="1382742010"/>
    <n v="1380150010"/>
    <b v="0"/>
    <n v="60"/>
    <n v="102.9"/>
    <n v="85.75"/>
    <x v="2"/>
    <x v="37"/>
    <b v="1"/>
    <s v="technology/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x v="0"/>
    <s v="USD"/>
    <m/>
    <n v="1440179713"/>
    <n v="1437587713"/>
    <b v="0"/>
    <n v="80"/>
    <n v="106.8"/>
    <n v="267"/>
    <x v="2"/>
    <x v="37"/>
    <b v="1"/>
    <s v="technology/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x v="5"/>
    <s v="CAD"/>
    <m/>
    <n v="1441378800"/>
    <n v="1438873007"/>
    <b v="0"/>
    <n v="56"/>
    <n v="104.59625"/>
    <n v="373.55803571428572"/>
    <x v="2"/>
    <x v="37"/>
    <b v="1"/>
    <s v="technology/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x v="0"/>
    <s v="USD"/>
    <m/>
    <n v="1449644340"/>
    <n v="1446683797"/>
    <b v="0"/>
    <n v="104"/>
    <n v="103.42857142857143"/>
    <n v="174.03846153846155"/>
    <x v="2"/>
    <x v="37"/>
    <b v="1"/>
    <s v="technology/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x v="0"/>
    <s v="USD"/>
    <m/>
    <n v="1430774974"/>
    <n v="1426886974"/>
    <b v="0"/>
    <n v="46"/>
    <n v="123.14285714285714"/>
    <n v="93.695652173913047"/>
    <x v="2"/>
    <x v="37"/>
    <b v="1"/>
    <s v="technology/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x v="0"/>
    <s v="USD"/>
    <m/>
    <n v="1443214800"/>
    <n v="1440008439"/>
    <b v="0"/>
    <n v="206"/>
    <n v="159.29509999999999"/>
    <n v="77.327718446601949"/>
    <x v="2"/>
    <x v="37"/>
    <b v="1"/>
    <s v="technology/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x v="0"/>
    <s v="USD"/>
    <m/>
    <n v="1455142416"/>
    <n v="1452550416"/>
    <b v="0"/>
    <n v="18"/>
    <n v="110.66666666666667"/>
    <n v="92.222222222222229"/>
    <x v="2"/>
    <x v="37"/>
    <b v="1"/>
    <s v="technology/makerspaces"/>
    <x v="2667"/>
    <x v="2"/>
    <d v="2016-02-10T22:13:36"/>
  </r>
  <r>
    <n v="2668"/>
    <s v="UOttawa Makermobile"/>
    <s v="Creativity on the go! |_x000a_CrÃ©ativitÃ© en mouvement !"/>
    <n v="1000"/>
    <n v="1707"/>
    <x v="0"/>
    <m/>
    <x v="5"/>
    <s v="CAD"/>
    <m/>
    <n v="1447079520"/>
    <n v="1443449265"/>
    <b v="0"/>
    <n v="28"/>
    <n v="170.7"/>
    <n v="60.964285714285715"/>
    <x v="2"/>
    <x v="37"/>
    <b v="1"/>
    <s v="technology/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x v="0"/>
    <s v="USD"/>
    <m/>
    <n v="1452387096"/>
    <n v="1447203096"/>
    <b v="0"/>
    <n v="11"/>
    <n v="125.125"/>
    <n v="91"/>
    <x v="2"/>
    <x v="37"/>
    <b v="1"/>
    <s v="technology/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x v="2"/>
    <s v="AUD"/>
    <m/>
    <n v="1406593780"/>
    <n v="1404174580"/>
    <b v="1"/>
    <n v="60"/>
    <n v="6.415860933964205"/>
    <n v="41.583333333333336"/>
    <x v="2"/>
    <x v="37"/>
    <b v="0"/>
    <s v="technology/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x v="0"/>
    <s v="USD"/>
    <m/>
    <n v="1419017880"/>
    <n v="1416419916"/>
    <b v="1"/>
    <n v="84"/>
    <n v="11.343999999999999"/>
    <n v="33.761904761904759"/>
    <x v="2"/>
    <x v="37"/>
    <b v="0"/>
    <s v="technology/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x v="0"/>
    <s v="USD"/>
    <m/>
    <n v="1451282400"/>
    <n v="1449436390"/>
    <b v="1"/>
    <n v="47"/>
    <n v="33.19"/>
    <n v="70.61702127659575"/>
    <x v="2"/>
    <x v="37"/>
    <b v="0"/>
    <s v="technology/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x v="0"/>
    <s v="USD"/>
    <m/>
    <n v="1414622700"/>
    <n v="1412081999"/>
    <b v="1"/>
    <n v="66"/>
    <n v="27.58"/>
    <n v="167.15151515151516"/>
    <x v="2"/>
    <x v="37"/>
    <b v="0"/>
    <s v="technology/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x v="0"/>
    <s v="USD"/>
    <m/>
    <n v="1467694740"/>
    <n v="1465398670"/>
    <b v="1"/>
    <n v="171"/>
    <n v="62.84"/>
    <n v="128.61988304093566"/>
    <x v="2"/>
    <x v="37"/>
    <b v="0"/>
    <s v="technology/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x v="0"/>
    <s v="USD"/>
    <m/>
    <n v="1415655289"/>
    <n v="1413059689"/>
    <b v="1"/>
    <n v="29"/>
    <n v="7.5880000000000001"/>
    <n v="65.41379310344827"/>
    <x v="2"/>
    <x v="37"/>
    <b v="0"/>
    <s v="technology/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m/>
    <x v="5"/>
    <s v="CAD"/>
    <m/>
    <n v="1463929174"/>
    <n v="1461337174"/>
    <b v="0"/>
    <n v="9"/>
    <n v="50.38095238095238"/>
    <n v="117.55555555555556"/>
    <x v="2"/>
    <x v="37"/>
    <b v="0"/>
    <s v="technology/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x v="0"/>
    <s v="USD"/>
    <m/>
    <n v="1404348143"/>
    <n v="1401756143"/>
    <b v="0"/>
    <n v="27"/>
    <n v="17.512820512820515"/>
    <n v="126.48148148148148"/>
    <x v="2"/>
    <x v="37"/>
    <b v="0"/>
    <s v="technology/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x v="3"/>
    <s v="EUR"/>
    <m/>
    <n v="1443121765"/>
    <n v="1440529765"/>
    <b v="0"/>
    <n v="2"/>
    <n v="1.375E-2"/>
    <n v="550"/>
    <x v="2"/>
    <x v="37"/>
    <b v="0"/>
    <s v="technology/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m/>
    <x v="0"/>
    <s v="USD"/>
    <m/>
    <n v="1425081694"/>
    <n v="1422489694"/>
    <b v="0"/>
    <n v="3"/>
    <n v="0.33"/>
    <n v="44"/>
    <x v="2"/>
    <x v="37"/>
    <b v="0"/>
    <s v="technology/makerspaces"/>
    <x v="2679"/>
    <x v="0"/>
    <d v="2015-02-28T00:01:34"/>
  </r>
  <r>
    <n v="2680"/>
    <s v="iHeart Pillow"/>
    <s v="iHeartPillow, Connecting loved ones"/>
    <n v="32000"/>
    <n v="276"/>
    <x v="2"/>
    <m/>
    <x v="3"/>
    <s v="EUR"/>
    <m/>
    <n v="1459915491"/>
    <n v="1457327091"/>
    <b v="0"/>
    <n v="4"/>
    <n v="0.86250000000000004"/>
    <n v="69"/>
    <x v="2"/>
    <x v="37"/>
    <b v="0"/>
    <s v="technology/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m/>
    <x v="0"/>
    <s v="USD"/>
    <m/>
    <n v="1405027750"/>
    <n v="1402867750"/>
    <b v="0"/>
    <n v="2"/>
    <n v="0.6875"/>
    <n v="27.5"/>
    <x v="7"/>
    <x v="19"/>
    <b v="0"/>
    <s v="food/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m/>
    <x v="0"/>
    <s v="USD"/>
    <m/>
    <n v="1416635940"/>
    <n v="1413838540"/>
    <b v="0"/>
    <n v="20"/>
    <n v="28.3"/>
    <n v="84.9"/>
    <x v="7"/>
    <x v="19"/>
    <b v="0"/>
    <s v="food/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x v="0"/>
    <s v="USD"/>
    <m/>
    <n v="1425233240"/>
    <n v="1422641240"/>
    <b v="0"/>
    <n v="3"/>
    <n v="0.24"/>
    <n v="12"/>
    <x v="7"/>
    <x v="19"/>
    <b v="0"/>
    <s v="food/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m/>
    <x v="0"/>
    <s v="USD"/>
    <m/>
    <n v="1407621425"/>
    <n v="1404165425"/>
    <b v="0"/>
    <n v="4"/>
    <n v="1.1428571428571428"/>
    <n v="200"/>
    <x v="7"/>
    <x v="19"/>
    <b v="0"/>
    <s v="food/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m/>
    <x v="0"/>
    <s v="USD"/>
    <m/>
    <n v="1430149330"/>
    <n v="1424968930"/>
    <b v="0"/>
    <n v="1"/>
    <n v="0.02"/>
    <n v="10"/>
    <x v="7"/>
    <x v="19"/>
    <b v="0"/>
    <s v="food/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x v="0"/>
    <s v="USD"/>
    <m/>
    <n v="1412119423"/>
    <n v="1410391423"/>
    <b v="0"/>
    <n v="0"/>
    <n v="0"/>
    <e v="#DIV/0!"/>
    <x v="7"/>
    <x v="19"/>
    <b v="0"/>
    <s v="food/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m/>
    <x v="0"/>
    <s v="USD"/>
    <m/>
    <n v="1435591318"/>
    <n v="1432999318"/>
    <b v="0"/>
    <n v="0"/>
    <n v="0"/>
    <e v="#DIV/0!"/>
    <x v="7"/>
    <x v="19"/>
    <b v="0"/>
    <s v="food/food trucks"/>
    <x v="2687"/>
    <x v="0"/>
    <d v="2015-06-29T15:21:58"/>
  </r>
  <r>
    <n v="2688"/>
    <s v="Mac N Cheez Food Truck"/>
    <s v="The amazing gourmet Mac N Cheez Food Truck Campaigne!"/>
    <n v="50000"/>
    <n v="74"/>
    <x v="2"/>
    <m/>
    <x v="0"/>
    <s v="USD"/>
    <m/>
    <n v="1424746800"/>
    <n v="1422067870"/>
    <b v="0"/>
    <n v="14"/>
    <n v="0.14799999999999999"/>
    <n v="5.2857142857142856"/>
    <x v="7"/>
    <x v="19"/>
    <b v="0"/>
    <s v="food/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x v="0"/>
    <s v="USD"/>
    <m/>
    <n v="1469919890"/>
    <n v="1467327890"/>
    <b v="0"/>
    <n v="1"/>
    <n v="2.8571428571428571E-3"/>
    <n v="1"/>
    <x v="7"/>
    <x v="19"/>
    <b v="0"/>
    <s v="food/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x v="0"/>
    <s v="USD"/>
    <m/>
    <n v="1433298676"/>
    <n v="1429410676"/>
    <b v="0"/>
    <n v="118"/>
    <n v="10.7325"/>
    <n v="72.762711864406782"/>
    <x v="7"/>
    <x v="19"/>
    <b v="0"/>
    <s v="food/food trucks"/>
    <x v="2690"/>
    <x v="0"/>
    <d v="2015-06-03T02:31:16"/>
  </r>
  <r>
    <n v="2691"/>
    <s v="Cook"/>
    <s v="A Great New local Food Truck serving up ethnic fusion inspired eats in Ottawa."/>
    <n v="65000"/>
    <n v="35"/>
    <x v="2"/>
    <m/>
    <x v="5"/>
    <s v="CAD"/>
    <m/>
    <n v="1431278557"/>
    <n v="1427390557"/>
    <b v="0"/>
    <n v="2"/>
    <n v="5.3846153846153849E-2"/>
    <n v="17.5"/>
    <x v="7"/>
    <x v="19"/>
    <b v="0"/>
    <s v="food/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x v="0"/>
    <s v="USD"/>
    <m/>
    <n v="1427266860"/>
    <n v="1424678460"/>
    <b v="0"/>
    <n v="1"/>
    <n v="0.7142857142857143"/>
    <n v="25"/>
    <x v="7"/>
    <x v="19"/>
    <b v="0"/>
    <s v="food/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m/>
    <x v="0"/>
    <s v="USD"/>
    <m/>
    <n v="1407899966"/>
    <n v="1405307966"/>
    <b v="0"/>
    <n v="3"/>
    <n v="0.8"/>
    <n v="13.333333333333334"/>
    <x v="7"/>
    <x v="19"/>
    <b v="0"/>
    <s v="food/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x v="0"/>
    <s v="USD"/>
    <m/>
    <n v="1411701739"/>
    <n v="1409109739"/>
    <b v="0"/>
    <n v="1"/>
    <n v="3.3333333333333335E-3"/>
    <n v="1"/>
    <x v="7"/>
    <x v="19"/>
    <b v="0"/>
    <s v="food/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m/>
    <x v="0"/>
    <s v="USD"/>
    <m/>
    <n v="1428981718"/>
    <n v="1423801318"/>
    <b v="0"/>
    <n v="3"/>
    <n v="0.47333333333333333"/>
    <n v="23.666666666666668"/>
    <x v="7"/>
    <x v="19"/>
    <b v="0"/>
    <s v="food/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x v="0"/>
    <s v="USD"/>
    <m/>
    <n v="1419538560"/>
    <n v="1416600960"/>
    <b v="0"/>
    <n v="38"/>
    <n v="5.65"/>
    <n v="89.21052631578948"/>
    <x v="7"/>
    <x v="19"/>
    <b v="0"/>
    <s v="food/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x v="0"/>
    <s v="USD"/>
    <m/>
    <n v="1438552800"/>
    <n v="1435876423"/>
    <b v="0"/>
    <n v="52"/>
    <n v="26.35217391304348"/>
    <n v="116.55769230769231"/>
    <x v="7"/>
    <x v="19"/>
    <b v="0"/>
    <s v="food/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x v="0"/>
    <s v="USD"/>
    <m/>
    <n v="1403904808"/>
    <n v="1401312808"/>
    <b v="0"/>
    <n v="2"/>
    <n v="0.325125"/>
    <n v="13.005000000000001"/>
    <x v="7"/>
    <x v="19"/>
    <b v="0"/>
    <s v="food/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m/>
    <x v="5"/>
    <s v="CAD"/>
    <m/>
    <n v="1407533463"/>
    <n v="1404941463"/>
    <b v="0"/>
    <n v="0"/>
    <n v="0"/>
    <e v="#DIV/0!"/>
    <x v="7"/>
    <x v="19"/>
    <b v="0"/>
    <s v="food/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m/>
    <x v="0"/>
    <s v="USD"/>
    <m/>
    <n v="1411073972"/>
    <n v="1408481972"/>
    <b v="0"/>
    <n v="4"/>
    <n v="0.7000700070007001"/>
    <n v="17.5"/>
    <x v="7"/>
    <x v="19"/>
    <b v="0"/>
    <s v="food/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x v="17"/>
    <s v="EUR"/>
    <m/>
    <n v="1491586534"/>
    <n v="1488911734"/>
    <b v="0"/>
    <n v="46"/>
    <n v="46.176470588235297"/>
    <n v="34.130434782608695"/>
    <x v="1"/>
    <x v="38"/>
    <b v="0"/>
    <s v="theater/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x v="0"/>
    <s v="USD"/>
    <m/>
    <n v="1491416077"/>
    <n v="1488827677"/>
    <b v="1"/>
    <n v="26"/>
    <n v="34.409999999999997"/>
    <n v="132.34615384615384"/>
    <x v="1"/>
    <x v="38"/>
    <b v="0"/>
    <s v="theater/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m/>
    <x v="14"/>
    <s v="MXN"/>
    <m/>
    <n v="1490196830"/>
    <n v="1485016430"/>
    <b v="0"/>
    <n v="45"/>
    <n v="103.75"/>
    <n v="922.22222222222217"/>
    <x v="1"/>
    <x v="38"/>
    <b v="0"/>
    <s v="theater/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x v="0"/>
    <s v="USD"/>
    <m/>
    <n v="1491421314"/>
    <n v="1487709714"/>
    <b v="0"/>
    <n v="7"/>
    <n v="6.0263157894736841"/>
    <n v="163.57142857142858"/>
    <x v="1"/>
    <x v="38"/>
    <b v="0"/>
    <s v="theater/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m/>
    <x v="0"/>
    <s v="USD"/>
    <m/>
    <n v="1490389158"/>
    <n v="1486504758"/>
    <b v="0"/>
    <n v="8"/>
    <n v="10.539393939393939"/>
    <n v="217.375"/>
    <x v="1"/>
    <x v="38"/>
    <b v="0"/>
    <s v="theater/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x v="0"/>
    <s v="USD"/>
    <m/>
    <n v="1413442740"/>
    <n v="1410937483"/>
    <b v="1"/>
    <n v="263"/>
    <n v="112.29714285714286"/>
    <n v="149.44486692015209"/>
    <x v="1"/>
    <x v="38"/>
    <b v="1"/>
    <s v="theater/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x v="0"/>
    <s v="USD"/>
    <m/>
    <n v="1369637940"/>
    <n v="1367088443"/>
    <b v="1"/>
    <n v="394"/>
    <n v="350.84462500000001"/>
    <n v="71.237487309644663"/>
    <x v="1"/>
    <x v="38"/>
    <b v="1"/>
    <s v="theater/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m/>
    <x v="1"/>
    <s v="GBP"/>
    <m/>
    <n v="1469119526"/>
    <n v="1463935526"/>
    <b v="1"/>
    <n v="1049"/>
    <n v="233.21535"/>
    <n v="44.464318398474738"/>
    <x v="1"/>
    <x v="38"/>
    <b v="1"/>
    <s v="theater/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x v="0"/>
    <s v="USD"/>
    <m/>
    <n v="1475553540"/>
    <n v="1472528141"/>
    <b v="1"/>
    <n v="308"/>
    <n v="101.60599999999999"/>
    <n v="164.94480519480518"/>
    <x v="1"/>
    <x v="38"/>
    <b v="1"/>
    <s v="theater/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m/>
    <x v="0"/>
    <s v="USD"/>
    <m/>
    <n v="1407549600"/>
    <n v="1404797428"/>
    <b v="1"/>
    <n v="1088"/>
    <n v="153.90035"/>
    <n v="84.871516544117654"/>
    <x v="1"/>
    <x v="38"/>
    <b v="1"/>
    <s v="theater/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m/>
    <x v="1"/>
    <s v="GBP"/>
    <m/>
    <n v="1403301660"/>
    <n v="1400694790"/>
    <b v="1"/>
    <n v="73"/>
    <n v="100.71611253196932"/>
    <n v="53.945205479452056"/>
    <x v="1"/>
    <x v="38"/>
    <b v="1"/>
    <s v="theater/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x v="0"/>
    <s v="USD"/>
    <m/>
    <n v="1373738400"/>
    <n v="1370568560"/>
    <b v="1"/>
    <n v="143"/>
    <n v="131.38181818181818"/>
    <n v="50.531468531468533"/>
    <x v="1"/>
    <x v="38"/>
    <b v="1"/>
    <s v="theater/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x v="0"/>
    <s v="USD"/>
    <m/>
    <n v="1450971684"/>
    <n v="1447515684"/>
    <b v="1"/>
    <n v="1420"/>
    <n v="102.24133333333333"/>
    <n v="108.00140845070422"/>
    <x v="1"/>
    <x v="38"/>
    <b v="1"/>
    <s v="theater/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m/>
    <x v="0"/>
    <s v="USD"/>
    <m/>
    <n v="1476486000"/>
    <n v="1474040596"/>
    <b v="1"/>
    <n v="305"/>
    <n v="116.35599999999999"/>
    <n v="95.373770491803285"/>
    <x v="1"/>
    <x v="38"/>
    <b v="1"/>
    <s v="theater/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x v="0"/>
    <s v="USD"/>
    <m/>
    <n v="1456047228"/>
    <n v="1453109628"/>
    <b v="1"/>
    <n v="551"/>
    <n v="264.62241666666665"/>
    <n v="57.631016333938291"/>
    <x v="1"/>
    <x v="38"/>
    <b v="1"/>
    <s v="theater/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x v="12"/>
    <s v="EUR"/>
    <m/>
    <n v="1444291193"/>
    <n v="1441699193"/>
    <b v="1"/>
    <n v="187"/>
    <n v="119.98009999999999"/>
    <n v="64.160481283422456"/>
    <x v="1"/>
    <x v="38"/>
    <b v="1"/>
    <s v="theater/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x v="0"/>
    <s v="USD"/>
    <m/>
    <n v="1417906649"/>
    <n v="1414015049"/>
    <b v="1"/>
    <n v="325"/>
    <n v="120.104"/>
    <n v="92.387692307692305"/>
    <x v="1"/>
    <x v="38"/>
    <b v="1"/>
    <s v="theater/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m/>
    <x v="0"/>
    <s v="USD"/>
    <m/>
    <n v="1462316400"/>
    <n v="1459865945"/>
    <b v="1"/>
    <n v="148"/>
    <n v="103.58333333333333"/>
    <n v="125.97972972972973"/>
    <x v="1"/>
    <x v="38"/>
    <b v="1"/>
    <s v="theater/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x v="0"/>
    <s v="USD"/>
    <m/>
    <n v="1460936694"/>
    <n v="1455756294"/>
    <b v="0"/>
    <n v="69"/>
    <n v="108.83333333333333"/>
    <n v="94.637681159420296"/>
    <x v="1"/>
    <x v="38"/>
    <b v="1"/>
    <s v="theater/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m/>
    <x v="0"/>
    <s v="USD"/>
    <m/>
    <n v="1478866253"/>
    <n v="1476270653"/>
    <b v="0"/>
    <n v="173"/>
    <n v="118.124"/>
    <n v="170.69942196531792"/>
    <x v="1"/>
    <x v="38"/>
    <b v="1"/>
    <s v="theater/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x v="1"/>
    <s v="GBP"/>
    <m/>
    <n v="1378494000"/>
    <n v="1375880598"/>
    <b v="0"/>
    <n v="269"/>
    <n v="1462"/>
    <n v="40.762081784386616"/>
    <x v="2"/>
    <x v="30"/>
    <b v="1"/>
    <s v="technology/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x v="0"/>
    <s v="USD"/>
    <m/>
    <n v="1485722053"/>
    <n v="1480538053"/>
    <b v="0"/>
    <n v="185"/>
    <n v="252.54"/>
    <n v="68.254054054054052"/>
    <x v="2"/>
    <x v="30"/>
    <b v="1"/>
    <s v="technology/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x v="0"/>
    <s v="USD"/>
    <m/>
    <n v="1420060088"/>
    <n v="1414872488"/>
    <b v="0"/>
    <n v="176"/>
    <n v="140.05000000000001"/>
    <n v="95.48863636363636"/>
    <x v="2"/>
    <x v="30"/>
    <b v="1"/>
    <s v="technology/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x v="1"/>
    <s v="GBP"/>
    <m/>
    <n v="1439625059"/>
    <n v="1436860259"/>
    <b v="0"/>
    <n v="1019"/>
    <n v="296.87520259319285"/>
    <n v="7.1902649656526005"/>
    <x v="2"/>
    <x v="30"/>
    <b v="1"/>
    <s v="technology/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m/>
    <x v="5"/>
    <s v="CAD"/>
    <m/>
    <n v="1488390735"/>
    <n v="1484070735"/>
    <b v="0"/>
    <n v="113"/>
    <n v="144.54249999999999"/>
    <n v="511.65486725663715"/>
    <x v="2"/>
    <x v="30"/>
    <b v="1"/>
    <s v="technology/hardware"/>
    <x v="2725"/>
    <x v="1"/>
    <d v="2017-03-01T17:52:15"/>
  </r>
  <r>
    <n v="2726"/>
    <s v="Krimston TWO - Dual SIM case for iPhone"/>
    <s v="Krimston TWO: iPhone Dual SIM Case"/>
    <n v="100000"/>
    <n v="105745"/>
    <x v="0"/>
    <m/>
    <x v="0"/>
    <s v="USD"/>
    <m/>
    <n v="1461333311"/>
    <n v="1458741311"/>
    <b v="0"/>
    <n v="404"/>
    <n v="105.745"/>
    <n v="261.74504950495049"/>
    <x v="2"/>
    <x v="30"/>
    <b v="1"/>
    <s v="technology/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x v="0"/>
    <s v="USD"/>
    <m/>
    <n v="1438964063"/>
    <n v="1436804063"/>
    <b v="0"/>
    <n v="707"/>
    <n v="493.21"/>
    <n v="69.760961810466767"/>
    <x v="2"/>
    <x v="30"/>
    <b v="1"/>
    <s v="technology/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m/>
    <x v="0"/>
    <s v="USD"/>
    <m/>
    <n v="1451485434"/>
    <n v="1448461434"/>
    <b v="0"/>
    <n v="392"/>
    <n v="201.82666666666665"/>
    <n v="77.229591836734699"/>
    <x v="2"/>
    <x v="30"/>
    <b v="1"/>
    <s v="technology/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m/>
    <x v="0"/>
    <s v="USD"/>
    <m/>
    <n v="1430459197"/>
    <n v="1427867197"/>
    <b v="0"/>
    <n v="23"/>
    <n v="104.44"/>
    <n v="340.56521739130437"/>
    <x v="2"/>
    <x v="30"/>
    <b v="1"/>
    <s v="technology/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m/>
    <x v="0"/>
    <s v="USD"/>
    <m/>
    <n v="1366635575"/>
    <n v="1363611575"/>
    <b v="0"/>
    <n v="682"/>
    <n v="170.29262962962963"/>
    <n v="67.417903225806455"/>
    <x v="2"/>
    <x v="30"/>
    <b v="1"/>
    <s v="technology/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x v="0"/>
    <s v="USD"/>
    <m/>
    <n v="1413604800"/>
    <n v="1408624622"/>
    <b v="0"/>
    <n v="37"/>
    <n v="104.30333333333333"/>
    <n v="845.70270270270271"/>
    <x v="2"/>
    <x v="30"/>
    <b v="1"/>
    <s v="technology/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x v="0"/>
    <s v="USD"/>
    <m/>
    <n v="1369699200"/>
    <n v="1366917828"/>
    <b v="0"/>
    <n v="146"/>
    <n v="118.25"/>
    <n v="97.191780821917803"/>
    <x v="2"/>
    <x v="30"/>
    <b v="1"/>
    <s v="technology/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x v="0"/>
    <s v="USD"/>
    <m/>
    <n v="1428643974"/>
    <n v="1423463574"/>
    <b v="0"/>
    <n v="119"/>
    <n v="107.538"/>
    <n v="451.84033613445376"/>
    <x v="2"/>
    <x v="30"/>
    <b v="1"/>
    <s v="technology/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x v="0"/>
    <s v="USD"/>
    <m/>
    <n v="1476395940"/>
    <n v="1473782592"/>
    <b v="0"/>
    <n v="163"/>
    <n v="2260300"/>
    <n v="138.66871165644173"/>
    <x v="2"/>
    <x v="30"/>
    <b v="1"/>
    <s v="technology/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x v="1"/>
    <s v="GBP"/>
    <m/>
    <n v="1363204800"/>
    <n v="1360551250"/>
    <b v="0"/>
    <n v="339"/>
    <n v="978.1346666666667"/>
    <n v="21.640147492625371"/>
    <x v="2"/>
    <x v="30"/>
    <b v="1"/>
    <s v="technology/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x v="5"/>
    <s v="CAD"/>
    <m/>
    <n v="1398268773"/>
    <n v="1395676773"/>
    <b v="0"/>
    <n v="58"/>
    <n v="122.9"/>
    <n v="169.51724137931035"/>
    <x v="2"/>
    <x v="30"/>
    <b v="1"/>
    <s v="technology/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x v="0"/>
    <s v="USD"/>
    <m/>
    <n v="1389812400"/>
    <n v="1386108087"/>
    <b v="0"/>
    <n v="456"/>
    <n v="246.06080000000003"/>
    <n v="161.88210526315791"/>
    <x v="2"/>
    <x v="30"/>
    <b v="1"/>
    <s v="technology/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x v="0"/>
    <s v="USD"/>
    <m/>
    <n v="1478402804"/>
    <n v="1473218804"/>
    <b v="0"/>
    <n v="15"/>
    <n v="147.94"/>
    <n v="493.13333333333333"/>
    <x v="2"/>
    <x v="30"/>
    <b v="1"/>
    <s v="technology/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x v="1"/>
    <s v="GBP"/>
    <m/>
    <n v="1399324717"/>
    <n v="1395436717"/>
    <b v="0"/>
    <n v="191"/>
    <n v="384.09090909090907"/>
    <n v="22.120418848167539"/>
    <x v="2"/>
    <x v="30"/>
    <b v="1"/>
    <s v="technology/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m/>
    <x v="0"/>
    <s v="USD"/>
    <m/>
    <n v="1426117552"/>
    <n v="1423529152"/>
    <b v="0"/>
    <n v="17"/>
    <n v="103.33333333333333"/>
    <n v="18.235294117647058"/>
    <x v="2"/>
    <x v="30"/>
    <b v="1"/>
    <s v="technology/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m/>
    <x v="0"/>
    <s v="USD"/>
    <m/>
    <n v="1413770820"/>
    <n v="1412005602"/>
    <b v="0"/>
    <n v="4"/>
    <n v="0.4375"/>
    <n v="8.75"/>
    <x v="3"/>
    <x v="39"/>
    <b v="0"/>
    <s v="publishing/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m/>
    <x v="0"/>
    <s v="USD"/>
    <m/>
    <n v="1337102187"/>
    <n v="1335892587"/>
    <b v="0"/>
    <n v="18"/>
    <n v="29.24"/>
    <n v="40.611111111111114"/>
    <x v="3"/>
    <x v="39"/>
    <b v="0"/>
    <s v="publishing/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m/>
    <x v="0"/>
    <s v="USD"/>
    <m/>
    <n v="1476863607"/>
    <n v="1474271607"/>
    <b v="0"/>
    <n v="0"/>
    <n v="0"/>
    <e v="#DIV/0!"/>
    <x v="3"/>
    <x v="39"/>
    <b v="0"/>
    <s v="publishing/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x v="0"/>
    <s v="USD"/>
    <m/>
    <n v="1330478998"/>
    <n v="1327886998"/>
    <b v="0"/>
    <n v="22"/>
    <n v="5.21875"/>
    <n v="37.954545454545453"/>
    <x v="3"/>
    <x v="39"/>
    <b v="0"/>
    <s v="publishing/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x v="0"/>
    <s v="USD"/>
    <m/>
    <n v="1342309368"/>
    <n v="1337125368"/>
    <b v="0"/>
    <n v="49"/>
    <n v="21.887499999999999"/>
    <n v="35.734693877551024"/>
    <x v="3"/>
    <x v="39"/>
    <b v="0"/>
    <s v="publishing/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x v="0"/>
    <s v="USD"/>
    <m/>
    <n v="1409337911"/>
    <n v="1406745911"/>
    <b v="0"/>
    <n v="19"/>
    <n v="26.7"/>
    <n v="42.157894736842103"/>
    <x v="3"/>
    <x v="39"/>
    <b v="0"/>
    <s v="publishing/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x v="0"/>
    <s v="USD"/>
    <m/>
    <n v="1339816200"/>
    <n v="1337095997"/>
    <b v="0"/>
    <n v="4"/>
    <n v="28"/>
    <n v="35"/>
    <x v="3"/>
    <x v="39"/>
    <b v="0"/>
    <s v="publishing/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m/>
    <x v="0"/>
    <s v="USD"/>
    <m/>
    <n v="1472835802"/>
    <n v="1470243802"/>
    <b v="0"/>
    <n v="4"/>
    <n v="1.06"/>
    <n v="13.25"/>
    <x v="3"/>
    <x v="39"/>
    <b v="0"/>
    <s v="publishing/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m/>
    <x v="0"/>
    <s v="USD"/>
    <m/>
    <n v="1428171037"/>
    <n v="1425582637"/>
    <b v="0"/>
    <n v="2"/>
    <n v="1.1000000000000001"/>
    <n v="55"/>
    <x v="3"/>
    <x v="39"/>
    <b v="0"/>
    <s v="publishing/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m/>
    <x v="0"/>
    <s v="USD"/>
    <m/>
    <n v="1341086400"/>
    <n v="1340055345"/>
    <b v="0"/>
    <n v="0"/>
    <n v="0"/>
    <e v="#DIV/0!"/>
    <x v="3"/>
    <x v="39"/>
    <b v="0"/>
    <s v="publishing/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x v="0"/>
    <s v="USD"/>
    <m/>
    <n v="1403039842"/>
    <n v="1397855842"/>
    <b v="0"/>
    <n v="0"/>
    <n v="0"/>
    <e v="#DIV/0!"/>
    <x v="3"/>
    <x v="39"/>
    <b v="0"/>
    <s v="publishing/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x v="0"/>
    <s v="USD"/>
    <m/>
    <n v="1324232504"/>
    <n v="1320776504"/>
    <b v="0"/>
    <n v="14"/>
    <n v="11.458333333333334"/>
    <n v="39.285714285714285"/>
    <x v="3"/>
    <x v="39"/>
    <b v="0"/>
    <s v="publishing/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x v="0"/>
    <s v="USD"/>
    <m/>
    <n v="1346017023"/>
    <n v="1343425023"/>
    <b v="0"/>
    <n v="8"/>
    <n v="19"/>
    <n v="47.5"/>
    <x v="3"/>
    <x v="39"/>
    <b v="0"/>
    <s v="publishing/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m/>
    <x v="0"/>
    <s v="USD"/>
    <m/>
    <n v="1410448551"/>
    <n v="1407856551"/>
    <b v="0"/>
    <n v="0"/>
    <n v="0"/>
    <e v="#DIV/0!"/>
    <x v="3"/>
    <x v="39"/>
    <b v="0"/>
    <s v="publishing/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x v="17"/>
    <s v="EUR"/>
    <m/>
    <n v="1428519527"/>
    <n v="1425927527"/>
    <b v="0"/>
    <n v="15"/>
    <n v="52"/>
    <n v="17.333333333333332"/>
    <x v="3"/>
    <x v="39"/>
    <b v="0"/>
    <s v="publishing/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m/>
    <x v="0"/>
    <s v="USD"/>
    <m/>
    <n v="1389476201"/>
    <n v="1386884201"/>
    <b v="0"/>
    <n v="33"/>
    <n v="10.48"/>
    <n v="31.757575757575758"/>
    <x v="3"/>
    <x v="39"/>
    <b v="0"/>
    <s v="publishing/children's books"/>
    <x v="2756"/>
    <x v="4"/>
    <d v="2014-01-11T21:36:41"/>
  </r>
  <r>
    <n v="2757"/>
    <s v="C is for Crooked"/>
    <s v="A children's letter book that Lampoons Hillary Clinton"/>
    <n v="1500"/>
    <n v="10"/>
    <x v="2"/>
    <m/>
    <x v="0"/>
    <s v="USD"/>
    <m/>
    <n v="1470498332"/>
    <n v="1469202332"/>
    <b v="0"/>
    <n v="2"/>
    <n v="0.66666666666666663"/>
    <n v="5"/>
    <x v="3"/>
    <x v="39"/>
    <b v="0"/>
    <s v="publishing/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x v="2"/>
    <s v="AUD"/>
    <m/>
    <n v="1476095783"/>
    <n v="1474886183"/>
    <b v="0"/>
    <n v="6"/>
    <n v="11.7"/>
    <n v="39"/>
    <x v="3"/>
    <x v="39"/>
    <b v="0"/>
    <s v="publishing/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x v="2"/>
    <s v="AUD"/>
    <m/>
    <n v="1468658866"/>
    <n v="1464943666"/>
    <b v="0"/>
    <n v="2"/>
    <n v="10.5"/>
    <n v="52.5"/>
    <x v="3"/>
    <x v="39"/>
    <b v="0"/>
    <s v="publishing/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x v="1"/>
    <s v="GBP"/>
    <m/>
    <n v="1371726258"/>
    <n v="1369134258"/>
    <b v="0"/>
    <n v="0"/>
    <n v="0"/>
    <e v="#DIV/0!"/>
    <x v="3"/>
    <x v="39"/>
    <b v="0"/>
    <s v="publishing/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m/>
    <x v="0"/>
    <s v="USD"/>
    <m/>
    <n v="1357176693"/>
    <n v="1354584693"/>
    <b v="0"/>
    <n v="4"/>
    <n v="0.72"/>
    <n v="9"/>
    <x v="3"/>
    <x v="39"/>
    <b v="0"/>
    <s v="publishing/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x v="0"/>
    <s v="USD"/>
    <m/>
    <n v="1332114795"/>
    <n v="1326934395"/>
    <b v="0"/>
    <n v="1"/>
    <n v="0.76923076923076927"/>
    <n v="25"/>
    <x v="3"/>
    <x v="39"/>
    <b v="0"/>
    <s v="publishing/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m/>
    <x v="0"/>
    <s v="USD"/>
    <m/>
    <n v="1369403684"/>
    <n v="1365515684"/>
    <b v="0"/>
    <n v="3"/>
    <n v="0.22842639593908629"/>
    <n v="30"/>
    <x v="3"/>
    <x v="39"/>
    <b v="0"/>
    <s v="publishing/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m/>
    <x v="0"/>
    <s v="USD"/>
    <m/>
    <n v="1338404400"/>
    <n v="1335855631"/>
    <b v="0"/>
    <n v="4"/>
    <n v="1.125"/>
    <n v="11.25"/>
    <x v="3"/>
    <x v="39"/>
    <b v="0"/>
    <s v="publishing/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x v="0"/>
    <s v="USD"/>
    <m/>
    <n v="1351432428"/>
    <n v="1350050028"/>
    <b v="0"/>
    <n v="0"/>
    <n v="0"/>
    <e v="#DIV/0!"/>
    <x v="3"/>
    <x v="39"/>
    <b v="0"/>
    <s v="publishing/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m/>
    <x v="0"/>
    <s v="USD"/>
    <m/>
    <n v="1313078518"/>
    <n v="1310486518"/>
    <b v="0"/>
    <n v="4"/>
    <n v="2"/>
    <n v="25"/>
    <x v="3"/>
    <x v="39"/>
    <b v="0"/>
    <s v="publishing/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m/>
    <x v="5"/>
    <s v="CAD"/>
    <m/>
    <n v="1439766050"/>
    <n v="1434582050"/>
    <b v="0"/>
    <n v="3"/>
    <n v="0.85"/>
    <n v="11.333333333333334"/>
    <x v="3"/>
    <x v="39"/>
    <b v="0"/>
    <s v="publishing/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x v="0"/>
    <s v="USD"/>
    <m/>
    <n v="1333028723"/>
    <n v="1330440323"/>
    <b v="0"/>
    <n v="34"/>
    <n v="14.314285714285715"/>
    <n v="29.470588235294116"/>
    <x v="3"/>
    <x v="39"/>
    <b v="0"/>
    <s v="publishing/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m/>
    <x v="1"/>
    <s v="GBP"/>
    <m/>
    <n v="1401997790"/>
    <n v="1397677790"/>
    <b v="0"/>
    <n v="2"/>
    <n v="0.25"/>
    <n v="1"/>
    <x v="3"/>
    <x v="39"/>
    <b v="0"/>
    <s v="publishing/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x v="0"/>
    <s v="USD"/>
    <m/>
    <n v="1395158130"/>
    <n v="1392569730"/>
    <b v="0"/>
    <n v="33"/>
    <n v="10.411250000000001"/>
    <n v="63.098484848484851"/>
    <x v="3"/>
    <x v="39"/>
    <b v="0"/>
    <s v="publishing/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x v="0"/>
    <s v="USD"/>
    <m/>
    <n v="1359738000"/>
    <n v="1355489140"/>
    <b v="0"/>
    <n v="0"/>
    <n v="0"/>
    <e v="#DIV/0!"/>
    <x v="3"/>
    <x v="39"/>
    <b v="0"/>
    <s v="publishing/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x v="0"/>
    <s v="USD"/>
    <m/>
    <n v="1381006294"/>
    <n v="1379710294"/>
    <b v="0"/>
    <n v="0"/>
    <n v="0"/>
    <e v="#DIV/0!"/>
    <x v="3"/>
    <x v="39"/>
    <b v="0"/>
    <s v="publishing/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m/>
    <x v="5"/>
    <s v="CAD"/>
    <m/>
    <n v="1461530721"/>
    <n v="1460666721"/>
    <b v="0"/>
    <n v="1"/>
    <n v="0.18867924528301888"/>
    <n v="1"/>
    <x v="3"/>
    <x v="39"/>
    <b v="0"/>
    <s v="publishing/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x v="0"/>
    <s v="USD"/>
    <m/>
    <n v="1362711728"/>
    <n v="1360119728"/>
    <b v="0"/>
    <n v="13"/>
    <n v="14.25"/>
    <n v="43.846153846153847"/>
    <x v="3"/>
    <x v="39"/>
    <b v="0"/>
    <s v="publishing/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x v="0"/>
    <s v="USD"/>
    <m/>
    <n v="1323994754"/>
    <n v="1321402754"/>
    <b v="0"/>
    <n v="2"/>
    <n v="3"/>
    <n v="75"/>
    <x v="3"/>
    <x v="39"/>
    <b v="0"/>
    <s v="publishing/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x v="0"/>
    <s v="USD"/>
    <m/>
    <n v="1434092876"/>
    <n v="1431414476"/>
    <b v="0"/>
    <n v="36"/>
    <n v="7.8809523809523814"/>
    <n v="45.972222222222221"/>
    <x v="3"/>
    <x v="39"/>
    <b v="0"/>
    <s v="publishing/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x v="0"/>
    <s v="USD"/>
    <m/>
    <n v="1437149004"/>
    <n v="1434557004"/>
    <b v="0"/>
    <n v="1"/>
    <n v="0.33333333333333331"/>
    <n v="10"/>
    <x v="3"/>
    <x v="39"/>
    <b v="0"/>
    <s v="publishing/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x v="0"/>
    <s v="USD"/>
    <m/>
    <n v="1409009306"/>
    <n v="1406417306"/>
    <b v="0"/>
    <n v="15"/>
    <n v="25.545454545454547"/>
    <n v="93.666666666666671"/>
    <x v="3"/>
    <x v="39"/>
    <b v="0"/>
    <s v="publishing/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x v="0"/>
    <s v="USD"/>
    <m/>
    <n v="1448204621"/>
    <n v="1445609021"/>
    <b v="0"/>
    <n v="1"/>
    <n v="2.12"/>
    <n v="53"/>
    <x v="3"/>
    <x v="39"/>
    <b v="0"/>
    <s v="publishing/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m/>
    <x v="13"/>
    <s v="EUR"/>
    <m/>
    <n v="1489142688"/>
    <n v="1486550688"/>
    <b v="0"/>
    <n v="0"/>
    <n v="0"/>
    <e v="#DIV/0!"/>
    <x v="3"/>
    <x v="39"/>
    <b v="0"/>
    <s v="publishing/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x v="0"/>
    <s v="USD"/>
    <m/>
    <n v="1423724400"/>
    <n v="1421274954"/>
    <b v="0"/>
    <n v="28"/>
    <n v="105.28"/>
    <n v="47"/>
    <x v="1"/>
    <x v="6"/>
    <b v="1"/>
    <s v="theater/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m/>
    <x v="0"/>
    <s v="USD"/>
    <m/>
    <n v="1424149140"/>
    <n v="1421964718"/>
    <b v="0"/>
    <n v="18"/>
    <n v="120"/>
    <n v="66.666666666666671"/>
    <x v="1"/>
    <x v="6"/>
    <b v="1"/>
    <s v="theater/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x v="1"/>
    <s v="GBP"/>
    <m/>
    <n v="1429793446"/>
    <n v="1428583846"/>
    <b v="0"/>
    <n v="61"/>
    <n v="114.5"/>
    <n v="18.770491803278688"/>
    <x v="1"/>
    <x v="6"/>
    <b v="1"/>
    <s v="theater/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x v="0"/>
    <s v="USD"/>
    <m/>
    <n v="1414608843"/>
    <n v="1412794443"/>
    <b v="0"/>
    <n v="108"/>
    <n v="119"/>
    <n v="66.111111111111114"/>
    <x v="1"/>
    <x v="6"/>
    <b v="1"/>
    <s v="theater/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m/>
    <x v="0"/>
    <s v="USD"/>
    <m/>
    <n v="1470430800"/>
    <n v="1467865967"/>
    <b v="0"/>
    <n v="142"/>
    <n v="104.68"/>
    <n v="36.859154929577464"/>
    <x v="1"/>
    <x v="6"/>
    <b v="1"/>
    <s v="theater/plays"/>
    <x v="2785"/>
    <x v="2"/>
    <d v="2016-08-05T21:00:00"/>
  </r>
  <r>
    <n v="2786"/>
    <s v="Fierce"/>
    <s v="A heart-melting farce about sex, art and the lovelorn lay-abouts of London-town."/>
    <n v="2500"/>
    <n v="2946"/>
    <x v="0"/>
    <m/>
    <x v="1"/>
    <s v="GBP"/>
    <m/>
    <n v="1404913180"/>
    <n v="1403703580"/>
    <b v="0"/>
    <n v="74"/>
    <n v="117.84"/>
    <n v="39.810810810810814"/>
    <x v="1"/>
    <x v="6"/>
    <b v="1"/>
    <s v="theater/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x v="0"/>
    <s v="USD"/>
    <m/>
    <n v="1405658752"/>
    <n v="1403066752"/>
    <b v="0"/>
    <n v="38"/>
    <n v="119.7"/>
    <n v="31.5"/>
    <x v="1"/>
    <x v="6"/>
    <b v="1"/>
    <s v="theater/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m/>
    <x v="0"/>
    <s v="USD"/>
    <m/>
    <n v="1469811043"/>
    <n v="1467219043"/>
    <b v="0"/>
    <n v="20"/>
    <n v="102.5"/>
    <n v="102.5"/>
    <x v="1"/>
    <x v="6"/>
    <b v="1"/>
    <s v="theater/plays"/>
    <x v="2788"/>
    <x v="2"/>
    <d v="2016-07-29T16:50:43"/>
  </r>
  <r>
    <n v="2789"/>
    <s v="The Adventurers Club"/>
    <s v="BNT's Biggest Adventure So Far: Our 2015 full length production!"/>
    <n v="3000"/>
    <n v="3035"/>
    <x v="0"/>
    <m/>
    <x v="0"/>
    <s v="USD"/>
    <m/>
    <n v="1426132800"/>
    <n v="1424477934"/>
    <b v="0"/>
    <n v="24"/>
    <n v="101.16666666666667"/>
    <n v="126.45833333333333"/>
    <x v="1"/>
    <x v="6"/>
    <b v="1"/>
    <s v="theater/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x v="0"/>
    <s v="USD"/>
    <m/>
    <n v="1423693903"/>
    <n v="1421101903"/>
    <b v="0"/>
    <n v="66"/>
    <n v="105.33333333333333"/>
    <n v="47.878787878787875"/>
    <x v="1"/>
    <x v="6"/>
    <b v="1"/>
    <s v="theater/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x v="0"/>
    <s v="USD"/>
    <m/>
    <n v="1473393600"/>
    <n v="1470778559"/>
    <b v="0"/>
    <n v="28"/>
    <n v="102.5"/>
    <n v="73.214285714285708"/>
    <x v="1"/>
    <x v="6"/>
    <b v="1"/>
    <s v="theater/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x v="0"/>
    <s v="USD"/>
    <m/>
    <n v="1439357559"/>
    <n v="1435469559"/>
    <b v="0"/>
    <n v="24"/>
    <n v="107.6"/>
    <n v="89.666666666666671"/>
    <x v="1"/>
    <x v="6"/>
    <b v="1"/>
    <s v="theater/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x v="2"/>
    <s v="AUD"/>
    <m/>
    <n v="1437473005"/>
    <n v="1434881005"/>
    <b v="0"/>
    <n v="73"/>
    <n v="110.5675"/>
    <n v="151.4623287671233"/>
    <x v="1"/>
    <x v="6"/>
    <b v="1"/>
    <s v="theater/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x v="1"/>
    <s v="GBP"/>
    <m/>
    <n v="1457031600"/>
    <n v="1455640559"/>
    <b v="0"/>
    <n v="3"/>
    <n v="150"/>
    <n v="25"/>
    <x v="1"/>
    <x v="6"/>
    <b v="1"/>
    <s v="theater/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m/>
    <x v="0"/>
    <s v="USD"/>
    <m/>
    <n v="1402095600"/>
    <n v="1400675841"/>
    <b v="0"/>
    <n v="20"/>
    <n v="104.28571428571429"/>
    <n v="36.5"/>
    <x v="1"/>
    <x v="6"/>
    <b v="1"/>
    <s v="theater/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m/>
    <x v="1"/>
    <s v="GBP"/>
    <m/>
    <n v="1404564028"/>
    <n v="1401972028"/>
    <b v="0"/>
    <n v="21"/>
    <n v="115.5"/>
    <n v="44"/>
    <x v="1"/>
    <x v="6"/>
    <b v="1"/>
    <s v="theater/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x v="1"/>
    <s v="GBP"/>
    <m/>
    <n v="1404858840"/>
    <n v="1402266840"/>
    <b v="0"/>
    <n v="94"/>
    <n v="102.64512499999999"/>
    <n v="87.357553191489373"/>
    <x v="1"/>
    <x v="6"/>
    <b v="1"/>
    <s v="theater/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x v="1"/>
    <s v="GBP"/>
    <m/>
    <n v="1438358400"/>
    <n v="1437063121"/>
    <b v="0"/>
    <n v="139"/>
    <n v="101.4"/>
    <n v="36.474820143884891"/>
    <x v="1"/>
    <x v="6"/>
    <b v="1"/>
    <s v="theater/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x v="1"/>
    <s v="GBP"/>
    <m/>
    <n v="1466179200"/>
    <n v="1463466070"/>
    <b v="0"/>
    <n v="130"/>
    <n v="116.6348"/>
    <n v="44.859538461538463"/>
    <x v="1"/>
    <x v="6"/>
    <b v="1"/>
    <s v="theater/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x v="1"/>
    <s v="GBP"/>
    <m/>
    <n v="1420377366"/>
    <n v="1415193366"/>
    <b v="0"/>
    <n v="31"/>
    <n v="133"/>
    <n v="42.903225806451616"/>
    <x v="1"/>
    <x v="6"/>
    <b v="1"/>
    <s v="theater/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m/>
    <x v="2"/>
    <s v="AUD"/>
    <m/>
    <n v="1412938800"/>
    <n v="1411019409"/>
    <b v="0"/>
    <n v="13"/>
    <n v="133.19999999999999"/>
    <n v="51.230769230769234"/>
    <x v="1"/>
    <x v="6"/>
    <b v="1"/>
    <s v="theater/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x v="1"/>
    <s v="GBP"/>
    <m/>
    <n v="1438875107"/>
    <n v="1436283107"/>
    <b v="0"/>
    <n v="90"/>
    <n v="101.83333333333333"/>
    <n v="33.944444444444443"/>
    <x v="1"/>
    <x v="6"/>
    <b v="1"/>
    <s v="theater/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x v="0"/>
    <s v="USD"/>
    <m/>
    <n v="1437004800"/>
    <n v="1433295276"/>
    <b v="0"/>
    <n v="141"/>
    <n v="127.95"/>
    <n v="90.744680851063833"/>
    <x v="1"/>
    <x v="6"/>
    <b v="1"/>
    <s v="theater/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m/>
    <x v="1"/>
    <s v="GBP"/>
    <m/>
    <n v="1411987990"/>
    <n v="1409395990"/>
    <b v="0"/>
    <n v="23"/>
    <n v="115"/>
    <n v="50"/>
    <x v="1"/>
    <x v="6"/>
    <b v="1"/>
    <s v="theater/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x v="1"/>
    <s v="GBP"/>
    <m/>
    <n v="1440245273"/>
    <n v="1438085273"/>
    <b v="0"/>
    <n v="18"/>
    <n v="110"/>
    <n v="24.444444444444443"/>
    <x v="1"/>
    <x v="6"/>
    <b v="1"/>
    <s v="theater/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m/>
    <x v="1"/>
    <s v="GBP"/>
    <m/>
    <n v="1438772400"/>
    <n v="1435645490"/>
    <b v="0"/>
    <n v="76"/>
    <n v="112.1"/>
    <n v="44.25"/>
    <x v="1"/>
    <x v="6"/>
    <b v="1"/>
    <s v="theater/plays"/>
    <x v="2806"/>
    <x v="0"/>
    <d v="2015-08-05T11:00:00"/>
  </r>
  <r>
    <n v="2807"/>
    <s v="The Commission Theatre Co."/>
    <s v="Bringing Shakespeare back to the Playwrights"/>
    <n v="5000"/>
    <n v="6300"/>
    <x v="0"/>
    <m/>
    <x v="0"/>
    <s v="USD"/>
    <m/>
    <n v="1435611438"/>
    <n v="1433019438"/>
    <b v="0"/>
    <n v="93"/>
    <n v="126"/>
    <n v="67.741935483870961"/>
    <x v="1"/>
    <x v="6"/>
    <b v="1"/>
    <s v="theater/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x v="0"/>
    <s v="USD"/>
    <m/>
    <n v="1440274735"/>
    <n v="1437682735"/>
    <b v="0"/>
    <n v="69"/>
    <n v="100.24444444444444"/>
    <n v="65.376811594202906"/>
    <x v="1"/>
    <x v="6"/>
    <b v="1"/>
    <s v="theater/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m/>
    <x v="0"/>
    <s v="USD"/>
    <m/>
    <n v="1459348740"/>
    <n v="1458647725"/>
    <b v="0"/>
    <n v="21"/>
    <n v="102.4"/>
    <n v="121.9047619047619"/>
    <x v="1"/>
    <x v="6"/>
    <b v="1"/>
    <s v="theater/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x v="0"/>
    <s v="USD"/>
    <m/>
    <n v="1401595140"/>
    <n v="1398828064"/>
    <b v="0"/>
    <n v="57"/>
    <n v="108.2"/>
    <n v="47.456140350877192"/>
    <x v="1"/>
    <x v="6"/>
    <b v="1"/>
    <s v="theater/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m/>
    <x v="1"/>
    <s v="GBP"/>
    <m/>
    <n v="1424692503"/>
    <n v="1422100503"/>
    <b v="0"/>
    <n v="108"/>
    <n v="100.27"/>
    <n v="92.842592592592595"/>
    <x v="1"/>
    <x v="6"/>
    <b v="1"/>
    <s v="theater/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x v="5"/>
    <s v="CAD"/>
    <m/>
    <n v="1428292800"/>
    <n v="1424368298"/>
    <b v="0"/>
    <n v="83"/>
    <n v="113.3"/>
    <n v="68.253012048192772"/>
    <x v="1"/>
    <x v="6"/>
    <b v="1"/>
    <s v="theater/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x v="0"/>
    <s v="USD"/>
    <m/>
    <n v="1481737761"/>
    <n v="1479577761"/>
    <b v="0"/>
    <n v="96"/>
    <n v="127.57571428571428"/>
    <n v="37.209583333333335"/>
    <x v="1"/>
    <x v="6"/>
    <b v="1"/>
    <s v="theater/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x v="1"/>
    <s v="GBP"/>
    <m/>
    <n v="1431164115"/>
    <n v="1428572115"/>
    <b v="0"/>
    <n v="64"/>
    <n v="107.73333333333333"/>
    <n v="25.25"/>
    <x v="1"/>
    <x v="6"/>
    <b v="1"/>
    <s v="theater/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m/>
    <x v="5"/>
    <s v="CAD"/>
    <m/>
    <n v="1470595109"/>
    <n v="1468003109"/>
    <b v="0"/>
    <n v="14"/>
    <n v="242"/>
    <n v="43.214285714285715"/>
    <x v="1"/>
    <x v="6"/>
    <b v="1"/>
    <s v="theater/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x v="1"/>
    <s v="GBP"/>
    <m/>
    <n v="1438531200"/>
    <n v="1435921992"/>
    <b v="0"/>
    <n v="169"/>
    <n v="141.56666666666666"/>
    <n v="25.130177514792898"/>
    <x v="1"/>
    <x v="6"/>
    <b v="1"/>
    <s v="theater/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m/>
    <x v="1"/>
    <s v="GBP"/>
    <m/>
    <n v="1425136462"/>
    <n v="1421680462"/>
    <b v="0"/>
    <n v="33"/>
    <n v="130"/>
    <n v="23.636363636363637"/>
    <x v="1"/>
    <x v="6"/>
    <b v="1"/>
    <s v="theater/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m/>
    <x v="0"/>
    <s v="USD"/>
    <m/>
    <n v="1443018086"/>
    <n v="1441290086"/>
    <b v="0"/>
    <n v="102"/>
    <n v="106.03"/>
    <n v="103.95098039215686"/>
    <x v="1"/>
    <x v="6"/>
    <b v="1"/>
    <s v="theater/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x v="1"/>
    <s v="GBP"/>
    <m/>
    <n v="1434285409"/>
    <n v="1431693409"/>
    <b v="0"/>
    <n v="104"/>
    <n v="104.8"/>
    <n v="50.384615384615387"/>
    <x v="1"/>
    <x v="6"/>
    <b v="1"/>
    <s v="theater/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x v="1"/>
    <s v="GBP"/>
    <m/>
    <n v="1456444800"/>
    <n v="1454337589"/>
    <b v="0"/>
    <n v="20"/>
    <n v="136"/>
    <n v="13.6"/>
    <x v="1"/>
    <x v="6"/>
    <b v="1"/>
    <s v="theater/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x v="1"/>
    <s v="GBP"/>
    <m/>
    <n v="1411510135"/>
    <n v="1408918135"/>
    <b v="0"/>
    <n v="35"/>
    <n v="100"/>
    <n v="28.571428571428573"/>
    <x v="1"/>
    <x v="6"/>
    <b v="1"/>
    <s v="theater/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x v="0"/>
    <s v="USD"/>
    <m/>
    <n v="1427469892"/>
    <n v="1424881492"/>
    <b v="0"/>
    <n v="94"/>
    <n v="100"/>
    <n v="63.829787234042556"/>
    <x v="1"/>
    <x v="6"/>
    <b v="1"/>
    <s v="theater/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x v="1"/>
    <s v="GBP"/>
    <m/>
    <n v="1427842740"/>
    <n v="1425428206"/>
    <b v="0"/>
    <n v="14"/>
    <n v="124"/>
    <n v="8.8571428571428577"/>
    <x v="1"/>
    <x v="6"/>
    <b v="1"/>
    <s v="theater/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m/>
    <x v="0"/>
    <s v="USD"/>
    <m/>
    <n v="1434159780"/>
    <n v="1431412196"/>
    <b v="0"/>
    <n v="15"/>
    <n v="116.92307692307692"/>
    <n v="50.666666666666664"/>
    <x v="1"/>
    <x v="6"/>
    <b v="1"/>
    <s v="theater/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x v="1"/>
    <s v="GBP"/>
    <m/>
    <n v="1449255686"/>
    <n v="1446663686"/>
    <b v="0"/>
    <n v="51"/>
    <n v="103.33333333333333"/>
    <n v="60.784313725490193"/>
    <x v="1"/>
    <x v="6"/>
    <b v="1"/>
    <s v="theater/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x v="0"/>
    <s v="USD"/>
    <m/>
    <n v="1436511600"/>
    <n v="1434415812"/>
    <b v="0"/>
    <n v="19"/>
    <n v="107.75"/>
    <n v="113.42105263157895"/>
    <x v="1"/>
    <x v="6"/>
    <b v="1"/>
    <s v="theater/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x v="0"/>
    <s v="USD"/>
    <m/>
    <n v="1464971400"/>
    <n v="1462379066"/>
    <b v="0"/>
    <n v="23"/>
    <n v="120.25"/>
    <n v="104.56521739130434"/>
    <x v="1"/>
    <x v="6"/>
    <b v="1"/>
    <s v="theater/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m/>
    <x v="1"/>
    <s v="GBP"/>
    <m/>
    <n v="1443826800"/>
    <n v="1441606869"/>
    <b v="0"/>
    <n v="97"/>
    <n v="100.37894736842105"/>
    <n v="98.30927835051547"/>
    <x v="1"/>
    <x v="6"/>
    <b v="1"/>
    <s v="theater/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x v="1"/>
    <s v="GBP"/>
    <m/>
    <n v="1464863118"/>
    <n v="1462443918"/>
    <b v="0"/>
    <n v="76"/>
    <n v="106.52"/>
    <n v="35.039473684210527"/>
    <x v="1"/>
    <x v="6"/>
    <b v="1"/>
    <s v="theater/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m/>
    <x v="0"/>
    <s v="USD"/>
    <m/>
    <n v="1399867140"/>
    <n v="1398802148"/>
    <b v="0"/>
    <n v="11"/>
    <n v="100"/>
    <n v="272.72727272727275"/>
    <x v="1"/>
    <x v="6"/>
    <b v="1"/>
    <s v="theater/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m/>
    <x v="0"/>
    <s v="USD"/>
    <m/>
    <n v="1437076070"/>
    <n v="1434484070"/>
    <b v="0"/>
    <n v="52"/>
    <n v="110.66666666666667"/>
    <n v="63.846153846153847"/>
    <x v="1"/>
    <x v="6"/>
    <b v="1"/>
    <s v="theater/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x v="1"/>
    <s v="GBP"/>
    <m/>
    <n v="1416780000"/>
    <n v="1414342894"/>
    <b v="0"/>
    <n v="95"/>
    <n v="114.7196"/>
    <n v="30.189368421052631"/>
    <x v="1"/>
    <x v="6"/>
    <b v="1"/>
    <s v="theater/plays"/>
    <x v="2832"/>
    <x v="3"/>
    <d v="2014-11-23T22:00:00"/>
  </r>
  <r>
    <n v="2833"/>
    <s v="Star Man Rocket Man"/>
    <s v="A new play about exploring outer space"/>
    <n v="2700"/>
    <n v="2923"/>
    <x v="0"/>
    <m/>
    <x v="0"/>
    <s v="USD"/>
    <m/>
    <n v="1444528800"/>
    <n v="1442804633"/>
    <b v="0"/>
    <n v="35"/>
    <n v="108.25925925925925"/>
    <n v="83.51428571428572"/>
    <x v="1"/>
    <x v="6"/>
    <b v="1"/>
    <s v="theater/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m/>
    <x v="1"/>
    <s v="GBP"/>
    <m/>
    <n v="1422658930"/>
    <n v="1421362930"/>
    <b v="0"/>
    <n v="21"/>
    <n v="170"/>
    <n v="64.761904761904759"/>
    <x v="1"/>
    <x v="6"/>
    <b v="1"/>
    <s v="theater/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m/>
    <x v="1"/>
    <s v="GBP"/>
    <m/>
    <n v="1449273600"/>
    <n v="1446742417"/>
    <b v="0"/>
    <n v="93"/>
    <n v="187.09899999999999"/>
    <n v="20.118172043010752"/>
    <x v="1"/>
    <x v="6"/>
    <b v="1"/>
    <s v="theater/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x v="0"/>
    <s v="USD"/>
    <m/>
    <n v="1487393940"/>
    <n v="1484115418"/>
    <b v="0"/>
    <n v="11"/>
    <n v="107.77777777777777"/>
    <n v="44.090909090909093"/>
    <x v="1"/>
    <x v="6"/>
    <b v="1"/>
    <s v="theater/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x v="5"/>
    <s v="CAD"/>
    <m/>
    <n v="1449701284"/>
    <n v="1446241684"/>
    <b v="0"/>
    <n v="21"/>
    <n v="100"/>
    <n v="40.476190476190474"/>
    <x v="1"/>
    <x v="6"/>
    <b v="1"/>
    <s v="theater/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x v="0"/>
    <s v="USD"/>
    <m/>
    <n v="1407967200"/>
    <n v="1406039696"/>
    <b v="0"/>
    <n v="54"/>
    <n v="120.25"/>
    <n v="44.537037037037038"/>
    <x v="1"/>
    <x v="6"/>
    <b v="1"/>
    <s v="theater/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x v="0"/>
    <s v="USD"/>
    <m/>
    <n v="1408942740"/>
    <n v="1406958354"/>
    <b v="0"/>
    <n v="31"/>
    <n v="111.42857142857143"/>
    <n v="125.80645161290323"/>
    <x v="1"/>
    <x v="6"/>
    <b v="1"/>
    <s v="theater/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x v="1"/>
    <s v="GBP"/>
    <m/>
    <n v="1426698000"/>
    <n v="1424825479"/>
    <b v="0"/>
    <n v="132"/>
    <n v="104"/>
    <n v="19.696969696969695"/>
    <x v="1"/>
    <x v="6"/>
    <b v="1"/>
    <s v="theater/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m/>
    <x v="1"/>
    <s v="GBP"/>
    <m/>
    <n v="1450032297"/>
    <n v="1444844697"/>
    <b v="0"/>
    <n v="1"/>
    <n v="1"/>
    <n v="10"/>
    <x v="1"/>
    <x v="6"/>
    <b v="0"/>
    <s v="theater/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m/>
    <x v="1"/>
    <s v="GBP"/>
    <m/>
    <n v="1403348400"/>
    <n v="1401058295"/>
    <b v="0"/>
    <n v="0"/>
    <n v="0"/>
    <e v="#DIV/0!"/>
    <x v="1"/>
    <x v="6"/>
    <b v="0"/>
    <s v="theater/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x v="0"/>
    <s v="USD"/>
    <m/>
    <n v="1465790400"/>
    <n v="1462210950"/>
    <b v="0"/>
    <n v="0"/>
    <n v="0"/>
    <e v="#DIV/0!"/>
    <x v="1"/>
    <x v="6"/>
    <b v="0"/>
    <s v="theater/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x v="15"/>
    <s v="EUR"/>
    <m/>
    <n v="1483535180"/>
    <n v="1480943180"/>
    <b v="0"/>
    <n v="1"/>
    <n v="5.4545454545454541"/>
    <n v="30"/>
    <x v="1"/>
    <x v="6"/>
    <b v="0"/>
    <s v="theater/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x v="0"/>
    <s v="USD"/>
    <m/>
    <n v="1433723033"/>
    <n v="1428539033"/>
    <b v="0"/>
    <n v="39"/>
    <n v="31.546666666666667"/>
    <n v="60.666666666666664"/>
    <x v="1"/>
    <x v="6"/>
    <b v="0"/>
    <s v="theater/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x v="0"/>
    <s v="USD"/>
    <m/>
    <n v="1432917394"/>
    <n v="1429029394"/>
    <b v="0"/>
    <n v="0"/>
    <n v="0"/>
    <e v="#DIV/0!"/>
    <x v="1"/>
    <x v="6"/>
    <b v="0"/>
    <s v="theater/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m/>
    <x v="0"/>
    <s v="USD"/>
    <m/>
    <n v="1464031265"/>
    <n v="1458847265"/>
    <b v="0"/>
    <n v="0"/>
    <n v="0"/>
    <e v="#DIV/0!"/>
    <x v="1"/>
    <x v="6"/>
    <b v="0"/>
    <s v="theater/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x v="0"/>
    <s v="USD"/>
    <m/>
    <n v="1432913659"/>
    <n v="1430321659"/>
    <b v="0"/>
    <n v="3"/>
    <n v="0.2"/>
    <n v="23.333333333333332"/>
    <x v="1"/>
    <x v="6"/>
    <b v="0"/>
    <s v="theater/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m/>
    <x v="1"/>
    <s v="GBP"/>
    <m/>
    <n v="1461406600"/>
    <n v="1458814600"/>
    <b v="0"/>
    <n v="1"/>
    <n v="1"/>
    <n v="5"/>
    <x v="1"/>
    <x v="6"/>
    <b v="0"/>
    <s v="theater/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x v="0"/>
    <s v="USD"/>
    <m/>
    <n v="1409962211"/>
    <n v="1407370211"/>
    <b v="0"/>
    <n v="13"/>
    <n v="3.8875000000000002"/>
    <n v="23.923076923076923"/>
    <x v="1"/>
    <x v="6"/>
    <b v="0"/>
    <s v="theater/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x v="17"/>
    <s v="EUR"/>
    <m/>
    <n v="1454109420"/>
    <n v="1453334629"/>
    <b v="0"/>
    <n v="0"/>
    <n v="0"/>
    <e v="#DIV/0!"/>
    <x v="1"/>
    <x v="6"/>
    <b v="0"/>
    <s v="theater/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m/>
    <x v="0"/>
    <s v="USD"/>
    <m/>
    <n v="1403312703"/>
    <n v="1400720703"/>
    <b v="0"/>
    <n v="6"/>
    <n v="1.9"/>
    <n v="15.833333333333334"/>
    <x v="1"/>
    <x v="6"/>
    <b v="0"/>
    <s v="theater/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x v="5"/>
    <s v="CAD"/>
    <m/>
    <n v="1410669297"/>
    <n v="1405485297"/>
    <b v="0"/>
    <n v="0"/>
    <n v="0"/>
    <e v="#DIV/0!"/>
    <x v="1"/>
    <x v="6"/>
    <b v="0"/>
    <s v="theater/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m/>
    <x v="1"/>
    <s v="GBP"/>
    <m/>
    <n v="1431018719"/>
    <n v="1429290719"/>
    <b v="0"/>
    <n v="14"/>
    <n v="41.7"/>
    <n v="29.785714285714285"/>
    <x v="1"/>
    <x v="6"/>
    <b v="0"/>
    <s v="theater/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m/>
    <x v="0"/>
    <s v="USD"/>
    <m/>
    <n v="1454110440"/>
    <n v="1451607071"/>
    <b v="0"/>
    <n v="5"/>
    <n v="50"/>
    <n v="60"/>
    <x v="1"/>
    <x v="6"/>
    <b v="0"/>
    <s v="theater/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x v="0"/>
    <s v="USD"/>
    <m/>
    <n v="1439069640"/>
    <n v="1433897647"/>
    <b v="0"/>
    <n v="6"/>
    <n v="4.8666666666666663"/>
    <n v="24.333333333333332"/>
    <x v="1"/>
    <x v="6"/>
    <b v="0"/>
    <s v="theater/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x v="14"/>
    <s v="MXN"/>
    <m/>
    <n v="1487613600"/>
    <n v="1482444295"/>
    <b v="0"/>
    <n v="15"/>
    <n v="19.736842105263158"/>
    <n v="500"/>
    <x v="1"/>
    <x v="6"/>
    <b v="0"/>
    <s v="theater/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m/>
    <x v="9"/>
    <s v="EUR"/>
    <m/>
    <n v="1417778880"/>
    <n v="1415711095"/>
    <b v="0"/>
    <n v="0"/>
    <n v="0"/>
    <e v="#DIV/0!"/>
    <x v="1"/>
    <x v="6"/>
    <b v="0"/>
    <s v="theater/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m/>
    <x v="2"/>
    <s v="AUD"/>
    <m/>
    <n v="1444984904"/>
    <n v="1439800904"/>
    <b v="0"/>
    <n v="1"/>
    <n v="1.75"/>
    <n v="35"/>
    <x v="1"/>
    <x v="6"/>
    <b v="0"/>
    <s v="theater/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x v="0"/>
    <s v="USD"/>
    <m/>
    <n v="1466363576"/>
    <n v="1461179576"/>
    <b v="0"/>
    <n v="9"/>
    <n v="6.65"/>
    <n v="29.555555555555557"/>
    <x v="1"/>
    <x v="6"/>
    <b v="0"/>
    <s v="theater/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m/>
    <x v="2"/>
    <s v="AUD"/>
    <m/>
    <n v="1443103848"/>
    <n v="1441894248"/>
    <b v="0"/>
    <n v="3"/>
    <n v="32"/>
    <n v="26.666666666666668"/>
    <x v="1"/>
    <x v="6"/>
    <b v="0"/>
    <s v="theater/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x v="0"/>
    <s v="USD"/>
    <m/>
    <n v="1403636229"/>
    <n v="1401044229"/>
    <b v="0"/>
    <n v="3"/>
    <n v="0.43307086614173229"/>
    <n v="18.333333333333332"/>
    <x v="1"/>
    <x v="6"/>
    <b v="0"/>
    <s v="theater/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m/>
    <x v="0"/>
    <s v="USD"/>
    <m/>
    <n v="1410279123"/>
    <n v="1405095123"/>
    <b v="0"/>
    <n v="1"/>
    <n v="0.04"/>
    <n v="20"/>
    <x v="1"/>
    <x v="6"/>
    <b v="0"/>
    <s v="theater/plays"/>
    <x v="2863"/>
    <x v="3"/>
    <d v="2014-09-09T16:12:03"/>
  </r>
  <r>
    <n v="2864"/>
    <s v="'Haunting Julia' by Alan Ayckbourn"/>
    <s v="Accessible, original theatre for all!"/>
    <n v="2500"/>
    <n v="40"/>
    <x v="2"/>
    <m/>
    <x v="1"/>
    <s v="GBP"/>
    <m/>
    <n v="1437139080"/>
    <n v="1434552207"/>
    <b v="0"/>
    <n v="3"/>
    <n v="1.6"/>
    <n v="13.333333333333334"/>
    <x v="1"/>
    <x v="6"/>
    <b v="0"/>
    <s v="theater/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m/>
    <x v="0"/>
    <s v="USD"/>
    <m/>
    <n v="1420512259"/>
    <n v="1415328259"/>
    <b v="0"/>
    <n v="0"/>
    <n v="0"/>
    <e v="#DIV/0!"/>
    <x v="1"/>
    <x v="6"/>
    <b v="0"/>
    <s v="theater/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x v="0"/>
    <s v="USD"/>
    <m/>
    <n v="1476482400"/>
    <n v="1473893721"/>
    <b v="0"/>
    <n v="2"/>
    <n v="0.9"/>
    <n v="22.5"/>
    <x v="1"/>
    <x v="6"/>
    <b v="0"/>
    <s v="theater/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x v="0"/>
    <s v="USD"/>
    <m/>
    <n v="1467604800"/>
    <n v="1465533672"/>
    <b v="0"/>
    <n v="10"/>
    <n v="20.16"/>
    <n v="50.4"/>
    <x v="1"/>
    <x v="6"/>
    <b v="0"/>
    <s v="theater/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x v="0"/>
    <s v="USD"/>
    <m/>
    <n v="1475697054"/>
    <n v="1473105054"/>
    <b v="0"/>
    <n v="60"/>
    <n v="42.011733333333332"/>
    <n v="105.02933333333334"/>
    <x v="1"/>
    <x v="6"/>
    <b v="0"/>
    <s v="theater/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x v="0"/>
    <s v="USD"/>
    <m/>
    <n v="1468937681"/>
    <n v="1466345681"/>
    <b v="0"/>
    <n v="5"/>
    <n v="0.88500000000000001"/>
    <n v="35.4"/>
    <x v="1"/>
    <x v="6"/>
    <b v="0"/>
    <s v="theater/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x v="0"/>
    <s v="USD"/>
    <m/>
    <n v="1400301165"/>
    <n v="1397709165"/>
    <b v="0"/>
    <n v="9"/>
    <n v="15"/>
    <n v="83.333333333333329"/>
    <x v="1"/>
    <x v="6"/>
    <b v="0"/>
    <s v="theater/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m/>
    <x v="0"/>
    <s v="USD"/>
    <m/>
    <n v="1419183813"/>
    <n v="1417455813"/>
    <b v="0"/>
    <n v="13"/>
    <n v="4.67"/>
    <n v="35.92307692307692"/>
    <x v="1"/>
    <x v="6"/>
    <b v="0"/>
    <s v="theater/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m/>
    <x v="0"/>
    <s v="USD"/>
    <m/>
    <n v="1434768438"/>
    <n v="1429584438"/>
    <b v="0"/>
    <n v="0"/>
    <n v="0"/>
    <e v="#DIV/0!"/>
    <x v="1"/>
    <x v="6"/>
    <b v="0"/>
    <s v="theater/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x v="0"/>
    <s v="USD"/>
    <m/>
    <n v="1422473831"/>
    <n v="1419881831"/>
    <b v="0"/>
    <n v="8"/>
    <n v="38.119999999999997"/>
    <n v="119.125"/>
    <x v="1"/>
    <x v="6"/>
    <b v="0"/>
    <s v="theater/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x v="0"/>
    <s v="USD"/>
    <m/>
    <n v="1484684186"/>
    <n v="1482092186"/>
    <b v="0"/>
    <n v="3"/>
    <n v="5.42"/>
    <n v="90.333333333333329"/>
    <x v="1"/>
    <x v="6"/>
    <b v="0"/>
    <s v="theater/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m/>
    <x v="0"/>
    <s v="USD"/>
    <m/>
    <n v="1462417493"/>
    <n v="1459825493"/>
    <b v="0"/>
    <n v="3"/>
    <n v="3.5000000000000003E-2"/>
    <n v="2.3333333333333335"/>
    <x v="1"/>
    <x v="6"/>
    <b v="0"/>
    <s v="theater/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x v="0"/>
    <s v="USD"/>
    <m/>
    <n v="1437069079"/>
    <n v="1434477079"/>
    <b v="0"/>
    <n v="0"/>
    <n v="0"/>
    <e v="#DIV/0!"/>
    <x v="1"/>
    <x v="6"/>
    <b v="0"/>
    <s v="theater/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x v="0"/>
    <s v="USD"/>
    <m/>
    <n v="1480525200"/>
    <n v="1477781724"/>
    <b v="0"/>
    <n v="6"/>
    <n v="10.833333333333334"/>
    <n v="108.33333333333333"/>
    <x v="1"/>
    <x v="6"/>
    <b v="0"/>
    <s v="theater/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x v="1"/>
    <s v="GBP"/>
    <m/>
    <n v="1435934795"/>
    <n v="1430750795"/>
    <b v="0"/>
    <n v="4"/>
    <n v="2.1"/>
    <n v="15.75"/>
    <x v="1"/>
    <x v="6"/>
    <b v="0"/>
    <s v="theater/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m/>
    <x v="0"/>
    <s v="USD"/>
    <m/>
    <n v="1453310661"/>
    <n v="1450718661"/>
    <b v="0"/>
    <n v="1"/>
    <n v="0.25892857142857145"/>
    <n v="29"/>
    <x v="1"/>
    <x v="6"/>
    <b v="0"/>
    <s v="theater/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x v="0"/>
    <s v="USD"/>
    <m/>
    <n v="1440090300"/>
    <n v="1436305452"/>
    <b v="0"/>
    <n v="29"/>
    <n v="23.333333333333332"/>
    <n v="96.551724137931032"/>
    <x v="1"/>
    <x v="6"/>
    <b v="0"/>
    <s v="theater/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x v="0"/>
    <s v="USD"/>
    <m/>
    <n v="1417620036"/>
    <n v="1412432436"/>
    <b v="0"/>
    <n v="0"/>
    <n v="0"/>
    <e v="#DIV/0!"/>
    <x v="1"/>
    <x v="6"/>
    <b v="0"/>
    <s v="theater/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x v="0"/>
    <s v="USD"/>
    <m/>
    <n v="1462112318"/>
    <n v="1459520318"/>
    <b v="0"/>
    <n v="4"/>
    <n v="33.6"/>
    <n v="63"/>
    <x v="1"/>
    <x v="6"/>
    <b v="0"/>
    <s v="theater/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x v="0"/>
    <s v="USD"/>
    <m/>
    <n v="1454734740"/>
    <n v="1451684437"/>
    <b v="0"/>
    <n v="5"/>
    <n v="19.079999999999998"/>
    <n v="381.6"/>
    <x v="1"/>
    <x v="6"/>
    <b v="0"/>
    <s v="theater/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m/>
    <x v="0"/>
    <s v="USD"/>
    <m/>
    <n v="1417800435"/>
    <n v="1415208435"/>
    <b v="0"/>
    <n v="4"/>
    <n v="0.41111111111111109"/>
    <n v="46.25"/>
    <x v="1"/>
    <x v="6"/>
    <b v="0"/>
    <s v="theater/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m/>
    <x v="0"/>
    <s v="USD"/>
    <m/>
    <n v="1426294201"/>
    <n v="1423705801"/>
    <b v="0"/>
    <n v="5"/>
    <n v="32.5"/>
    <n v="26"/>
    <x v="1"/>
    <x v="6"/>
    <b v="0"/>
    <s v="theater/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x v="0"/>
    <s v="USD"/>
    <m/>
    <n v="1442635140"/>
    <n v="1442243484"/>
    <b v="0"/>
    <n v="1"/>
    <n v="5"/>
    <n v="10"/>
    <x v="1"/>
    <x v="6"/>
    <b v="0"/>
    <s v="theater/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x v="0"/>
    <s v="USD"/>
    <m/>
    <n v="1420971324"/>
    <n v="1418379324"/>
    <b v="0"/>
    <n v="1"/>
    <n v="0.16666666666666666"/>
    <n v="5"/>
    <x v="1"/>
    <x v="6"/>
    <b v="0"/>
    <s v="theater/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x v="0"/>
    <s v="USD"/>
    <m/>
    <n v="1413608340"/>
    <n v="1412945440"/>
    <b v="0"/>
    <n v="0"/>
    <n v="0"/>
    <e v="#DIV/0!"/>
    <x v="1"/>
    <x v="6"/>
    <b v="0"/>
    <s v="theater/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m/>
    <x v="0"/>
    <s v="USD"/>
    <m/>
    <n v="1409344985"/>
    <n v="1406752985"/>
    <b v="0"/>
    <n v="14"/>
    <n v="38.06666666666667"/>
    <n v="81.571428571428569"/>
    <x v="1"/>
    <x v="6"/>
    <b v="0"/>
    <s v="theater/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x v="0"/>
    <s v="USD"/>
    <m/>
    <n v="1407553200"/>
    <n v="1405100992"/>
    <b v="0"/>
    <n v="3"/>
    <n v="1.05"/>
    <n v="7"/>
    <x v="1"/>
    <x v="6"/>
    <b v="0"/>
    <s v="theater/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x v="0"/>
    <s v="USD"/>
    <m/>
    <n v="1460751128"/>
    <n v="1455570728"/>
    <b v="0"/>
    <n v="10"/>
    <n v="2.73"/>
    <n v="27.3"/>
    <x v="1"/>
    <x v="6"/>
    <b v="0"/>
    <s v="theater/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m/>
    <x v="0"/>
    <s v="USD"/>
    <m/>
    <n v="1409000400"/>
    <n v="1408381704"/>
    <b v="0"/>
    <n v="17"/>
    <n v="9.0909090909090917"/>
    <n v="29.411764705882351"/>
    <x v="1"/>
    <x v="6"/>
    <b v="0"/>
    <s v="theater/plays"/>
    <x v="2892"/>
    <x v="3"/>
    <d v="2014-08-25T21:00:00"/>
  </r>
  <r>
    <n v="2893"/>
    <s v="REDISCOVERING KIA THE PLAY"/>
    <s v="Fundraising for REDISCOVERING KIA THE PLAY"/>
    <n v="5000"/>
    <n v="25"/>
    <x v="2"/>
    <m/>
    <x v="0"/>
    <s v="USD"/>
    <m/>
    <n v="1420768800"/>
    <n v="1415644395"/>
    <b v="0"/>
    <n v="2"/>
    <n v="0.5"/>
    <n v="12.5"/>
    <x v="1"/>
    <x v="6"/>
    <b v="0"/>
    <s v="theater/plays"/>
    <x v="2893"/>
    <x v="3"/>
    <d v="2015-01-09T02:00:00"/>
  </r>
  <r>
    <n v="2894"/>
    <s v="How Could You Do This To Me (The Stage Play)"/>
    <s v="This Is A Story About A Woman A Man And A Woman"/>
    <n v="50000"/>
    <n v="0"/>
    <x v="2"/>
    <m/>
    <x v="0"/>
    <s v="USD"/>
    <m/>
    <n v="1428100815"/>
    <n v="1422920415"/>
    <b v="0"/>
    <n v="0"/>
    <n v="0"/>
    <e v="#DIV/0!"/>
    <x v="1"/>
    <x v="6"/>
    <b v="0"/>
    <s v="theater/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x v="0"/>
    <s v="USD"/>
    <m/>
    <n v="1403470800"/>
    <n v="1403356792"/>
    <b v="0"/>
    <n v="4"/>
    <n v="4.5999999999999996"/>
    <n v="5.75"/>
    <x v="1"/>
    <x v="6"/>
    <b v="0"/>
    <s v="theater/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x v="0"/>
    <s v="USD"/>
    <m/>
    <n v="1481522400"/>
    <n v="1480283321"/>
    <b v="0"/>
    <n v="12"/>
    <n v="20.833333333333332"/>
    <n v="52.083333333333336"/>
    <x v="1"/>
    <x v="6"/>
    <b v="0"/>
    <s v="theater/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m/>
    <x v="0"/>
    <s v="USD"/>
    <m/>
    <n v="1444577345"/>
    <n v="1441985458"/>
    <b v="0"/>
    <n v="3"/>
    <n v="4.583333333333333"/>
    <n v="183.33333333333334"/>
    <x v="1"/>
    <x v="6"/>
    <b v="0"/>
    <s v="theater/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x v="0"/>
    <s v="USD"/>
    <m/>
    <n v="1446307053"/>
    <n v="1443715053"/>
    <b v="0"/>
    <n v="12"/>
    <n v="4.2133333333333329"/>
    <n v="26.333333333333332"/>
    <x v="1"/>
    <x v="6"/>
    <b v="0"/>
    <s v="theater/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x v="0"/>
    <s v="USD"/>
    <m/>
    <n v="1469325158"/>
    <n v="1464141158"/>
    <b v="0"/>
    <n v="0"/>
    <n v="0"/>
    <e v="#DIV/0!"/>
    <x v="1"/>
    <x v="6"/>
    <b v="0"/>
    <s v="theater/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x v="0"/>
    <s v="USD"/>
    <m/>
    <n v="1407562632"/>
    <n v="1404970632"/>
    <b v="0"/>
    <n v="7"/>
    <n v="61.909090909090907"/>
    <n v="486.42857142857144"/>
    <x v="1"/>
    <x v="6"/>
    <b v="0"/>
    <s v="theater/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m/>
    <x v="0"/>
    <s v="USD"/>
    <m/>
    <n v="1423345339"/>
    <n v="1418161339"/>
    <b v="0"/>
    <n v="2"/>
    <n v="0.8"/>
    <n v="3"/>
    <x v="1"/>
    <x v="6"/>
    <b v="0"/>
    <s v="theater/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x v="0"/>
    <s v="USD"/>
    <m/>
    <n v="1440412396"/>
    <n v="1437820396"/>
    <b v="0"/>
    <n v="1"/>
    <n v="1.6666666666666666E-2"/>
    <n v="25"/>
    <x v="1"/>
    <x v="6"/>
    <b v="0"/>
    <s v="theater/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x v="0"/>
    <s v="USD"/>
    <m/>
    <n v="1441771218"/>
    <n v="1436587218"/>
    <b v="0"/>
    <n v="4"/>
    <n v="0.78"/>
    <n v="9.75"/>
    <x v="1"/>
    <x v="6"/>
    <b v="0"/>
    <s v="theater/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m/>
    <x v="1"/>
    <s v="GBP"/>
    <m/>
    <n v="1415534400"/>
    <n v="1414538031"/>
    <b v="0"/>
    <n v="4"/>
    <n v="5"/>
    <n v="18.75"/>
    <x v="1"/>
    <x v="6"/>
    <b v="0"/>
    <s v="theater/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x v="0"/>
    <s v="USD"/>
    <m/>
    <n v="1473211313"/>
    <n v="1472001713"/>
    <b v="0"/>
    <n v="17"/>
    <n v="17.771428571428572"/>
    <n v="36.588235294117645"/>
    <x v="1"/>
    <x v="6"/>
    <b v="0"/>
    <s v="theater/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x v="0"/>
    <s v="USD"/>
    <m/>
    <n v="1438390800"/>
    <n v="1436888066"/>
    <b v="0"/>
    <n v="7"/>
    <n v="9.4166666666666661"/>
    <n v="80.714285714285708"/>
    <x v="1"/>
    <x v="6"/>
    <b v="0"/>
    <s v="theater/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x v="0"/>
    <s v="USD"/>
    <m/>
    <n v="1463259837"/>
    <n v="1458075837"/>
    <b v="0"/>
    <n v="2"/>
    <n v="0.08"/>
    <n v="1"/>
    <x v="1"/>
    <x v="6"/>
    <b v="0"/>
    <s v="theater/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x v="0"/>
    <s v="USD"/>
    <m/>
    <n v="1465407219"/>
    <n v="1462815219"/>
    <b v="0"/>
    <n v="5"/>
    <n v="2.75"/>
    <n v="52.8"/>
    <x v="1"/>
    <x v="6"/>
    <b v="0"/>
    <s v="theater/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x v="0"/>
    <s v="USD"/>
    <m/>
    <n v="1416944760"/>
    <n v="1413527001"/>
    <b v="0"/>
    <n v="1"/>
    <n v="1.1111111111111112E-2"/>
    <n v="20"/>
    <x v="1"/>
    <x v="6"/>
    <b v="0"/>
    <s v="theater/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m/>
    <x v="1"/>
    <s v="GBP"/>
    <m/>
    <n v="1434139887"/>
    <n v="1428955887"/>
    <b v="0"/>
    <n v="1"/>
    <n v="3.3333333333333335E-3"/>
    <n v="1"/>
    <x v="1"/>
    <x v="6"/>
    <b v="0"/>
    <s v="theater/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x v="0"/>
    <s v="USD"/>
    <m/>
    <n v="1435429626"/>
    <n v="1431973626"/>
    <b v="0"/>
    <n v="14"/>
    <n v="36.5"/>
    <n v="46.928571428571431"/>
    <x v="1"/>
    <x v="6"/>
    <b v="0"/>
    <s v="theater/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m/>
    <x v="0"/>
    <s v="USD"/>
    <m/>
    <n v="1452827374"/>
    <n v="1450235374"/>
    <b v="0"/>
    <n v="26"/>
    <n v="14.058171745152354"/>
    <n v="78.07692307692308"/>
    <x v="1"/>
    <x v="6"/>
    <b v="0"/>
    <s v="theater/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x v="0"/>
    <s v="USD"/>
    <m/>
    <n v="1410041339"/>
    <n v="1404857339"/>
    <b v="0"/>
    <n v="2"/>
    <n v="0.02"/>
    <n v="1"/>
    <x v="1"/>
    <x v="6"/>
    <b v="0"/>
    <s v="theater/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m/>
    <x v="1"/>
    <s v="GBP"/>
    <m/>
    <n v="1426365994"/>
    <n v="1421185594"/>
    <b v="0"/>
    <n v="1"/>
    <n v="4.0000000000000001E-3"/>
    <n v="1"/>
    <x v="1"/>
    <x v="6"/>
    <b v="0"/>
    <s v="theater/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m/>
    <x v="1"/>
    <s v="GBP"/>
    <m/>
    <n v="1458117190"/>
    <n v="1455528790"/>
    <b v="0"/>
    <n v="3"/>
    <n v="61.1"/>
    <n v="203.66666666666666"/>
    <x v="1"/>
    <x v="6"/>
    <b v="0"/>
    <s v="theater/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m/>
    <x v="1"/>
    <s v="GBP"/>
    <m/>
    <n v="1400498789"/>
    <n v="1398511589"/>
    <b v="0"/>
    <n v="7"/>
    <n v="7.8378378378378377"/>
    <n v="20.714285714285715"/>
    <x v="1"/>
    <x v="6"/>
    <b v="0"/>
    <s v="theater/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m/>
    <x v="0"/>
    <s v="USD"/>
    <m/>
    <n v="1442381847"/>
    <n v="1440826647"/>
    <b v="0"/>
    <n v="9"/>
    <n v="21.85"/>
    <n v="48.555555555555557"/>
    <x v="1"/>
    <x v="6"/>
    <b v="0"/>
    <s v="theater/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m/>
    <x v="0"/>
    <s v="USD"/>
    <m/>
    <n v="1446131207"/>
    <n v="1443712007"/>
    <b v="0"/>
    <n v="20"/>
    <n v="27.24"/>
    <n v="68.099999999999994"/>
    <x v="1"/>
    <x v="6"/>
    <b v="0"/>
    <s v="theater/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m/>
    <x v="0"/>
    <s v="USD"/>
    <m/>
    <n v="1407250329"/>
    <n v="1404658329"/>
    <b v="0"/>
    <n v="6"/>
    <n v="8.5"/>
    <n v="8.5"/>
    <x v="1"/>
    <x v="6"/>
    <b v="0"/>
    <s v="theater/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x v="5"/>
    <s v="CAD"/>
    <m/>
    <n v="1427306470"/>
    <n v="1424718070"/>
    <b v="0"/>
    <n v="13"/>
    <n v="26.84"/>
    <n v="51.615384615384613"/>
    <x v="1"/>
    <x v="6"/>
    <b v="0"/>
    <s v="theater/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m/>
    <x v="0"/>
    <s v="USD"/>
    <m/>
    <n v="1411679804"/>
    <n v="1409087804"/>
    <b v="0"/>
    <n v="3"/>
    <n v="129"/>
    <n v="43"/>
    <x v="1"/>
    <x v="40"/>
    <b v="1"/>
    <s v="theater/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x v="1"/>
    <s v="GBP"/>
    <m/>
    <n v="1431982727"/>
    <n v="1428094727"/>
    <b v="0"/>
    <n v="6"/>
    <n v="100"/>
    <n v="83.333333333333329"/>
    <x v="1"/>
    <x v="40"/>
    <b v="1"/>
    <s v="theater/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m/>
    <x v="0"/>
    <s v="USD"/>
    <m/>
    <n v="1422068400"/>
    <n v="1420774779"/>
    <b v="0"/>
    <n v="10"/>
    <n v="100"/>
    <n v="30"/>
    <x v="1"/>
    <x v="40"/>
    <b v="1"/>
    <s v="theater/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x v="0"/>
    <s v="USD"/>
    <m/>
    <n v="1431143940"/>
    <n v="1428585710"/>
    <b v="0"/>
    <n v="147"/>
    <n v="103.2"/>
    <n v="175.51020408163265"/>
    <x v="1"/>
    <x v="40"/>
    <b v="1"/>
    <s v="theater/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x v="0"/>
    <s v="USD"/>
    <m/>
    <n v="1410444068"/>
    <n v="1407852068"/>
    <b v="0"/>
    <n v="199"/>
    <n v="102.44597777777778"/>
    <n v="231.66175879396985"/>
    <x v="1"/>
    <x v="40"/>
    <b v="1"/>
    <s v="theater/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x v="0"/>
    <s v="USD"/>
    <m/>
    <n v="1424715779"/>
    <n v="1423506179"/>
    <b v="0"/>
    <n v="50"/>
    <n v="125"/>
    <n v="75"/>
    <x v="1"/>
    <x v="40"/>
    <b v="1"/>
    <s v="theater/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x v="0"/>
    <s v="USD"/>
    <m/>
    <n v="1405400400"/>
    <n v="1402934629"/>
    <b v="0"/>
    <n v="21"/>
    <n v="130.83333333333334"/>
    <n v="112.14285714285714"/>
    <x v="1"/>
    <x v="40"/>
    <b v="1"/>
    <s v="theater/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m/>
    <x v="0"/>
    <s v="USD"/>
    <m/>
    <n v="1457135846"/>
    <n v="1454543846"/>
    <b v="0"/>
    <n v="24"/>
    <n v="100"/>
    <n v="41.666666666666664"/>
    <x v="1"/>
    <x v="40"/>
    <b v="1"/>
    <s v="theater/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x v="0"/>
    <s v="USD"/>
    <m/>
    <n v="1401024758"/>
    <n v="1398432758"/>
    <b v="0"/>
    <n v="32"/>
    <n v="102.06937499999999"/>
    <n v="255.17343750000001"/>
    <x v="1"/>
    <x v="40"/>
    <b v="1"/>
    <s v="theater/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m/>
    <x v="1"/>
    <s v="GBP"/>
    <m/>
    <n v="1431007264"/>
    <n v="1428415264"/>
    <b v="0"/>
    <n v="62"/>
    <n v="100.92"/>
    <n v="162.7741935483871"/>
    <x v="1"/>
    <x v="40"/>
    <b v="1"/>
    <s v="theater/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x v="5"/>
    <s v="CAD"/>
    <m/>
    <n v="1410761280"/>
    <n v="1408604363"/>
    <b v="0"/>
    <n v="9"/>
    <n v="106"/>
    <n v="88.333333333333329"/>
    <x v="1"/>
    <x v="40"/>
    <b v="1"/>
    <s v="theater/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x v="2"/>
    <s v="AUD"/>
    <m/>
    <n v="1424516400"/>
    <n v="1421812637"/>
    <b v="0"/>
    <n v="38"/>
    <n v="105.09677419354838"/>
    <n v="85.736842105263165"/>
    <x v="1"/>
    <x v="40"/>
    <b v="1"/>
    <s v="theater/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x v="0"/>
    <s v="USD"/>
    <m/>
    <n v="1465081053"/>
    <n v="1462489053"/>
    <b v="0"/>
    <n v="54"/>
    <n v="102.76"/>
    <n v="47.574074074074076"/>
    <x v="1"/>
    <x v="40"/>
    <b v="1"/>
    <s v="theater/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m/>
    <x v="5"/>
    <s v="CAD"/>
    <m/>
    <n v="1402845364"/>
    <n v="1400253364"/>
    <b v="0"/>
    <n v="37"/>
    <n v="108"/>
    <n v="72.972972972972968"/>
    <x v="1"/>
    <x v="40"/>
    <b v="1"/>
    <s v="theater/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x v="0"/>
    <s v="USD"/>
    <m/>
    <n v="1472490000"/>
    <n v="1467468008"/>
    <b v="0"/>
    <n v="39"/>
    <n v="100.88571428571429"/>
    <n v="90.538461538461533"/>
    <x v="1"/>
    <x v="40"/>
    <b v="1"/>
    <s v="theater/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x v="0"/>
    <s v="USD"/>
    <m/>
    <n v="1413176340"/>
    <n v="1412091423"/>
    <b v="0"/>
    <n v="34"/>
    <n v="128"/>
    <n v="37.647058823529413"/>
    <x v="1"/>
    <x v="40"/>
    <b v="1"/>
    <s v="theater/musical"/>
    <x v="2936"/>
    <x v="3"/>
    <d v="2014-10-13T04:59:00"/>
  </r>
  <r>
    <n v="2937"/>
    <s v="UCAS"/>
    <s v="UCAS is a new British musical premiering at the Edinburgh Fringe Festival 2014."/>
    <n v="1500"/>
    <n v="2000"/>
    <x v="0"/>
    <m/>
    <x v="1"/>
    <s v="GBP"/>
    <m/>
    <n v="1405249113"/>
    <n v="1402657113"/>
    <b v="0"/>
    <n v="55"/>
    <n v="133.33333333333334"/>
    <n v="36.363636363636367"/>
    <x v="1"/>
    <x v="40"/>
    <b v="1"/>
    <s v="theater/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m/>
    <x v="0"/>
    <s v="USD"/>
    <m/>
    <n v="1422636814"/>
    <n v="1420044814"/>
    <b v="0"/>
    <n v="32"/>
    <n v="101.375"/>
    <n v="126.71875"/>
    <x v="1"/>
    <x v="40"/>
    <b v="1"/>
    <s v="theater/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x v="0"/>
    <s v="USD"/>
    <m/>
    <n v="1409187600"/>
    <n v="1406316312"/>
    <b v="0"/>
    <n v="25"/>
    <n v="102.875"/>
    <n v="329.2"/>
    <x v="1"/>
    <x v="40"/>
    <b v="1"/>
    <s v="theater/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x v="0"/>
    <s v="USD"/>
    <m/>
    <n v="1421606018"/>
    <n v="1418150018"/>
    <b v="0"/>
    <n v="33"/>
    <n v="107.24"/>
    <n v="81.242424242424249"/>
    <x v="1"/>
    <x v="40"/>
    <b v="1"/>
    <s v="theater/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x v="0"/>
    <s v="USD"/>
    <m/>
    <n v="1425250955"/>
    <n v="1422658955"/>
    <b v="0"/>
    <n v="1"/>
    <n v="4.0000000000000001E-3"/>
    <n v="1"/>
    <x v="1"/>
    <x v="38"/>
    <b v="0"/>
    <s v="theater/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x v="5"/>
    <s v="CAD"/>
    <m/>
    <n v="1450297080"/>
    <n v="1448565459"/>
    <b v="0"/>
    <n v="202"/>
    <n v="20.425000000000001"/>
    <n v="202.22772277227722"/>
    <x v="1"/>
    <x v="38"/>
    <b v="0"/>
    <s v="theater/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x v="0"/>
    <s v="USD"/>
    <m/>
    <n v="1428894380"/>
    <n v="1426302380"/>
    <b v="0"/>
    <n v="0"/>
    <n v="0"/>
    <e v="#DIV/0!"/>
    <x v="1"/>
    <x v="38"/>
    <b v="0"/>
    <s v="theater/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m/>
    <x v="0"/>
    <s v="USD"/>
    <m/>
    <n v="1433714198"/>
    <n v="1431122198"/>
    <b v="0"/>
    <n v="1"/>
    <n v="1"/>
    <n v="100"/>
    <x v="1"/>
    <x v="38"/>
    <b v="0"/>
    <s v="theater/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m/>
    <x v="0"/>
    <s v="USD"/>
    <m/>
    <n v="1432437660"/>
    <n v="1429845660"/>
    <b v="0"/>
    <n v="0"/>
    <n v="0"/>
    <e v="#DIV/0!"/>
    <x v="1"/>
    <x v="38"/>
    <b v="0"/>
    <s v="theater/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x v="1"/>
    <s v="GBP"/>
    <m/>
    <n v="1471265092"/>
    <n v="1468673092"/>
    <b v="0"/>
    <n v="2"/>
    <n v="0.1"/>
    <n v="1"/>
    <x v="1"/>
    <x v="38"/>
    <b v="0"/>
    <s v="theater/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x v="0"/>
    <s v="USD"/>
    <m/>
    <n v="1480007460"/>
    <n v="1475760567"/>
    <b v="0"/>
    <n v="13"/>
    <n v="4.2880000000000003"/>
    <n v="82.461538461538467"/>
    <x v="1"/>
    <x v="38"/>
    <b v="0"/>
    <s v="theater/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x v="0"/>
    <s v="USD"/>
    <m/>
    <n v="1433259293"/>
    <n v="1428075293"/>
    <b v="0"/>
    <n v="9"/>
    <n v="4.7999999999999996E-3"/>
    <n v="2.6666666666666665"/>
    <x v="1"/>
    <x v="38"/>
    <b v="0"/>
    <s v="theater/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x v="0"/>
    <s v="USD"/>
    <m/>
    <n v="1447965917"/>
    <n v="1445370317"/>
    <b v="0"/>
    <n v="2"/>
    <n v="2.5"/>
    <n v="12.5"/>
    <x v="1"/>
    <x v="38"/>
    <b v="0"/>
    <s v="theater/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x v="0"/>
    <s v="USD"/>
    <m/>
    <n v="1453538752"/>
    <n v="1450946752"/>
    <b v="0"/>
    <n v="0"/>
    <n v="0"/>
    <e v="#DIV/0!"/>
    <x v="1"/>
    <x v="38"/>
    <b v="0"/>
    <s v="theater/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x v="0"/>
    <s v="USD"/>
    <m/>
    <n v="1412536573"/>
    <n v="1408648573"/>
    <b v="0"/>
    <n v="58"/>
    <n v="2.1920000000000002"/>
    <n v="18.896551724137932"/>
    <x v="1"/>
    <x v="38"/>
    <b v="0"/>
    <s v="theater/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x v="0"/>
    <s v="USD"/>
    <m/>
    <n v="1476676800"/>
    <n v="1473957239"/>
    <b v="0"/>
    <n v="8"/>
    <n v="8.0250000000000004"/>
    <n v="200.625"/>
    <x v="1"/>
    <x v="38"/>
    <b v="0"/>
    <s v="theater/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x v="0"/>
    <s v="USD"/>
    <m/>
    <n v="1444330821"/>
    <n v="1441738821"/>
    <b v="0"/>
    <n v="3"/>
    <n v="0.15125"/>
    <n v="201.66666666666666"/>
    <x v="1"/>
    <x v="38"/>
    <b v="0"/>
    <s v="theater/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x v="0"/>
    <s v="USD"/>
    <m/>
    <n v="1489669203"/>
    <n v="1487944803"/>
    <b v="0"/>
    <n v="0"/>
    <n v="0"/>
    <e v="#DIV/0!"/>
    <x v="1"/>
    <x v="38"/>
    <b v="0"/>
    <s v="theater/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m/>
    <x v="0"/>
    <s v="USD"/>
    <m/>
    <n v="1434476849"/>
    <n v="1431884849"/>
    <b v="0"/>
    <n v="11"/>
    <n v="59.583333333333336"/>
    <n v="65"/>
    <x v="1"/>
    <x v="38"/>
    <b v="0"/>
    <s v="theater/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x v="0"/>
    <s v="USD"/>
    <m/>
    <n v="1462402850"/>
    <n v="1459810850"/>
    <b v="0"/>
    <n v="20"/>
    <n v="16.734177215189874"/>
    <n v="66.099999999999994"/>
    <x v="1"/>
    <x v="38"/>
    <b v="0"/>
    <s v="theater/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m/>
    <x v="0"/>
    <s v="USD"/>
    <m/>
    <n v="1427498172"/>
    <n v="1422317772"/>
    <b v="0"/>
    <n v="3"/>
    <n v="1.8666666666666667"/>
    <n v="93.333333333333329"/>
    <x v="1"/>
    <x v="38"/>
    <b v="0"/>
    <s v="theater/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m/>
    <x v="0"/>
    <s v="USD"/>
    <m/>
    <n v="1462729317"/>
    <n v="1457548917"/>
    <b v="0"/>
    <n v="0"/>
    <n v="0"/>
    <e v="#DIV/0!"/>
    <x v="1"/>
    <x v="38"/>
    <b v="0"/>
    <s v="theater/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x v="1"/>
    <s v="GBP"/>
    <m/>
    <n v="1465258325"/>
    <n v="1462666325"/>
    <b v="0"/>
    <n v="0"/>
    <n v="0"/>
    <e v="#DIV/0!"/>
    <x v="1"/>
    <x v="38"/>
    <b v="0"/>
    <s v="theater/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x v="0"/>
    <s v="USD"/>
    <m/>
    <n v="1410459023"/>
    <n v="1407867023"/>
    <b v="0"/>
    <n v="0"/>
    <n v="0"/>
    <e v="#DIV/0!"/>
    <x v="1"/>
    <x v="38"/>
    <b v="0"/>
    <s v="theater/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x v="0"/>
    <s v="USD"/>
    <m/>
    <n v="1427342400"/>
    <n v="1424927159"/>
    <b v="0"/>
    <n v="108"/>
    <n v="109.62"/>
    <n v="50.75"/>
    <x v="1"/>
    <x v="6"/>
    <b v="1"/>
    <s v="theater/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x v="0"/>
    <s v="USD"/>
    <m/>
    <n v="1425193140"/>
    <n v="1422769906"/>
    <b v="0"/>
    <n v="20"/>
    <n v="121.8"/>
    <n v="60.9"/>
    <x v="1"/>
    <x v="6"/>
    <b v="1"/>
    <s v="theater/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x v="0"/>
    <s v="USD"/>
    <m/>
    <n v="1435835824"/>
    <n v="1433243824"/>
    <b v="0"/>
    <n v="98"/>
    <n v="106.85"/>
    <n v="109.03061224489795"/>
    <x v="1"/>
    <x v="6"/>
    <b v="1"/>
    <s v="theater/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x v="0"/>
    <s v="USD"/>
    <m/>
    <n v="1407360720"/>
    <n v="1404769819"/>
    <b v="0"/>
    <n v="196"/>
    <n v="100.71379999999999"/>
    <n v="25.692295918367346"/>
    <x v="1"/>
    <x v="6"/>
    <b v="1"/>
    <s v="theater/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x v="0"/>
    <s v="USD"/>
    <m/>
    <n v="1436290233"/>
    <n v="1433698233"/>
    <b v="0"/>
    <n v="39"/>
    <n v="109"/>
    <n v="41.92307692307692"/>
    <x v="1"/>
    <x v="6"/>
    <b v="1"/>
    <s v="theater/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m/>
    <x v="0"/>
    <s v="USD"/>
    <m/>
    <n v="1442425412"/>
    <n v="1439833412"/>
    <b v="0"/>
    <n v="128"/>
    <n v="113.63"/>
    <n v="88.7734375"/>
    <x v="1"/>
    <x v="6"/>
    <b v="1"/>
    <s v="theater/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x v="0"/>
    <s v="USD"/>
    <m/>
    <n v="1425872692"/>
    <n v="1423284292"/>
    <b v="0"/>
    <n v="71"/>
    <n v="113.92"/>
    <n v="80.225352112676063"/>
    <x v="1"/>
    <x v="6"/>
    <b v="1"/>
    <s v="theater/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m/>
    <x v="0"/>
    <s v="USD"/>
    <m/>
    <n v="1471406340"/>
    <n v="1470227660"/>
    <b v="0"/>
    <n v="47"/>
    <n v="106"/>
    <n v="78.936170212765958"/>
    <x v="1"/>
    <x v="6"/>
    <b v="1"/>
    <s v="theater/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x v="5"/>
    <s v="CAD"/>
    <m/>
    <n v="1430693460"/>
    <n v="1428087153"/>
    <b v="0"/>
    <n v="17"/>
    <n v="162.5"/>
    <n v="95.588235294117652"/>
    <x v="1"/>
    <x v="6"/>
    <b v="1"/>
    <s v="theater/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x v="0"/>
    <s v="USD"/>
    <m/>
    <n v="1405699451"/>
    <n v="1403107451"/>
    <b v="0"/>
    <n v="91"/>
    <n v="106"/>
    <n v="69.890109890109883"/>
    <x v="1"/>
    <x v="6"/>
    <b v="1"/>
    <s v="theater/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x v="0"/>
    <s v="USD"/>
    <m/>
    <n v="1409500078"/>
    <n v="1406908078"/>
    <b v="0"/>
    <n v="43"/>
    <n v="100.15625"/>
    <n v="74.534883720930239"/>
    <x v="1"/>
    <x v="6"/>
    <b v="1"/>
    <s v="theater/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m/>
    <x v="0"/>
    <s v="USD"/>
    <m/>
    <n v="1480899600"/>
    <n v="1479609520"/>
    <b v="0"/>
    <n v="17"/>
    <n v="105.35"/>
    <n v="123.94117647058823"/>
    <x v="1"/>
    <x v="6"/>
    <b v="1"/>
    <s v="theater/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x v="0"/>
    <s v="USD"/>
    <m/>
    <n v="1451620800"/>
    <n v="1449171508"/>
    <b v="0"/>
    <n v="33"/>
    <n v="174.8"/>
    <n v="264.84848484848487"/>
    <x v="1"/>
    <x v="6"/>
    <b v="1"/>
    <s v="theater/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x v="0"/>
    <s v="USD"/>
    <m/>
    <n v="1411695300"/>
    <n v="1409275671"/>
    <b v="0"/>
    <n v="87"/>
    <n v="102"/>
    <n v="58.620689655172413"/>
    <x v="1"/>
    <x v="6"/>
    <b v="1"/>
    <s v="theater/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x v="0"/>
    <s v="USD"/>
    <m/>
    <n v="1417057200"/>
    <n v="1414599886"/>
    <b v="0"/>
    <n v="113"/>
    <n v="100.125"/>
    <n v="70.884955752212392"/>
    <x v="1"/>
    <x v="6"/>
    <b v="1"/>
    <s v="theater/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m/>
    <x v="1"/>
    <s v="GBP"/>
    <m/>
    <n v="1457870400"/>
    <n v="1456421530"/>
    <b v="0"/>
    <n v="14"/>
    <n v="171.42857142857142"/>
    <n v="8.5714285714285712"/>
    <x v="1"/>
    <x v="6"/>
    <b v="1"/>
    <s v="theater/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x v="0"/>
    <s v="USD"/>
    <m/>
    <n v="1427076840"/>
    <n v="1421960934"/>
    <b v="0"/>
    <n v="30"/>
    <n v="113.56666666666666"/>
    <n v="113.56666666666666"/>
    <x v="1"/>
    <x v="6"/>
    <b v="1"/>
    <s v="theater/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x v="0"/>
    <s v="USD"/>
    <m/>
    <n v="1413784740"/>
    <n v="1412954547"/>
    <b v="0"/>
    <n v="16"/>
    <n v="129.46666666666667"/>
    <n v="60.6875"/>
    <x v="1"/>
    <x v="6"/>
    <b v="1"/>
    <s v="theater/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m/>
    <x v="0"/>
    <s v="USD"/>
    <m/>
    <n v="1420524000"/>
    <n v="1419104823"/>
    <b v="0"/>
    <n v="46"/>
    <n v="101.4"/>
    <n v="110.21739130434783"/>
    <x v="1"/>
    <x v="6"/>
    <b v="1"/>
    <s v="theater/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m/>
    <x v="0"/>
    <s v="USD"/>
    <m/>
    <n v="1440381600"/>
    <n v="1438639130"/>
    <b v="0"/>
    <n v="24"/>
    <n v="109.16666666666667"/>
    <n v="136.45833333333334"/>
    <x v="1"/>
    <x v="6"/>
    <b v="1"/>
    <s v="theater/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x v="17"/>
    <s v="EUR"/>
    <m/>
    <n v="1443014756"/>
    <n v="1439126756"/>
    <b v="1"/>
    <n v="97"/>
    <n v="128.92500000000001"/>
    <n v="53.164948453608247"/>
    <x v="1"/>
    <x v="38"/>
    <b v="1"/>
    <s v="theater/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m/>
    <x v="1"/>
    <s v="GBP"/>
    <m/>
    <n v="1455208143"/>
    <n v="1452616143"/>
    <b v="1"/>
    <n v="59"/>
    <n v="102.06"/>
    <n v="86.491525423728817"/>
    <x v="1"/>
    <x v="38"/>
    <b v="1"/>
    <s v="theater/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m/>
    <x v="0"/>
    <s v="USD"/>
    <m/>
    <n v="1415722236"/>
    <n v="1410534636"/>
    <b v="1"/>
    <n v="1095"/>
    <n v="146.53957758620689"/>
    <n v="155.23827397260274"/>
    <x v="1"/>
    <x v="38"/>
    <b v="1"/>
    <s v="theater/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x v="0"/>
    <s v="USD"/>
    <m/>
    <n v="1472020881"/>
    <n v="1469428881"/>
    <b v="1"/>
    <n v="218"/>
    <n v="100.352"/>
    <n v="115.08256880733946"/>
    <x v="1"/>
    <x v="38"/>
    <b v="1"/>
    <s v="theater/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x v="4"/>
    <s v="NZD"/>
    <m/>
    <n v="1477886400"/>
    <n v="1476228128"/>
    <b v="0"/>
    <n v="111"/>
    <n v="121.65"/>
    <n v="109.5945945945946"/>
    <x v="1"/>
    <x v="38"/>
    <b v="1"/>
    <s v="theater/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m/>
    <x v="1"/>
    <s v="GBP"/>
    <m/>
    <n v="1462100406"/>
    <n v="1456920006"/>
    <b v="0"/>
    <n v="56"/>
    <n v="105.5"/>
    <n v="45.214285714285715"/>
    <x v="1"/>
    <x v="38"/>
    <b v="1"/>
    <s v="theater/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x v="0"/>
    <s v="USD"/>
    <m/>
    <n v="1476316800"/>
    <n v="1473837751"/>
    <b v="0"/>
    <n v="265"/>
    <n v="110.4008"/>
    <n v="104.15169811320754"/>
    <x v="1"/>
    <x v="38"/>
    <b v="1"/>
    <s v="theater/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x v="1"/>
    <s v="GBP"/>
    <m/>
    <n v="1466412081"/>
    <n v="1463820081"/>
    <b v="0"/>
    <n v="28"/>
    <n v="100"/>
    <n v="35.714285714285715"/>
    <x v="1"/>
    <x v="38"/>
    <b v="1"/>
    <s v="theater/spaces"/>
    <x v="2988"/>
    <x v="2"/>
    <d v="2016-06-20T08:41:21"/>
  </r>
  <r>
    <n v="2989"/>
    <s v="Let's Light Up The Gem!"/>
    <s v="Bring the movies back to Bethel, Maine."/>
    <n v="20000"/>
    <n v="35307"/>
    <x v="0"/>
    <m/>
    <x v="0"/>
    <s v="USD"/>
    <m/>
    <n v="1450673940"/>
    <n v="1448756962"/>
    <b v="0"/>
    <n v="364"/>
    <n v="176.535"/>
    <n v="96.997252747252745"/>
    <x v="1"/>
    <x v="38"/>
    <b v="1"/>
    <s v="theater/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x v="0"/>
    <s v="USD"/>
    <m/>
    <n v="1452174420"/>
    <n v="1449150420"/>
    <b v="0"/>
    <n v="27"/>
    <n v="100"/>
    <n v="370.37037037037038"/>
    <x v="1"/>
    <x v="38"/>
    <b v="1"/>
    <s v="theater/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x v="0"/>
    <s v="USD"/>
    <m/>
    <n v="1485547530"/>
    <n v="1483646730"/>
    <b v="0"/>
    <n v="93"/>
    <n v="103.29411764705883"/>
    <n v="94.408602150537632"/>
    <x v="1"/>
    <x v="38"/>
    <b v="1"/>
    <s v="theater/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m/>
    <x v="0"/>
    <s v="USD"/>
    <m/>
    <n v="1476037510"/>
    <n v="1473445510"/>
    <b v="0"/>
    <n v="64"/>
    <n v="104.5"/>
    <n v="48.984375"/>
    <x v="1"/>
    <x v="38"/>
    <b v="1"/>
    <s v="theater/spaces"/>
    <x v="2992"/>
    <x v="2"/>
    <d v="2016-10-09T18:25:10"/>
  </r>
  <r>
    <n v="2993"/>
    <s v="TRUE WEST: Think, Dog! Productions"/>
    <s v="Help us build the Kitchen from Hell!"/>
    <n v="1000"/>
    <n v="1003"/>
    <x v="0"/>
    <m/>
    <x v="0"/>
    <s v="USD"/>
    <m/>
    <n v="1455998867"/>
    <n v="1453406867"/>
    <b v="0"/>
    <n v="22"/>
    <n v="100.3"/>
    <n v="45.590909090909093"/>
    <x v="1"/>
    <x v="38"/>
    <b v="1"/>
    <s v="theater/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x v="1"/>
    <s v="GBP"/>
    <m/>
    <n v="1412335772"/>
    <n v="1409743772"/>
    <b v="0"/>
    <n v="59"/>
    <n v="457.74666666666667"/>
    <n v="23.275254237288134"/>
    <x v="1"/>
    <x v="38"/>
    <b v="1"/>
    <s v="theater/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x v="0"/>
    <s v="USD"/>
    <m/>
    <n v="1484841471"/>
    <n v="1482249471"/>
    <b v="0"/>
    <n v="249"/>
    <n v="104.96"/>
    <n v="63.2289156626506"/>
    <x v="1"/>
    <x v="38"/>
    <b v="1"/>
    <s v="theater/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m/>
    <x v="0"/>
    <s v="USD"/>
    <m/>
    <n v="1432677240"/>
    <n v="1427493240"/>
    <b v="0"/>
    <n v="392"/>
    <n v="171.94285714285715"/>
    <n v="153.5204081632653"/>
    <x v="1"/>
    <x v="38"/>
    <b v="1"/>
    <s v="theater/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x v="0"/>
    <s v="USD"/>
    <m/>
    <n v="1488171540"/>
    <n v="1486661793"/>
    <b v="0"/>
    <n v="115"/>
    <n v="103.73"/>
    <n v="90.2"/>
    <x v="1"/>
    <x v="38"/>
    <b v="1"/>
    <s v="theater/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x v="0"/>
    <s v="USD"/>
    <m/>
    <n v="1402892700"/>
    <n v="1400474329"/>
    <b v="0"/>
    <n v="433"/>
    <n v="103.029"/>
    <n v="118.97113163972287"/>
    <x v="1"/>
    <x v="38"/>
    <b v="1"/>
    <s v="theater/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m/>
    <x v="0"/>
    <s v="USD"/>
    <m/>
    <n v="1488333600"/>
    <n v="1487094360"/>
    <b v="0"/>
    <n v="20"/>
    <n v="118.88888888888889"/>
    <n v="80.25"/>
    <x v="1"/>
    <x v="38"/>
    <b v="1"/>
    <s v="theater/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m/>
    <x v="0"/>
    <s v="USD"/>
    <m/>
    <n v="1485885600"/>
    <n v="1484682670"/>
    <b v="0"/>
    <n v="8"/>
    <n v="100"/>
    <n v="62.5"/>
    <x v="1"/>
    <x v="38"/>
    <b v="1"/>
    <s v="theater/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x v="0"/>
    <s v="USD"/>
    <m/>
    <n v="1468445382"/>
    <n v="1465853382"/>
    <b v="0"/>
    <n v="175"/>
    <n v="318.699889104519"/>
    <n v="131.37719999999999"/>
    <x v="1"/>
    <x v="38"/>
    <b v="1"/>
    <s v="theater/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m/>
    <x v="0"/>
    <s v="USD"/>
    <m/>
    <n v="1356552252"/>
    <n v="1353960252"/>
    <b v="0"/>
    <n v="104"/>
    <n v="108.50614285714286"/>
    <n v="73.032980769230775"/>
    <x v="1"/>
    <x v="38"/>
    <b v="1"/>
    <s v="theater/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x v="0"/>
    <s v="USD"/>
    <m/>
    <n v="1456811940"/>
    <n v="1454098976"/>
    <b v="0"/>
    <n v="17"/>
    <n v="101.16666666666667"/>
    <n v="178.52941176470588"/>
    <x v="1"/>
    <x v="38"/>
    <b v="1"/>
    <s v="theater/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x v="0"/>
    <s v="USD"/>
    <m/>
    <n v="1416089324"/>
    <n v="1413493724"/>
    <b v="0"/>
    <n v="277"/>
    <n v="112.815"/>
    <n v="162.90974729241879"/>
    <x v="1"/>
    <x v="38"/>
    <b v="1"/>
    <s v="theater/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x v="0"/>
    <s v="USD"/>
    <m/>
    <n v="1412611905"/>
    <n v="1410019905"/>
    <b v="0"/>
    <n v="118"/>
    <n v="120.49622641509434"/>
    <n v="108.24237288135593"/>
    <x v="1"/>
    <x v="38"/>
    <b v="1"/>
    <s v="theater/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m/>
    <x v="5"/>
    <s v="CAD"/>
    <m/>
    <n v="1418580591"/>
    <n v="1415988591"/>
    <b v="0"/>
    <n v="97"/>
    <n v="107.75"/>
    <n v="88.865979381443296"/>
    <x v="1"/>
    <x v="38"/>
    <b v="1"/>
    <s v="theater/spaces"/>
    <x v="3006"/>
    <x v="3"/>
    <d v="2014-12-14T18:09:51"/>
  </r>
  <r>
    <n v="3007"/>
    <s v="Bethlem"/>
    <s v="Consuite for 2015 CoreCon.  An adventure into insanity."/>
    <n v="600"/>
    <n v="1080"/>
    <x v="0"/>
    <m/>
    <x v="0"/>
    <s v="USD"/>
    <m/>
    <n v="1429938683"/>
    <n v="1428124283"/>
    <b v="0"/>
    <n v="20"/>
    <n v="180"/>
    <n v="54"/>
    <x v="1"/>
    <x v="38"/>
    <b v="1"/>
    <s v="theater/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x v="0"/>
    <s v="USD"/>
    <m/>
    <n v="1453352719"/>
    <n v="1450760719"/>
    <b v="0"/>
    <n v="26"/>
    <n v="101.16666666666667"/>
    <n v="116.73076923076923"/>
    <x v="1"/>
    <x v="38"/>
    <b v="1"/>
    <s v="theater/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x v="0"/>
    <s v="USD"/>
    <m/>
    <n v="1417012840"/>
    <n v="1414417240"/>
    <b v="0"/>
    <n v="128"/>
    <n v="119.756"/>
    <n v="233.8984375"/>
    <x v="1"/>
    <x v="38"/>
    <b v="1"/>
    <s v="theater/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x v="0"/>
    <s v="USD"/>
    <m/>
    <n v="1424548719"/>
    <n v="1419364719"/>
    <b v="0"/>
    <n v="15"/>
    <n v="158"/>
    <n v="158"/>
    <x v="1"/>
    <x v="38"/>
    <b v="1"/>
    <s v="theater/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m/>
    <x v="3"/>
    <s v="EUR"/>
    <m/>
    <n v="1450911540"/>
    <n v="1448536516"/>
    <b v="0"/>
    <n v="25"/>
    <n v="123.66666666666667"/>
    <n v="14.84"/>
    <x v="1"/>
    <x v="38"/>
    <b v="1"/>
    <s v="theater/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m/>
    <x v="0"/>
    <s v="USD"/>
    <m/>
    <n v="1423587130"/>
    <n v="1421772730"/>
    <b v="0"/>
    <n v="55"/>
    <n v="117.125"/>
    <n v="85.181818181818187"/>
    <x v="1"/>
    <x v="38"/>
    <b v="1"/>
    <s v="theater/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x v="0"/>
    <s v="USD"/>
    <m/>
    <n v="1434917049"/>
    <n v="1432325049"/>
    <b v="0"/>
    <n v="107"/>
    <n v="156.96"/>
    <n v="146.69158878504672"/>
    <x v="1"/>
    <x v="38"/>
    <b v="1"/>
    <s v="theater/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x v="0"/>
    <s v="USD"/>
    <m/>
    <n v="1415163600"/>
    <n v="1412737080"/>
    <b v="0"/>
    <n v="557"/>
    <n v="113.104"/>
    <n v="50.764811490125673"/>
    <x v="1"/>
    <x v="38"/>
    <b v="1"/>
    <s v="theater/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m/>
    <x v="0"/>
    <s v="USD"/>
    <m/>
    <n v="1402459200"/>
    <n v="1401125238"/>
    <b v="0"/>
    <n v="40"/>
    <n v="103.17647058823529"/>
    <n v="87.7"/>
    <x v="1"/>
    <x v="38"/>
    <b v="1"/>
    <s v="theater/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x v="0"/>
    <s v="USD"/>
    <m/>
    <n v="1405688952"/>
    <n v="1400504952"/>
    <b v="0"/>
    <n v="36"/>
    <n v="102.61176470588235"/>
    <n v="242.27777777777777"/>
    <x v="1"/>
    <x v="38"/>
    <b v="1"/>
    <s v="theater/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x v="0"/>
    <s v="USD"/>
    <m/>
    <n v="1408566243"/>
    <n v="1405974243"/>
    <b v="0"/>
    <n v="159"/>
    <n v="105.84090909090909"/>
    <n v="146.44654088050314"/>
    <x v="1"/>
    <x v="38"/>
    <b v="1"/>
    <s v="theater/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x v="6"/>
    <s v="EUR"/>
    <m/>
    <n v="1437429600"/>
    <n v="1433747376"/>
    <b v="0"/>
    <n v="41"/>
    <n v="100.71428571428571"/>
    <n v="103.17073170731707"/>
    <x v="1"/>
    <x v="38"/>
    <b v="1"/>
    <s v="theater/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x v="0"/>
    <s v="USD"/>
    <m/>
    <n v="1401159600"/>
    <n v="1398801620"/>
    <b v="0"/>
    <n v="226"/>
    <n v="121.23333333333333"/>
    <n v="80.464601769911511"/>
    <x v="1"/>
    <x v="38"/>
    <b v="1"/>
    <s v="theater/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x v="0"/>
    <s v="USD"/>
    <m/>
    <n v="1439583533"/>
    <n v="1434399533"/>
    <b v="0"/>
    <n v="30"/>
    <n v="100.57142857142857"/>
    <n v="234.66666666666666"/>
    <x v="1"/>
    <x v="38"/>
    <b v="1"/>
    <s v="theater/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x v="0"/>
    <s v="USD"/>
    <m/>
    <n v="1479794340"/>
    <n v="1476715869"/>
    <b v="0"/>
    <n v="103"/>
    <n v="116.02222222222223"/>
    <n v="50.689320388349515"/>
    <x v="1"/>
    <x v="38"/>
    <b v="1"/>
    <s v="theater/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x v="0"/>
    <s v="USD"/>
    <m/>
    <n v="1472338409"/>
    <n v="1468450409"/>
    <b v="0"/>
    <n v="62"/>
    <n v="100.88"/>
    <n v="162.70967741935485"/>
    <x v="1"/>
    <x v="38"/>
    <b v="1"/>
    <s v="theater/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m/>
    <x v="1"/>
    <s v="GBP"/>
    <m/>
    <n v="1434039186"/>
    <n v="1430151186"/>
    <b v="0"/>
    <n v="6"/>
    <n v="103"/>
    <n v="120.16666666666667"/>
    <x v="1"/>
    <x v="38"/>
    <b v="1"/>
    <s v="theater/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x v="0"/>
    <s v="USD"/>
    <m/>
    <n v="1349567475"/>
    <n v="1346975475"/>
    <b v="0"/>
    <n v="182"/>
    <n v="246.42"/>
    <n v="67.697802197802204"/>
    <x v="1"/>
    <x v="38"/>
    <b v="1"/>
    <s v="theater/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x v="1"/>
    <s v="GBP"/>
    <m/>
    <n v="1401465600"/>
    <n v="1399032813"/>
    <b v="0"/>
    <n v="145"/>
    <n v="302.2"/>
    <n v="52.103448275862071"/>
    <x v="1"/>
    <x v="38"/>
    <b v="1"/>
    <s v="theater/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x v="1"/>
    <s v="GBP"/>
    <m/>
    <n v="1488538892"/>
    <n v="1487329292"/>
    <b v="0"/>
    <n v="25"/>
    <n v="143.33333333333334"/>
    <n v="51.6"/>
    <x v="1"/>
    <x v="38"/>
    <b v="1"/>
    <s v="theater/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x v="0"/>
    <s v="USD"/>
    <m/>
    <n v="1426866851"/>
    <n v="1424278451"/>
    <b v="0"/>
    <n v="320"/>
    <n v="131.44"/>
    <n v="164.3"/>
    <x v="1"/>
    <x v="38"/>
    <b v="1"/>
    <s v="theater/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m/>
    <x v="0"/>
    <s v="USD"/>
    <m/>
    <n v="1471242025"/>
    <n v="1468650025"/>
    <b v="0"/>
    <n v="99"/>
    <n v="168.02"/>
    <n v="84.858585858585855"/>
    <x v="1"/>
    <x v="38"/>
    <b v="1"/>
    <s v="theater/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x v="0"/>
    <s v="USD"/>
    <m/>
    <n v="1416285300"/>
    <n v="1413824447"/>
    <b v="0"/>
    <n v="348"/>
    <n v="109.67666666666666"/>
    <n v="94.548850574712645"/>
    <x v="1"/>
    <x v="38"/>
    <b v="1"/>
    <s v="theater/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x v="0"/>
    <s v="USD"/>
    <m/>
    <n v="1442426171"/>
    <n v="1439834171"/>
    <b v="0"/>
    <n v="41"/>
    <n v="106.68571428571428"/>
    <n v="45.536585365853661"/>
    <x v="1"/>
    <x v="38"/>
    <b v="1"/>
    <s v="theater/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x v="0"/>
    <s v="USD"/>
    <m/>
    <n v="1476479447"/>
    <n v="1471295447"/>
    <b v="0"/>
    <n v="29"/>
    <n v="100"/>
    <n v="51.724137931034484"/>
    <x v="1"/>
    <x v="38"/>
    <b v="1"/>
    <s v="theater/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m/>
    <x v="0"/>
    <s v="USD"/>
    <m/>
    <n v="1441933459"/>
    <n v="1439341459"/>
    <b v="0"/>
    <n v="25"/>
    <n v="127.2"/>
    <n v="50.88"/>
    <x v="1"/>
    <x v="38"/>
    <b v="1"/>
    <s v="theater/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x v="0"/>
    <s v="USD"/>
    <m/>
    <n v="1471487925"/>
    <n v="1468895925"/>
    <b v="0"/>
    <n v="23"/>
    <n v="146.53333333333333"/>
    <n v="191.13043478260869"/>
    <x v="1"/>
    <x v="38"/>
    <b v="1"/>
    <s v="theater/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x v="0"/>
    <s v="USD"/>
    <m/>
    <n v="1477972740"/>
    <n v="1475326255"/>
    <b v="0"/>
    <n v="1260"/>
    <n v="112.536"/>
    <n v="89.314285714285717"/>
    <x v="1"/>
    <x v="38"/>
    <b v="1"/>
    <s v="theater/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m/>
    <x v="0"/>
    <s v="USD"/>
    <m/>
    <n v="1367674009"/>
    <n v="1365082009"/>
    <b v="0"/>
    <n v="307"/>
    <n v="108.78684"/>
    <n v="88.588631921824103"/>
    <x v="1"/>
    <x v="38"/>
    <b v="1"/>
    <s v="theater/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m/>
    <x v="0"/>
    <s v="USD"/>
    <m/>
    <n v="1376654340"/>
    <n v="1373568644"/>
    <b v="0"/>
    <n v="329"/>
    <n v="126.732"/>
    <n v="96.300911854103347"/>
    <x v="1"/>
    <x v="38"/>
    <b v="1"/>
    <s v="theater/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x v="0"/>
    <s v="USD"/>
    <m/>
    <n v="1285995540"/>
    <n v="1279574773"/>
    <b v="0"/>
    <n v="32"/>
    <n v="213.2"/>
    <n v="33.3125"/>
    <x v="1"/>
    <x v="38"/>
    <b v="1"/>
    <s v="theater/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x v="0"/>
    <s v="USD"/>
    <m/>
    <n v="1457071397"/>
    <n v="1451887397"/>
    <b v="0"/>
    <n v="27"/>
    <n v="100.5"/>
    <n v="37.222222222222221"/>
    <x v="1"/>
    <x v="38"/>
    <b v="1"/>
    <s v="theater/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x v="0"/>
    <s v="USD"/>
    <m/>
    <n v="1388303940"/>
    <n v="1386011038"/>
    <b v="0"/>
    <n v="236"/>
    <n v="108.7139"/>
    <n v="92.130423728813554"/>
    <x v="1"/>
    <x v="38"/>
    <b v="1"/>
    <s v="theater/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m/>
    <x v="0"/>
    <s v="USD"/>
    <m/>
    <n v="1435359600"/>
    <n v="1434999621"/>
    <b v="0"/>
    <n v="42"/>
    <n v="107.5"/>
    <n v="76.785714285714292"/>
    <x v="1"/>
    <x v="38"/>
    <b v="1"/>
    <s v="theater/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m/>
    <x v="0"/>
    <s v="USD"/>
    <m/>
    <n v="1453323048"/>
    <n v="1450731048"/>
    <b v="0"/>
    <n v="95"/>
    <n v="110.48192771084338"/>
    <n v="96.526315789473685"/>
    <x v="1"/>
    <x v="38"/>
    <b v="1"/>
    <s v="theater/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x v="1"/>
    <s v="GBP"/>
    <m/>
    <n v="1444149047"/>
    <n v="1441557047"/>
    <b v="0"/>
    <n v="37"/>
    <n v="128"/>
    <n v="51.891891891891895"/>
    <x v="1"/>
    <x v="38"/>
    <b v="1"/>
    <s v="theater/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x v="5"/>
    <s v="CAD"/>
    <m/>
    <n v="1429152600"/>
    <n v="1426815699"/>
    <b v="0"/>
    <n v="128"/>
    <n v="110.00666666666666"/>
    <n v="128.9140625"/>
    <x v="1"/>
    <x v="38"/>
    <b v="1"/>
    <s v="theater/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x v="0"/>
    <s v="USD"/>
    <m/>
    <n v="1454433998"/>
    <n v="1453137998"/>
    <b v="0"/>
    <n v="156"/>
    <n v="109.34166666666667"/>
    <n v="84.108974358974365"/>
    <x v="1"/>
    <x v="38"/>
    <b v="1"/>
    <s v="theater/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x v="0"/>
    <s v="USD"/>
    <m/>
    <n v="1408679055"/>
    <n v="1406087055"/>
    <b v="0"/>
    <n v="64"/>
    <n v="132.70650000000001"/>
    <n v="82.941562500000003"/>
    <x v="1"/>
    <x v="38"/>
    <b v="1"/>
    <s v="theater/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x v="0"/>
    <s v="USD"/>
    <m/>
    <n v="1410324720"/>
    <n v="1407784586"/>
    <b v="0"/>
    <n v="58"/>
    <n v="190.84810126582278"/>
    <n v="259.94827586206895"/>
    <x v="1"/>
    <x v="38"/>
    <b v="1"/>
    <s v="theater/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m/>
    <x v="0"/>
    <s v="USD"/>
    <m/>
    <n v="1461762960"/>
    <n v="1457999054"/>
    <b v="0"/>
    <n v="20"/>
    <n v="149"/>
    <n v="37.25"/>
    <x v="1"/>
    <x v="38"/>
    <b v="1"/>
    <s v="theater/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x v="0"/>
    <s v="USD"/>
    <m/>
    <n v="1420060920"/>
    <n v="1417556262"/>
    <b v="0"/>
    <n v="47"/>
    <n v="166.4"/>
    <n v="177.02127659574469"/>
    <x v="1"/>
    <x v="38"/>
    <b v="1"/>
    <s v="theater/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x v="0"/>
    <s v="USD"/>
    <m/>
    <n v="1434241255"/>
    <n v="1431649255"/>
    <b v="0"/>
    <n v="54"/>
    <n v="106.66666666666667"/>
    <n v="74.074074074074076"/>
    <x v="1"/>
    <x v="38"/>
    <b v="1"/>
    <s v="theater/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m/>
    <x v="0"/>
    <s v="USD"/>
    <m/>
    <n v="1462420960"/>
    <n v="1459828960"/>
    <b v="0"/>
    <n v="9"/>
    <n v="106"/>
    <n v="70.666666666666671"/>
    <x v="1"/>
    <x v="38"/>
    <b v="1"/>
    <s v="theater/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x v="1"/>
    <s v="GBP"/>
    <m/>
    <n v="1486547945"/>
    <n v="1483955945"/>
    <b v="1"/>
    <n v="35"/>
    <n v="23.62857142857143"/>
    <n v="23.62857142857143"/>
    <x v="1"/>
    <x v="38"/>
    <b v="0"/>
    <s v="theater/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m/>
    <x v="0"/>
    <s v="USD"/>
    <m/>
    <n v="1432828740"/>
    <n v="1430237094"/>
    <b v="0"/>
    <n v="2"/>
    <n v="0.15"/>
    <n v="37.5"/>
    <x v="1"/>
    <x v="38"/>
    <b v="0"/>
    <s v="theater/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m/>
    <x v="0"/>
    <s v="USD"/>
    <m/>
    <n v="1412222340"/>
    <n v="1407781013"/>
    <b v="0"/>
    <n v="3"/>
    <n v="0.4"/>
    <n v="13.333333333333334"/>
    <x v="1"/>
    <x v="38"/>
    <b v="0"/>
    <s v="theater/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x v="0"/>
    <s v="USD"/>
    <m/>
    <n v="1425258240"/>
    <n v="1422043154"/>
    <b v="0"/>
    <n v="0"/>
    <n v="0"/>
    <e v="#DIV/0!"/>
    <x v="1"/>
    <x v="38"/>
    <b v="0"/>
    <s v="theater/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m/>
    <x v="0"/>
    <s v="USD"/>
    <m/>
    <n v="1420844390"/>
    <n v="1415660390"/>
    <b v="0"/>
    <n v="1"/>
    <n v="5.0000000000000001E-3"/>
    <n v="1"/>
    <x v="1"/>
    <x v="38"/>
    <b v="0"/>
    <s v="theater/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m/>
    <x v="0"/>
    <s v="USD"/>
    <m/>
    <n v="1412003784"/>
    <n v="1406819784"/>
    <b v="0"/>
    <n v="0"/>
    <n v="0"/>
    <e v="#DIV/0!"/>
    <x v="1"/>
    <x v="38"/>
    <b v="0"/>
    <s v="theater/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m/>
    <x v="1"/>
    <s v="GBP"/>
    <m/>
    <n v="1459694211"/>
    <n v="1457105811"/>
    <b v="0"/>
    <n v="0"/>
    <n v="0"/>
    <e v="#DIV/0!"/>
    <x v="1"/>
    <x v="38"/>
    <b v="0"/>
    <s v="theater/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x v="13"/>
    <s v="EUR"/>
    <m/>
    <n v="1463734740"/>
    <n v="1459414740"/>
    <b v="0"/>
    <n v="3"/>
    <n v="1.6666666666666666E-2"/>
    <n v="1"/>
    <x v="1"/>
    <x v="38"/>
    <b v="0"/>
    <s v="theater/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x v="0"/>
    <s v="USD"/>
    <m/>
    <n v="1407536846"/>
    <n v="1404944846"/>
    <b v="0"/>
    <n v="11"/>
    <n v="3.0066666666666668"/>
    <n v="41"/>
    <x v="1"/>
    <x v="38"/>
    <b v="0"/>
    <s v="theater/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m/>
    <x v="0"/>
    <s v="USD"/>
    <m/>
    <n v="1443422134"/>
    <n v="1440830134"/>
    <b v="0"/>
    <n v="6"/>
    <n v="0.15227272727272728"/>
    <n v="55.833333333333336"/>
    <x v="1"/>
    <x v="38"/>
    <b v="0"/>
    <s v="theater/spaces"/>
    <x v="3060"/>
    <x v="0"/>
    <d v="2015-09-28T06:35:34"/>
  </r>
  <r>
    <n v="3061"/>
    <s v="Help Save Parkway Cinemas!"/>
    <s v="Save a historic Local theater."/>
    <n v="1000000"/>
    <n v="0"/>
    <x v="2"/>
    <m/>
    <x v="0"/>
    <s v="USD"/>
    <m/>
    <n v="1407955748"/>
    <n v="1405363748"/>
    <b v="0"/>
    <n v="0"/>
    <n v="0"/>
    <e v="#DIV/0!"/>
    <x v="1"/>
    <x v="38"/>
    <b v="0"/>
    <s v="theater/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x v="0"/>
    <s v="USD"/>
    <m/>
    <n v="1443636000"/>
    <n v="1441111892"/>
    <b v="0"/>
    <n v="67"/>
    <n v="66.84"/>
    <n v="99.761194029850742"/>
    <x v="1"/>
    <x v="38"/>
    <b v="0"/>
    <s v="theater/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m/>
    <x v="0"/>
    <s v="USD"/>
    <m/>
    <n v="1477174138"/>
    <n v="1474150138"/>
    <b v="0"/>
    <n v="23"/>
    <n v="19.566666666666666"/>
    <n v="25.521739130434781"/>
    <x v="1"/>
    <x v="38"/>
    <b v="0"/>
    <s v="theater/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m/>
    <x v="0"/>
    <s v="USD"/>
    <m/>
    <n v="1448175540"/>
    <n v="1445483246"/>
    <b v="0"/>
    <n v="72"/>
    <n v="11.294666666666666"/>
    <n v="117.65277777777777"/>
    <x v="1"/>
    <x v="38"/>
    <b v="0"/>
    <s v="theater/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m/>
    <x v="0"/>
    <s v="USD"/>
    <m/>
    <n v="1406683172"/>
    <n v="1404523172"/>
    <b v="0"/>
    <n v="2"/>
    <n v="0.04"/>
    <n v="5"/>
    <x v="1"/>
    <x v="38"/>
    <b v="0"/>
    <s v="theater/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m/>
    <x v="2"/>
    <s v="AUD"/>
    <m/>
    <n v="1468128537"/>
    <n v="1465536537"/>
    <b v="0"/>
    <n v="15"/>
    <n v="11.985714285714286"/>
    <n v="2796.6666666666665"/>
    <x v="1"/>
    <x v="38"/>
    <b v="0"/>
    <s v="theater/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x v="4"/>
    <s v="NZD"/>
    <m/>
    <n v="1441837879"/>
    <n v="1439245879"/>
    <b v="0"/>
    <n v="1"/>
    <n v="2.5"/>
    <n v="200"/>
    <x v="1"/>
    <x v="38"/>
    <b v="0"/>
    <s v="theater/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x v="0"/>
    <s v="USD"/>
    <m/>
    <n v="1445013352"/>
    <n v="1442421352"/>
    <b v="0"/>
    <n v="2"/>
    <n v="7.0000000000000007E-2"/>
    <n v="87.5"/>
    <x v="1"/>
    <x v="38"/>
    <b v="0"/>
    <s v="theater/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x v="0"/>
    <s v="USD"/>
    <m/>
    <n v="1418587234"/>
    <n v="1415995234"/>
    <b v="0"/>
    <n v="7"/>
    <n v="14.1"/>
    <n v="20.142857142857142"/>
    <x v="1"/>
    <x v="38"/>
    <b v="0"/>
    <s v="theater/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x v="1"/>
    <s v="GBP"/>
    <m/>
    <n v="1481132169"/>
    <n v="1479317769"/>
    <b v="0"/>
    <n v="16"/>
    <n v="3.34"/>
    <n v="20.875"/>
    <x v="1"/>
    <x v="38"/>
    <b v="0"/>
    <s v="theater/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m/>
    <x v="0"/>
    <s v="USD"/>
    <m/>
    <n v="1429595940"/>
    <n v="1428082481"/>
    <b v="0"/>
    <n v="117"/>
    <n v="59.774999999999999"/>
    <n v="61.307692307692307"/>
    <x v="1"/>
    <x v="38"/>
    <b v="0"/>
    <s v="theater/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x v="0"/>
    <s v="USD"/>
    <m/>
    <n v="1477791960"/>
    <n v="1476549262"/>
    <b v="0"/>
    <n v="2"/>
    <n v="1.6666666666666666E-2"/>
    <n v="1"/>
    <x v="1"/>
    <x v="38"/>
    <b v="0"/>
    <s v="theater/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x v="0"/>
    <s v="USD"/>
    <m/>
    <n v="1434309540"/>
    <n v="1429287900"/>
    <b v="0"/>
    <n v="7"/>
    <n v="2.3035714285714284E-2"/>
    <n v="92.142857142857139"/>
    <x v="1"/>
    <x v="38"/>
    <b v="0"/>
    <s v="theater/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x v="6"/>
    <s v="EUR"/>
    <m/>
    <n v="1457617359"/>
    <n v="1455025359"/>
    <b v="0"/>
    <n v="3"/>
    <n v="8.7999999999999995E-2"/>
    <n v="7.333333333333333"/>
    <x v="1"/>
    <x v="38"/>
    <b v="0"/>
    <s v="theater/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m/>
    <x v="0"/>
    <s v="USD"/>
    <m/>
    <n v="1471573640"/>
    <n v="1467253640"/>
    <b v="0"/>
    <n v="20"/>
    <n v="8.64"/>
    <n v="64.8"/>
    <x v="1"/>
    <x v="38"/>
    <b v="0"/>
    <s v="theater/spaces"/>
    <x v="3075"/>
    <x v="2"/>
    <d v="2016-08-19T02:27:20"/>
  </r>
  <r>
    <n v="3076"/>
    <s v="10,000 Hours"/>
    <s v="Helping female comedians get in their 10,000 Hours of practice!"/>
    <n v="10000"/>
    <n v="1506"/>
    <x v="2"/>
    <m/>
    <x v="0"/>
    <s v="USD"/>
    <m/>
    <n v="1444405123"/>
    <n v="1439221123"/>
    <b v="0"/>
    <n v="50"/>
    <n v="15.06"/>
    <n v="30.12"/>
    <x v="1"/>
    <x v="38"/>
    <b v="0"/>
    <s v="theater/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x v="5"/>
    <s v="CAD"/>
    <m/>
    <n v="1488495478"/>
    <n v="1485903478"/>
    <b v="0"/>
    <n v="2"/>
    <n v="0.47727272727272729"/>
    <n v="52.5"/>
    <x v="1"/>
    <x v="38"/>
    <b v="0"/>
    <s v="theater/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x v="0"/>
    <s v="USD"/>
    <m/>
    <n v="1424920795"/>
    <n v="1422328795"/>
    <b v="0"/>
    <n v="3"/>
    <n v="0.11833333333333333"/>
    <n v="23.666666666666668"/>
    <x v="1"/>
    <x v="38"/>
    <b v="0"/>
    <s v="theater/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x v="0"/>
    <s v="USD"/>
    <m/>
    <n v="1427040435"/>
    <n v="1424452035"/>
    <b v="0"/>
    <n v="27"/>
    <n v="0.84173998587352461"/>
    <n v="415.77777777777777"/>
    <x v="1"/>
    <x v="38"/>
    <b v="0"/>
    <s v="theater/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x v="0"/>
    <s v="USD"/>
    <m/>
    <n v="1419644444"/>
    <n v="1414456844"/>
    <b v="0"/>
    <n v="7"/>
    <n v="1.8800000000000001E-2"/>
    <n v="53.714285714285715"/>
    <x v="1"/>
    <x v="38"/>
    <b v="0"/>
    <s v="theater/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x v="0"/>
    <s v="USD"/>
    <m/>
    <n v="1442722891"/>
    <n v="1440130891"/>
    <b v="0"/>
    <n v="5"/>
    <n v="0.21029999999999999"/>
    <n v="420.6"/>
    <x v="1"/>
    <x v="38"/>
    <b v="0"/>
    <s v="theater/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x v="0"/>
    <s v="USD"/>
    <m/>
    <n v="1447628946"/>
    <n v="1445033346"/>
    <b v="0"/>
    <n v="0"/>
    <n v="0"/>
    <e v="#DIV/0!"/>
    <x v="1"/>
    <x v="38"/>
    <b v="0"/>
    <s v="theater/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x v="0"/>
    <s v="USD"/>
    <m/>
    <n v="1409547600"/>
    <n v="1406986278"/>
    <b v="0"/>
    <n v="3"/>
    <n v="0.28000000000000003"/>
    <n v="18.666666666666668"/>
    <x v="1"/>
    <x v="38"/>
    <b v="0"/>
    <s v="theater/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x v="0"/>
    <s v="USD"/>
    <m/>
    <n v="1430851680"/>
    <n v="1428340931"/>
    <b v="0"/>
    <n v="6"/>
    <n v="11.57920670115792"/>
    <n v="78.333333333333329"/>
    <x v="1"/>
    <x v="38"/>
    <b v="0"/>
    <s v="theater/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x v="0"/>
    <s v="USD"/>
    <m/>
    <n v="1443561159"/>
    <n v="1440969159"/>
    <b v="0"/>
    <n v="9"/>
    <n v="2.44"/>
    <n v="67.777777777777771"/>
    <x v="1"/>
    <x v="38"/>
    <b v="0"/>
    <s v="theater/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x v="13"/>
    <s v="EUR"/>
    <m/>
    <n v="1439827559"/>
    <n v="1434643559"/>
    <b v="0"/>
    <n v="3"/>
    <n v="0.25"/>
    <n v="16.666666666666668"/>
    <x v="1"/>
    <x v="38"/>
    <b v="0"/>
    <s v="theater/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x v="0"/>
    <s v="USD"/>
    <m/>
    <n v="1482294990"/>
    <n v="1477107390"/>
    <b v="0"/>
    <n v="2"/>
    <n v="0.625"/>
    <n v="62.5"/>
    <x v="1"/>
    <x v="38"/>
    <b v="0"/>
    <s v="theater/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x v="0"/>
    <s v="USD"/>
    <m/>
    <n v="1420724460"/>
    <n v="1418046247"/>
    <b v="0"/>
    <n v="3"/>
    <n v="0.19384615384615383"/>
    <n v="42"/>
    <x v="1"/>
    <x v="38"/>
    <b v="0"/>
    <s v="theater/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x v="0"/>
    <s v="USD"/>
    <m/>
    <n v="1468029540"/>
    <n v="1465304483"/>
    <b v="0"/>
    <n v="45"/>
    <n v="23.416"/>
    <n v="130.0888888888889"/>
    <x v="1"/>
    <x v="38"/>
    <b v="0"/>
    <s v="theater/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m/>
    <x v="0"/>
    <s v="USD"/>
    <m/>
    <n v="1430505545"/>
    <n v="1425325145"/>
    <b v="0"/>
    <n v="9"/>
    <n v="5.0808888888888886"/>
    <n v="1270.2222222222222"/>
    <x v="1"/>
    <x v="38"/>
    <b v="0"/>
    <s v="theater/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m/>
    <x v="0"/>
    <s v="USD"/>
    <m/>
    <n v="1471214743"/>
    <n v="1468622743"/>
    <b v="0"/>
    <n v="9"/>
    <n v="15.92"/>
    <n v="88.444444444444443"/>
    <x v="1"/>
    <x v="38"/>
    <b v="0"/>
    <s v="theater/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x v="0"/>
    <s v="USD"/>
    <m/>
    <n v="1444946400"/>
    <n v="1441723912"/>
    <b v="0"/>
    <n v="21"/>
    <n v="1.18319"/>
    <n v="56.342380952380957"/>
    <x v="1"/>
    <x v="38"/>
    <b v="0"/>
    <s v="theater/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x v="5"/>
    <s v="CAD"/>
    <m/>
    <n v="1401595140"/>
    <n v="1398980941"/>
    <b v="0"/>
    <n v="17"/>
    <n v="22.75"/>
    <n v="53.529411764705884"/>
    <x v="1"/>
    <x v="38"/>
    <b v="0"/>
    <s v="theater/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m/>
    <x v="0"/>
    <s v="USD"/>
    <m/>
    <n v="1442775956"/>
    <n v="1437591956"/>
    <b v="0"/>
    <n v="1"/>
    <n v="2.5000000000000001E-2"/>
    <n v="25"/>
    <x v="1"/>
    <x v="38"/>
    <b v="0"/>
    <s v="theater/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m/>
    <x v="0"/>
    <s v="USD"/>
    <m/>
    <n v="1470011780"/>
    <n v="1464827780"/>
    <b v="0"/>
    <n v="1"/>
    <n v="0.33512064343163539"/>
    <n v="50"/>
    <x v="1"/>
    <x v="38"/>
    <b v="0"/>
    <s v="theater/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x v="0"/>
    <s v="USD"/>
    <m/>
    <n v="1432151326"/>
    <n v="1429559326"/>
    <b v="0"/>
    <n v="14"/>
    <n v="3.9750000000000001"/>
    <n v="56.785714285714285"/>
    <x v="1"/>
    <x v="38"/>
    <b v="0"/>
    <s v="theater/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x v="1"/>
    <s v="GBP"/>
    <m/>
    <n v="1475848800"/>
    <n v="1474027501"/>
    <b v="0"/>
    <n v="42"/>
    <n v="17.149999999999999"/>
    <n v="40.833333333333336"/>
    <x v="1"/>
    <x v="38"/>
    <b v="0"/>
    <s v="theater/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x v="0"/>
    <s v="USD"/>
    <m/>
    <n v="1454890620"/>
    <n v="1450724449"/>
    <b v="0"/>
    <n v="27"/>
    <n v="3.6080041046690612"/>
    <n v="65.111111111111114"/>
    <x v="1"/>
    <x v="38"/>
    <b v="0"/>
    <s v="theater/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x v="0"/>
    <s v="USD"/>
    <m/>
    <n v="1455251591"/>
    <n v="1452659591"/>
    <b v="0"/>
    <n v="5"/>
    <n v="13.9"/>
    <n v="55.6"/>
    <x v="1"/>
    <x v="38"/>
    <b v="0"/>
    <s v="theater/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x v="0"/>
    <s v="USD"/>
    <m/>
    <n v="1413816975"/>
    <n v="1411224975"/>
    <b v="0"/>
    <n v="13"/>
    <n v="15.225"/>
    <n v="140.53846153846155"/>
    <x v="1"/>
    <x v="38"/>
    <b v="0"/>
    <s v="theater/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x v="6"/>
    <s v="EUR"/>
    <m/>
    <n v="1437033360"/>
    <n v="1434445937"/>
    <b v="0"/>
    <n v="12"/>
    <n v="12"/>
    <n v="25"/>
    <x v="1"/>
    <x v="38"/>
    <b v="0"/>
    <s v="theater/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m/>
    <x v="1"/>
    <s v="GBP"/>
    <m/>
    <n v="1471939818"/>
    <n v="1467619818"/>
    <b v="0"/>
    <n v="90"/>
    <n v="39.112499999999997"/>
    <n v="69.533333333333331"/>
    <x v="1"/>
    <x v="38"/>
    <b v="0"/>
    <s v="theater/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m/>
    <x v="0"/>
    <s v="USD"/>
    <m/>
    <n v="1434080706"/>
    <n v="1428896706"/>
    <b v="0"/>
    <n v="2"/>
    <n v="0.26829268292682928"/>
    <n v="5.5"/>
    <x v="1"/>
    <x v="38"/>
    <b v="0"/>
    <s v="theater/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x v="2"/>
    <s v="AUD"/>
    <m/>
    <n v="1422928800"/>
    <n v="1420235311"/>
    <b v="0"/>
    <n v="5"/>
    <n v="29.625"/>
    <n v="237"/>
    <x v="1"/>
    <x v="38"/>
    <b v="0"/>
    <s v="theater/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m/>
    <x v="0"/>
    <s v="USD"/>
    <m/>
    <n v="1413694800"/>
    <n v="1408986916"/>
    <b v="0"/>
    <n v="31"/>
    <n v="42.360992301112063"/>
    <n v="79.870967741935488"/>
    <x v="1"/>
    <x v="38"/>
    <b v="0"/>
    <s v="theater/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x v="1"/>
    <s v="GBP"/>
    <m/>
    <n v="1442440800"/>
    <n v="1440497876"/>
    <b v="0"/>
    <n v="4"/>
    <n v="4.0999999999999996"/>
    <n v="10.25"/>
    <x v="1"/>
    <x v="38"/>
    <b v="0"/>
    <s v="theater/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m/>
    <x v="0"/>
    <s v="USD"/>
    <m/>
    <n v="1431372751"/>
    <n v="1430767951"/>
    <b v="0"/>
    <n v="29"/>
    <n v="19.762499999999999"/>
    <n v="272.58620689655174"/>
    <x v="1"/>
    <x v="38"/>
    <b v="0"/>
    <s v="theater/spaces"/>
    <x v="3107"/>
    <x v="0"/>
    <d v="2015-05-11T19:32:31"/>
  </r>
  <r>
    <n v="3108"/>
    <s v="Funding a home for our Children's Theater"/>
    <s v="We need a permanent home for the theater!"/>
    <n v="50000"/>
    <n v="26"/>
    <x v="2"/>
    <m/>
    <x v="0"/>
    <s v="USD"/>
    <m/>
    <n v="1430234394"/>
    <n v="1425053994"/>
    <b v="0"/>
    <n v="2"/>
    <n v="5.1999999999999998E-2"/>
    <n v="13"/>
    <x v="1"/>
    <x v="38"/>
    <b v="0"/>
    <s v="theater/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x v="0"/>
    <s v="USD"/>
    <m/>
    <n v="1409194810"/>
    <n v="1406170810"/>
    <b v="0"/>
    <n v="114"/>
    <n v="25.030188679245285"/>
    <n v="58.184210526315788"/>
    <x v="1"/>
    <x v="38"/>
    <b v="0"/>
    <s v="theater/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m/>
    <x v="0"/>
    <s v="USD"/>
    <m/>
    <n v="1487465119"/>
    <n v="1484009119"/>
    <b v="0"/>
    <n v="1"/>
    <n v="0.04"/>
    <n v="10"/>
    <x v="1"/>
    <x v="38"/>
    <b v="0"/>
    <s v="theater/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m/>
    <x v="0"/>
    <s v="USD"/>
    <m/>
    <n v="1412432220"/>
    <n v="1409753820"/>
    <b v="0"/>
    <n v="76"/>
    <n v="26.64"/>
    <n v="70.10526315789474"/>
    <x v="1"/>
    <x v="38"/>
    <b v="0"/>
    <s v="theater/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x v="0"/>
    <s v="USD"/>
    <m/>
    <n v="1477968934"/>
    <n v="1472784934"/>
    <b v="0"/>
    <n v="9"/>
    <n v="4.7363636363636363"/>
    <n v="57.888888888888886"/>
    <x v="1"/>
    <x v="38"/>
    <b v="0"/>
    <s v="theater/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x v="0"/>
    <s v="USD"/>
    <m/>
    <n v="1429291982"/>
    <n v="1426699982"/>
    <b v="0"/>
    <n v="37"/>
    <n v="4.2435339894712749"/>
    <n v="125.27027027027027"/>
    <x v="1"/>
    <x v="38"/>
    <b v="0"/>
    <s v="theater/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x v="0"/>
    <s v="USD"/>
    <m/>
    <n v="1411312250"/>
    <n v="1406128250"/>
    <b v="0"/>
    <n v="0"/>
    <n v="0"/>
    <e v="#DIV/0!"/>
    <x v="1"/>
    <x v="38"/>
    <b v="0"/>
    <s v="theater/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m/>
    <x v="11"/>
    <s v="SEK"/>
    <m/>
    <n v="1465123427"/>
    <n v="1462531427"/>
    <b v="0"/>
    <n v="1"/>
    <n v="3"/>
    <n v="300"/>
    <x v="1"/>
    <x v="38"/>
    <b v="0"/>
    <s v="theater/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m/>
    <x v="0"/>
    <s v="USD"/>
    <m/>
    <n v="1427890925"/>
    <n v="1426681325"/>
    <b v="0"/>
    <n v="10"/>
    <n v="57.333333333333336"/>
    <n v="43"/>
    <x v="1"/>
    <x v="38"/>
    <b v="0"/>
    <s v="theater/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m/>
    <x v="1"/>
    <s v="GBP"/>
    <m/>
    <n v="1464354720"/>
    <n v="1463648360"/>
    <b v="0"/>
    <n v="1"/>
    <n v="0.1"/>
    <n v="1"/>
    <x v="1"/>
    <x v="38"/>
    <b v="0"/>
    <s v="theater/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m/>
    <x v="11"/>
    <s v="SEK"/>
    <m/>
    <n v="1467473723"/>
    <n v="1465832123"/>
    <b v="0"/>
    <n v="2"/>
    <n v="0.31"/>
    <n v="775"/>
    <x v="1"/>
    <x v="38"/>
    <b v="0"/>
    <s v="theater/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x v="0"/>
    <s v="USD"/>
    <m/>
    <n v="1427414732"/>
    <n v="1424826332"/>
    <b v="0"/>
    <n v="1"/>
    <n v="0.05"/>
    <n v="5"/>
    <x v="1"/>
    <x v="38"/>
    <b v="0"/>
    <s v="theater/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m/>
    <x v="9"/>
    <s v="EUR"/>
    <m/>
    <n v="1462484196"/>
    <n v="1457303796"/>
    <b v="0"/>
    <n v="10"/>
    <n v="9.8461538461538465E-3"/>
    <n v="12.8"/>
    <x v="1"/>
    <x v="38"/>
    <b v="0"/>
    <s v="theater/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m/>
    <x v="5"/>
    <s v="CAD"/>
    <m/>
    <n v="1411748335"/>
    <n v="1406564335"/>
    <b v="0"/>
    <n v="1"/>
    <n v="0.66666666666666663"/>
    <n v="10"/>
    <x v="1"/>
    <x v="38"/>
    <b v="0"/>
    <s v="theater/spaces"/>
    <x v="3121"/>
    <x v="3"/>
    <d v="2014-09-26T16:18:55"/>
  </r>
  <r>
    <n v="3122"/>
    <s v="be back soon (Canceled)"/>
    <s v="cancelled until further notice"/>
    <n v="199"/>
    <n v="116"/>
    <x v="1"/>
    <m/>
    <x v="0"/>
    <s v="USD"/>
    <m/>
    <n v="1478733732"/>
    <n v="1478298132"/>
    <b v="0"/>
    <n v="2"/>
    <n v="58.291457286432163"/>
    <n v="58"/>
    <x v="1"/>
    <x v="38"/>
    <b v="0"/>
    <s v="theater/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x v="0"/>
    <s v="USD"/>
    <m/>
    <n v="1468108198"/>
    <n v="1465516198"/>
    <b v="0"/>
    <n v="348"/>
    <n v="68.153599999999997"/>
    <n v="244.80459770114942"/>
    <x v="1"/>
    <x v="38"/>
    <b v="0"/>
    <s v="theater/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m/>
    <x v="0"/>
    <s v="USD"/>
    <m/>
    <n v="1422902601"/>
    <n v="1417718601"/>
    <b v="0"/>
    <n v="4"/>
    <n v="3.2499999999999999E-3"/>
    <n v="6.5"/>
    <x v="1"/>
    <x v="38"/>
    <b v="0"/>
    <s v="theater/spaces"/>
    <x v="3124"/>
    <x v="3"/>
    <d v="2015-02-02T18:43:21"/>
  </r>
  <r>
    <n v="3125"/>
    <s v="N/A (Canceled)"/>
    <s v="N/A"/>
    <n v="1500000"/>
    <n v="0"/>
    <x v="1"/>
    <m/>
    <x v="0"/>
    <s v="USD"/>
    <m/>
    <n v="1452142672"/>
    <n v="1449550672"/>
    <b v="0"/>
    <n v="0"/>
    <n v="0"/>
    <e v="#DIV/0!"/>
    <x v="1"/>
    <x v="38"/>
    <b v="0"/>
    <s v="theater/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x v="0"/>
    <s v="USD"/>
    <m/>
    <n v="1459121162"/>
    <n v="1456532762"/>
    <b v="0"/>
    <n v="17"/>
    <n v="4.16"/>
    <n v="61.176470588235297"/>
    <x v="1"/>
    <x v="38"/>
    <b v="0"/>
    <s v="theater/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x v="0"/>
    <s v="USD"/>
    <m/>
    <n v="1425242029"/>
    <n v="1422650029"/>
    <b v="0"/>
    <n v="0"/>
    <n v="0"/>
    <e v="#DIV/0!"/>
    <x v="1"/>
    <x v="38"/>
    <b v="0"/>
    <s v="theater/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x v="0"/>
    <s v="USD"/>
    <m/>
    <n v="1489690141"/>
    <n v="1487101741"/>
    <b v="0"/>
    <n v="117"/>
    <n v="108.60666666666667"/>
    <n v="139.23931623931625"/>
    <x v="1"/>
    <x v="6"/>
    <b v="0"/>
    <s v="theater/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x v="0"/>
    <s v="USD"/>
    <m/>
    <n v="1492542819"/>
    <n v="1489090419"/>
    <b v="0"/>
    <n v="1"/>
    <n v="0.8"/>
    <n v="10"/>
    <x v="1"/>
    <x v="6"/>
    <b v="0"/>
    <s v="theater/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m/>
    <x v="0"/>
    <s v="USD"/>
    <m/>
    <n v="1492145940"/>
    <n v="1489504916"/>
    <b v="0"/>
    <n v="4"/>
    <n v="3.75"/>
    <n v="93.75"/>
    <x v="1"/>
    <x v="6"/>
    <b v="0"/>
    <s v="theater/plays"/>
    <x v="3130"/>
    <x v="1"/>
    <d v="2017-04-14T04:59:00"/>
  </r>
  <r>
    <n v="3131"/>
    <s v="SNAKE EYES"/>
    <s v="A Staged Reading of &quot;Snake Eyes,&quot; a new play by Alex Rafala"/>
    <n v="4100"/>
    <n v="645"/>
    <x v="3"/>
    <m/>
    <x v="0"/>
    <s v="USD"/>
    <m/>
    <n v="1491656045"/>
    <n v="1489067645"/>
    <b v="0"/>
    <n v="12"/>
    <n v="15.731707317073171"/>
    <n v="53.75"/>
    <x v="1"/>
    <x v="6"/>
    <b v="0"/>
    <s v="theater/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m/>
    <x v="0"/>
    <s v="USD"/>
    <m/>
    <n v="1492759460"/>
    <n v="1487579060"/>
    <b v="0"/>
    <n v="1"/>
    <n v="3.3333333333333333E-2"/>
    <n v="10"/>
    <x v="1"/>
    <x v="6"/>
    <b v="0"/>
    <s v="theater/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x v="1"/>
    <s v="GBP"/>
    <m/>
    <n v="1490358834"/>
    <n v="1487770434"/>
    <b v="0"/>
    <n v="16"/>
    <n v="108"/>
    <n v="33.75"/>
    <x v="1"/>
    <x v="6"/>
    <b v="0"/>
    <s v="theater/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x v="1"/>
    <s v="GBP"/>
    <m/>
    <n v="1490631419"/>
    <n v="1488820619"/>
    <b v="0"/>
    <n v="12"/>
    <n v="22.5"/>
    <n v="18.75"/>
    <x v="1"/>
    <x v="6"/>
    <b v="0"/>
    <s v="theater/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x v="0"/>
    <s v="USD"/>
    <m/>
    <n v="1491277121"/>
    <n v="1489376321"/>
    <b v="0"/>
    <n v="7"/>
    <n v="20.849420849420849"/>
    <n v="23.142857142857142"/>
    <x v="1"/>
    <x v="6"/>
    <b v="0"/>
    <s v="theater/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m/>
    <x v="1"/>
    <s v="GBP"/>
    <m/>
    <n v="1491001140"/>
    <n v="1487847954"/>
    <b v="0"/>
    <n v="22"/>
    <n v="127.8"/>
    <n v="29.045454545454547"/>
    <x v="1"/>
    <x v="6"/>
    <b v="0"/>
    <s v="theater/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m/>
    <x v="0"/>
    <s v="USD"/>
    <m/>
    <n v="1493838720"/>
    <n v="1489439669"/>
    <b v="0"/>
    <n v="1"/>
    <n v="3.3333333333333335"/>
    <n v="50"/>
    <x v="1"/>
    <x v="6"/>
    <b v="0"/>
    <s v="theater/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m/>
    <x v="1"/>
    <s v="GBP"/>
    <m/>
    <n v="1491233407"/>
    <n v="1489591807"/>
    <b v="0"/>
    <n v="0"/>
    <n v="0"/>
    <e v="#DIV/0!"/>
    <x v="1"/>
    <x v="6"/>
    <b v="0"/>
    <s v="theater/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x v="14"/>
    <s v="MXN"/>
    <m/>
    <n v="1490416380"/>
    <n v="1487485760"/>
    <b v="0"/>
    <n v="6"/>
    <n v="5.4"/>
    <n v="450"/>
    <x v="1"/>
    <x v="6"/>
    <b v="0"/>
    <s v="theater/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x v="6"/>
    <s v="EUR"/>
    <m/>
    <n v="1491581703"/>
    <n v="1488993303"/>
    <b v="0"/>
    <n v="4"/>
    <n v="0.96"/>
    <n v="24"/>
    <x v="1"/>
    <x v="6"/>
    <b v="0"/>
    <s v="theater/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x v="9"/>
    <s v="EUR"/>
    <m/>
    <n v="1492372800"/>
    <n v="1488823488"/>
    <b v="0"/>
    <n v="8"/>
    <n v="51.6"/>
    <n v="32.25"/>
    <x v="1"/>
    <x v="6"/>
    <b v="0"/>
    <s v="theater/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x v="1"/>
    <s v="GBP"/>
    <m/>
    <n v="1489922339"/>
    <n v="1487333939"/>
    <b v="0"/>
    <n v="3"/>
    <n v="1.6363636363636365"/>
    <n v="15"/>
    <x v="1"/>
    <x v="6"/>
    <b v="0"/>
    <s v="theater/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x v="1"/>
    <s v="GBP"/>
    <m/>
    <n v="1491726956"/>
    <n v="1489480556"/>
    <b v="0"/>
    <n v="0"/>
    <n v="0"/>
    <e v="#DIV/0!"/>
    <x v="1"/>
    <x v="6"/>
    <b v="0"/>
    <s v="theater/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x v="0"/>
    <s v="USD"/>
    <m/>
    <n v="1489903200"/>
    <n v="1488459307"/>
    <b v="0"/>
    <n v="30"/>
    <n v="75.400000000000006"/>
    <n v="251.33333333333334"/>
    <x v="1"/>
    <x v="6"/>
    <b v="0"/>
    <s v="theater/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m/>
    <x v="0"/>
    <s v="USD"/>
    <m/>
    <n v="1490659134"/>
    <n v="1485478734"/>
    <b v="0"/>
    <n v="0"/>
    <n v="0"/>
    <e v="#DIV/0!"/>
    <x v="1"/>
    <x v="6"/>
    <b v="0"/>
    <s v="theater/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m/>
    <x v="14"/>
    <s v="MXN"/>
    <m/>
    <n v="1492356166"/>
    <n v="1488471766"/>
    <b v="0"/>
    <n v="12"/>
    <n v="10.5"/>
    <n v="437.5"/>
    <x v="1"/>
    <x v="6"/>
    <b v="0"/>
    <s v="theater/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x v="0"/>
    <s v="USD"/>
    <m/>
    <n v="1415319355"/>
    <n v="1411859755"/>
    <b v="1"/>
    <n v="213"/>
    <n v="117.52500000000001"/>
    <n v="110.35211267605634"/>
    <x v="1"/>
    <x v="6"/>
    <b v="1"/>
    <s v="theater/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m/>
    <x v="0"/>
    <s v="USD"/>
    <m/>
    <n v="1412136000"/>
    <n v="1410278284"/>
    <b v="1"/>
    <n v="57"/>
    <n v="131.16666666666666"/>
    <n v="41.421052631578945"/>
    <x v="1"/>
    <x v="6"/>
    <b v="1"/>
    <s v="theater/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x v="0"/>
    <s v="USD"/>
    <m/>
    <n v="1354845600"/>
    <n v="1352766300"/>
    <b v="1"/>
    <n v="25"/>
    <n v="104"/>
    <n v="52"/>
    <x v="1"/>
    <x v="6"/>
    <b v="1"/>
    <s v="theater/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x v="0"/>
    <s v="USD"/>
    <m/>
    <n v="1295928000"/>
    <n v="1288160403"/>
    <b v="1"/>
    <n v="104"/>
    <n v="101"/>
    <n v="33.990384615384613"/>
    <x v="1"/>
    <x v="6"/>
    <b v="1"/>
    <s v="theater/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m/>
    <x v="0"/>
    <s v="USD"/>
    <m/>
    <n v="1410379774"/>
    <n v="1407787774"/>
    <b v="1"/>
    <n v="34"/>
    <n v="100.4"/>
    <n v="103.35294117647059"/>
    <x v="1"/>
    <x v="6"/>
    <b v="1"/>
    <s v="theater/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m/>
    <x v="1"/>
    <s v="GBP"/>
    <m/>
    <n v="1383425367"/>
    <n v="1380833367"/>
    <b v="1"/>
    <n v="67"/>
    <n v="105.95454545454545"/>
    <n v="34.791044776119406"/>
    <x v="1"/>
    <x v="6"/>
    <b v="1"/>
    <s v="theater/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m/>
    <x v="0"/>
    <s v="USD"/>
    <m/>
    <n v="1304225940"/>
    <n v="1301542937"/>
    <b v="1"/>
    <n v="241"/>
    <n v="335.58333333333331"/>
    <n v="41.773858921161825"/>
    <x v="1"/>
    <x v="6"/>
    <b v="1"/>
    <s v="theater/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x v="0"/>
    <s v="USD"/>
    <m/>
    <n v="1333310458"/>
    <n v="1330722058"/>
    <b v="1"/>
    <n v="123"/>
    <n v="112.92857142857143"/>
    <n v="64.268292682926827"/>
    <x v="1"/>
    <x v="6"/>
    <b v="1"/>
    <s v="theater/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x v="1"/>
    <s v="GBP"/>
    <m/>
    <n v="1356004725"/>
    <n v="1353412725"/>
    <b v="1"/>
    <n v="302"/>
    <n v="188.50460000000001"/>
    <n v="31.209370860927152"/>
    <x v="1"/>
    <x v="6"/>
    <b v="1"/>
    <s v="theater/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x v="0"/>
    <s v="USD"/>
    <m/>
    <n v="1338591144"/>
    <n v="1335567144"/>
    <b v="1"/>
    <n v="89"/>
    <n v="101.81818181818181"/>
    <n v="62.921348314606739"/>
    <x v="1"/>
    <x v="6"/>
    <b v="1"/>
    <s v="theater/plays"/>
    <x v="3156"/>
    <x v="5"/>
    <d v="2012-06-01T22:52:24"/>
  </r>
  <r>
    <n v="3157"/>
    <s v="Summer FourPlay"/>
    <s v="Four Directors.  Four One Acts.  Four Genres.  For You."/>
    <n v="4000"/>
    <n v="4040"/>
    <x v="0"/>
    <m/>
    <x v="0"/>
    <s v="USD"/>
    <m/>
    <n v="1405746000"/>
    <n v="1404932105"/>
    <b v="1"/>
    <n v="41"/>
    <n v="101"/>
    <n v="98.536585365853654"/>
    <x v="1"/>
    <x v="6"/>
    <b v="1"/>
    <s v="theater/plays"/>
    <x v="3157"/>
    <x v="3"/>
    <d v="2014-07-19T05:00:00"/>
  </r>
  <r>
    <n v="3158"/>
    <s v="Nursery Crimes"/>
    <s v="A 40s crime-noir play using nursery rhyme characters."/>
    <n v="5000"/>
    <n v="5700"/>
    <x v="0"/>
    <m/>
    <x v="0"/>
    <s v="USD"/>
    <m/>
    <n v="1374523752"/>
    <n v="1371931752"/>
    <b v="1"/>
    <n v="69"/>
    <n v="114"/>
    <n v="82.608695652173907"/>
    <x v="1"/>
    <x v="6"/>
    <b v="1"/>
    <s v="theater/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m/>
    <x v="0"/>
    <s v="USD"/>
    <m/>
    <n v="1326927600"/>
    <n v="1323221761"/>
    <b v="1"/>
    <n v="52"/>
    <n v="133.48133333333334"/>
    <n v="38.504230769230773"/>
    <x v="1"/>
    <x v="6"/>
    <b v="1"/>
    <s v="theater/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m/>
    <x v="0"/>
    <s v="USD"/>
    <m/>
    <n v="1407905940"/>
    <n v="1405923687"/>
    <b v="1"/>
    <n v="57"/>
    <n v="101.53333333333333"/>
    <n v="80.15789473684211"/>
    <x v="1"/>
    <x v="6"/>
    <b v="1"/>
    <s v="theater/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x v="1"/>
    <s v="GBP"/>
    <m/>
    <n v="1413377522"/>
    <n v="1410785522"/>
    <b v="1"/>
    <n v="74"/>
    <n v="105.1"/>
    <n v="28.405405405405407"/>
    <x v="1"/>
    <x v="6"/>
    <b v="1"/>
    <s v="theater/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m/>
    <x v="0"/>
    <s v="USD"/>
    <m/>
    <n v="1404698400"/>
    <n v="1402331262"/>
    <b v="1"/>
    <n v="63"/>
    <n v="127.15"/>
    <n v="80.730158730158735"/>
    <x v="1"/>
    <x v="6"/>
    <b v="1"/>
    <s v="theater/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x v="0"/>
    <s v="USD"/>
    <m/>
    <n v="1402855525"/>
    <n v="1400263525"/>
    <b v="1"/>
    <n v="72"/>
    <n v="111.15384615384616"/>
    <n v="200.69444444444446"/>
    <x v="1"/>
    <x v="6"/>
    <b v="1"/>
    <s v="theater/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x v="0"/>
    <s v="USD"/>
    <m/>
    <n v="1402341615"/>
    <n v="1399490415"/>
    <b v="1"/>
    <n v="71"/>
    <n v="106.76"/>
    <n v="37.591549295774648"/>
    <x v="1"/>
    <x v="6"/>
    <b v="1"/>
    <s v="theater/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m/>
    <x v="0"/>
    <s v="USD"/>
    <m/>
    <n v="1304395140"/>
    <n v="1302493760"/>
    <b v="1"/>
    <n v="21"/>
    <n v="162.66666666666666"/>
    <n v="58.095238095238095"/>
    <x v="1"/>
    <x v="6"/>
    <b v="1"/>
    <s v="theater/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x v="0"/>
    <s v="USD"/>
    <m/>
    <n v="1416988740"/>
    <n v="1414514153"/>
    <b v="1"/>
    <n v="930"/>
    <n v="160.22808571428573"/>
    <n v="60.300892473118282"/>
    <x v="1"/>
    <x v="6"/>
    <b v="1"/>
    <s v="theater/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m/>
    <x v="0"/>
    <s v="USD"/>
    <m/>
    <n v="1406952781"/>
    <n v="1405743181"/>
    <b v="1"/>
    <n v="55"/>
    <n v="116.16666666666667"/>
    <n v="63.363636363636367"/>
    <x v="1"/>
    <x v="6"/>
    <b v="1"/>
    <s v="theater/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m/>
    <x v="0"/>
    <s v="USD"/>
    <m/>
    <n v="1402696800"/>
    <n v="1399948353"/>
    <b v="1"/>
    <n v="61"/>
    <n v="124.2"/>
    <n v="50.901639344262293"/>
    <x v="1"/>
    <x v="6"/>
    <b v="1"/>
    <s v="theater/plays"/>
    <x v="3168"/>
    <x v="3"/>
    <d v="2014-06-13T22:00:00"/>
  </r>
  <r>
    <n v="3169"/>
    <s v="The Window"/>
    <s v="We're bringing The Window to the Cherry Lane Theater in January 2014."/>
    <n v="8000"/>
    <n v="8241"/>
    <x v="0"/>
    <m/>
    <x v="0"/>
    <s v="USD"/>
    <m/>
    <n v="1386910740"/>
    <n v="1384364561"/>
    <b v="1"/>
    <n v="82"/>
    <n v="103.0125"/>
    <n v="100.5"/>
    <x v="1"/>
    <x v="6"/>
    <b v="1"/>
    <s v="theater/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m/>
    <x v="0"/>
    <s v="USD"/>
    <m/>
    <n v="1404273600"/>
    <n v="1401414944"/>
    <b v="1"/>
    <n v="71"/>
    <n v="112.25"/>
    <n v="31.619718309859156"/>
    <x v="1"/>
    <x v="6"/>
    <b v="1"/>
    <s v="theater/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x v="1"/>
    <s v="GBP"/>
    <m/>
    <n v="1462545358"/>
    <n v="1459953358"/>
    <b v="1"/>
    <n v="117"/>
    <n v="108.81428571428572"/>
    <n v="65.102564102564102"/>
    <x v="1"/>
    <x v="6"/>
    <b v="1"/>
    <s v="theater/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x v="0"/>
    <s v="USD"/>
    <m/>
    <n v="1329240668"/>
    <n v="1326648668"/>
    <b v="1"/>
    <n v="29"/>
    <n v="115"/>
    <n v="79.310344827586206"/>
    <x v="1"/>
    <x v="6"/>
    <b v="1"/>
    <s v="theater/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x v="0"/>
    <s v="USD"/>
    <m/>
    <n v="1411765492"/>
    <n v="1409173492"/>
    <b v="1"/>
    <n v="74"/>
    <n v="103"/>
    <n v="139.18918918918919"/>
    <x v="1"/>
    <x v="6"/>
    <b v="1"/>
    <s v="theater/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x v="0"/>
    <s v="USD"/>
    <m/>
    <n v="1408999508"/>
    <n v="1407789908"/>
    <b v="1"/>
    <n v="23"/>
    <n v="101.13333333333334"/>
    <n v="131.91304347826087"/>
    <x v="1"/>
    <x v="6"/>
    <b v="1"/>
    <s v="theater/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m/>
    <x v="0"/>
    <s v="USD"/>
    <m/>
    <n v="1297977427"/>
    <n v="1292793427"/>
    <b v="1"/>
    <n v="60"/>
    <n v="109.56"/>
    <n v="91.3"/>
    <x v="1"/>
    <x v="6"/>
    <b v="1"/>
    <s v="theater/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x v="0"/>
    <s v="USD"/>
    <m/>
    <n v="1376838000"/>
    <n v="1374531631"/>
    <b v="1"/>
    <n v="55"/>
    <n v="114.84210526315789"/>
    <n v="39.672727272727272"/>
    <x v="1"/>
    <x v="6"/>
    <b v="1"/>
    <s v="theater/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x v="0"/>
    <s v="USD"/>
    <m/>
    <n v="1403366409"/>
    <n v="1400774409"/>
    <b v="1"/>
    <n v="51"/>
    <n v="117.4"/>
    <n v="57.549019607843135"/>
    <x v="1"/>
    <x v="6"/>
    <b v="1"/>
    <s v="theater/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x v="1"/>
    <s v="GBP"/>
    <m/>
    <n v="1405521075"/>
    <n v="1402929075"/>
    <b v="1"/>
    <n v="78"/>
    <n v="171.73333333333332"/>
    <n v="33.025641025641029"/>
    <x v="1"/>
    <x v="6"/>
    <b v="1"/>
    <s v="theater/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m/>
    <x v="0"/>
    <s v="USD"/>
    <m/>
    <n v="1367859071"/>
    <n v="1365699071"/>
    <b v="1"/>
    <n v="62"/>
    <n v="114.16238095238096"/>
    <n v="77.335806451612896"/>
    <x v="1"/>
    <x v="6"/>
    <b v="1"/>
    <s v="theater/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m/>
    <x v="1"/>
    <s v="GBP"/>
    <m/>
    <n v="1403258049"/>
    <n v="1400666049"/>
    <b v="1"/>
    <n v="45"/>
    <n v="119.75"/>
    <n v="31.933333333333334"/>
    <x v="1"/>
    <x v="6"/>
    <b v="1"/>
    <s v="theater/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m/>
    <x v="1"/>
    <s v="GBP"/>
    <m/>
    <n v="1402848000"/>
    <n v="1400570787"/>
    <b v="1"/>
    <n v="15"/>
    <n v="109"/>
    <n v="36.333333333333336"/>
    <x v="1"/>
    <x v="6"/>
    <b v="1"/>
    <s v="theater/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x v="0"/>
    <s v="USD"/>
    <m/>
    <n v="1328029200"/>
    <n v="1323211621"/>
    <b v="1"/>
    <n v="151"/>
    <n v="100.88571428571429"/>
    <n v="46.768211920529801"/>
    <x v="1"/>
    <x v="6"/>
    <b v="1"/>
    <s v="theater/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m/>
    <x v="0"/>
    <s v="USD"/>
    <m/>
    <n v="1377284669"/>
    <n v="1375729469"/>
    <b v="1"/>
    <n v="68"/>
    <n v="109"/>
    <n v="40.073529411764703"/>
    <x v="1"/>
    <x v="6"/>
    <b v="1"/>
    <s v="theater/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m/>
    <x v="0"/>
    <s v="USD"/>
    <m/>
    <n v="1404258631"/>
    <n v="1401666631"/>
    <b v="1"/>
    <n v="46"/>
    <n v="107.20930232558139"/>
    <n v="100.21739130434783"/>
    <x v="1"/>
    <x v="6"/>
    <b v="1"/>
    <s v="theater/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x v="1"/>
    <s v="GBP"/>
    <m/>
    <n v="1405553241"/>
    <n v="1404948441"/>
    <b v="1"/>
    <n v="24"/>
    <n v="100"/>
    <n v="41.666666666666664"/>
    <x v="1"/>
    <x v="6"/>
    <b v="1"/>
    <s v="theater/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m/>
    <x v="1"/>
    <s v="GBP"/>
    <m/>
    <n v="1410901200"/>
    <n v="1408313438"/>
    <b v="1"/>
    <n v="70"/>
    <n v="102.1875"/>
    <n v="46.714285714285715"/>
    <x v="1"/>
    <x v="6"/>
    <b v="1"/>
    <s v="theater/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x v="0"/>
    <s v="USD"/>
    <m/>
    <n v="1407167973"/>
    <n v="1405439973"/>
    <b v="1"/>
    <n v="244"/>
    <n v="116.29333333333334"/>
    <n v="71.491803278688522"/>
    <x v="1"/>
    <x v="6"/>
    <b v="1"/>
    <s v="theater/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x v="1"/>
    <s v="GBP"/>
    <m/>
    <n v="1433930302"/>
    <n v="1432115902"/>
    <b v="0"/>
    <n v="9"/>
    <n v="65"/>
    <n v="14.444444444444445"/>
    <x v="1"/>
    <x v="40"/>
    <b v="0"/>
    <s v="theater/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x v="11"/>
    <s v="SEK"/>
    <m/>
    <n v="1432455532"/>
    <n v="1429863532"/>
    <b v="0"/>
    <n v="19"/>
    <n v="12.327272727272728"/>
    <n v="356.84210526315792"/>
    <x v="1"/>
    <x v="40"/>
    <b v="0"/>
    <s v="theater/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m/>
    <x v="5"/>
    <s v="CAD"/>
    <m/>
    <n v="1481258275"/>
    <n v="1478662675"/>
    <b v="0"/>
    <n v="0"/>
    <n v="0"/>
    <e v="#DIV/0!"/>
    <x v="1"/>
    <x v="40"/>
    <b v="0"/>
    <s v="theater/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m/>
    <x v="0"/>
    <s v="USD"/>
    <m/>
    <n v="1471370869"/>
    <n v="1466186869"/>
    <b v="0"/>
    <n v="4"/>
    <n v="4.0266666666666664"/>
    <n v="37.75"/>
    <x v="1"/>
    <x v="40"/>
    <b v="0"/>
    <s v="theater/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m/>
    <x v="1"/>
    <s v="GBP"/>
    <m/>
    <n v="1425160800"/>
    <n v="1421274859"/>
    <b v="0"/>
    <n v="8"/>
    <n v="1.02"/>
    <n v="12.75"/>
    <x v="1"/>
    <x v="40"/>
    <b v="0"/>
    <s v="theater/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x v="1"/>
    <s v="GBP"/>
    <m/>
    <n v="1424474056"/>
    <n v="1420586056"/>
    <b v="0"/>
    <n v="24"/>
    <n v="11.74"/>
    <n v="24.458333333333332"/>
    <x v="1"/>
    <x v="40"/>
    <b v="0"/>
    <s v="theater/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x v="0"/>
    <s v="USD"/>
    <m/>
    <n v="1437960598"/>
    <n v="1435368598"/>
    <b v="0"/>
    <n v="0"/>
    <n v="0"/>
    <e v="#DIV/0!"/>
    <x v="1"/>
    <x v="40"/>
    <b v="0"/>
    <s v="theater/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m/>
    <x v="0"/>
    <s v="USD"/>
    <m/>
    <n v="1423750542"/>
    <n v="1421158542"/>
    <b v="0"/>
    <n v="39"/>
    <n v="59.142857142857146"/>
    <n v="53.07692307692308"/>
    <x v="1"/>
    <x v="40"/>
    <b v="0"/>
    <s v="theater/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m/>
    <x v="0"/>
    <s v="USD"/>
    <m/>
    <n v="1438437600"/>
    <n v="1433254875"/>
    <b v="0"/>
    <n v="6"/>
    <n v="0.06"/>
    <n v="300"/>
    <x v="1"/>
    <x v="40"/>
    <b v="0"/>
    <s v="theater/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m/>
    <x v="10"/>
    <s v="NOK"/>
    <m/>
    <n v="1423050618"/>
    <n v="1420458618"/>
    <b v="0"/>
    <n v="4"/>
    <n v="11.45"/>
    <n v="286.25"/>
    <x v="1"/>
    <x v="40"/>
    <b v="0"/>
    <s v="theater/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x v="8"/>
    <s v="DKK"/>
    <m/>
    <n v="1424081477"/>
    <n v="1420798277"/>
    <b v="0"/>
    <n v="3"/>
    <n v="0.36666666666666664"/>
    <n v="36.666666666666664"/>
    <x v="1"/>
    <x v="40"/>
    <b v="0"/>
    <s v="theater/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x v="0"/>
    <s v="USD"/>
    <m/>
    <n v="1410037200"/>
    <n v="1407435418"/>
    <b v="0"/>
    <n v="53"/>
    <n v="52.16"/>
    <n v="49.20754716981132"/>
    <x v="1"/>
    <x v="40"/>
    <b v="0"/>
    <s v="theater/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x v="0"/>
    <s v="USD"/>
    <m/>
    <n v="1461994440"/>
    <n v="1459410101"/>
    <b v="0"/>
    <n v="1"/>
    <n v="2E-3"/>
    <n v="1"/>
    <x v="1"/>
    <x v="40"/>
    <b v="0"/>
    <s v="theater/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x v="1"/>
    <s v="GBP"/>
    <m/>
    <n v="1409509477"/>
    <n v="1407695077"/>
    <b v="0"/>
    <n v="2"/>
    <n v="1.25"/>
    <n v="12.5"/>
    <x v="1"/>
    <x v="40"/>
    <b v="0"/>
    <s v="theater/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x v="0"/>
    <s v="USD"/>
    <m/>
    <n v="1450072740"/>
    <n v="1445027346"/>
    <b v="0"/>
    <n v="25"/>
    <n v="54.52"/>
    <n v="109.04"/>
    <x v="1"/>
    <x v="40"/>
    <b v="0"/>
    <s v="theater/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x v="0"/>
    <s v="USD"/>
    <m/>
    <n v="1443224622"/>
    <n v="1440632622"/>
    <b v="0"/>
    <n v="6"/>
    <n v="25"/>
    <n v="41.666666666666664"/>
    <x v="1"/>
    <x v="40"/>
    <b v="0"/>
    <s v="theater/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x v="0"/>
    <s v="USD"/>
    <m/>
    <n v="1437149640"/>
    <n v="1434558479"/>
    <b v="0"/>
    <n v="0"/>
    <n v="0"/>
    <e v="#DIV/0!"/>
    <x v="1"/>
    <x v="40"/>
    <b v="0"/>
    <s v="theater/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x v="1"/>
    <s v="GBP"/>
    <m/>
    <n v="1430470772"/>
    <n v="1427878772"/>
    <b v="0"/>
    <n v="12"/>
    <n v="3.4125000000000001"/>
    <n v="22.75"/>
    <x v="1"/>
    <x v="40"/>
    <b v="0"/>
    <s v="theater/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x v="0"/>
    <s v="USD"/>
    <m/>
    <n v="1442644651"/>
    <n v="1440052651"/>
    <b v="0"/>
    <n v="0"/>
    <n v="0"/>
    <e v="#DIV/0!"/>
    <x v="1"/>
    <x v="40"/>
    <b v="0"/>
    <s v="theater/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x v="0"/>
    <s v="USD"/>
    <m/>
    <n v="1429767607"/>
    <n v="1424587207"/>
    <b v="0"/>
    <n v="36"/>
    <n v="46.363636363636367"/>
    <n v="70.833333333333329"/>
    <x v="1"/>
    <x v="40"/>
    <b v="0"/>
    <s v="theater/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x v="0"/>
    <s v="USD"/>
    <m/>
    <n v="1406557877"/>
    <n v="1404743477"/>
    <b v="1"/>
    <n v="82"/>
    <n v="103.5"/>
    <n v="63.109756097560975"/>
    <x v="1"/>
    <x v="6"/>
    <b v="1"/>
    <s v="theater/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x v="0"/>
    <s v="USD"/>
    <m/>
    <n v="1403305200"/>
    <n v="1400512658"/>
    <b v="1"/>
    <n v="226"/>
    <n v="119.32315789473684"/>
    <n v="50.157964601769912"/>
    <x v="1"/>
    <x v="6"/>
    <b v="1"/>
    <s v="theater/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x v="0"/>
    <s v="USD"/>
    <m/>
    <n v="1338523140"/>
    <n v="1334442519"/>
    <b v="1"/>
    <n v="60"/>
    <n v="125.76666666666667"/>
    <n v="62.883333333333333"/>
    <x v="1"/>
    <x v="6"/>
    <b v="1"/>
    <s v="theater/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x v="0"/>
    <s v="USD"/>
    <m/>
    <n v="1408068000"/>
    <n v="1405346680"/>
    <b v="1"/>
    <n v="322"/>
    <n v="119.74347826086957"/>
    <n v="85.531055900621112"/>
    <x v="1"/>
    <x v="6"/>
    <b v="1"/>
    <s v="theater/plays"/>
    <x v="3211"/>
    <x v="3"/>
    <d v="2014-08-15T02:00:00"/>
  </r>
  <r>
    <n v="3212"/>
    <s v="Campo Maldito"/>
    <s v="Help us bring our production of Campo Maldito to New York AND San Francisco!"/>
    <n v="4000"/>
    <n v="5050"/>
    <x v="0"/>
    <m/>
    <x v="0"/>
    <s v="USD"/>
    <m/>
    <n v="1407524751"/>
    <n v="1404932751"/>
    <b v="1"/>
    <n v="94"/>
    <n v="126.25"/>
    <n v="53.723404255319146"/>
    <x v="1"/>
    <x v="6"/>
    <b v="1"/>
    <s v="theater/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x v="1"/>
    <s v="GBP"/>
    <m/>
    <n v="1437934759"/>
    <n v="1434478759"/>
    <b v="1"/>
    <n v="47"/>
    <n v="100.11666666666666"/>
    <n v="127.80851063829788"/>
    <x v="1"/>
    <x v="6"/>
    <b v="1"/>
    <s v="theater/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x v="1"/>
    <s v="GBP"/>
    <m/>
    <n v="1452038100"/>
    <n v="1448823673"/>
    <b v="1"/>
    <n v="115"/>
    <n v="102.13333333333334"/>
    <n v="106.57391304347826"/>
    <x v="1"/>
    <x v="6"/>
    <b v="1"/>
    <s v="theater/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x v="0"/>
    <s v="USD"/>
    <m/>
    <n v="1441857540"/>
    <n v="1438617471"/>
    <b v="1"/>
    <n v="134"/>
    <n v="100.35142857142857"/>
    <n v="262.11194029850748"/>
    <x v="1"/>
    <x v="6"/>
    <b v="1"/>
    <s v="theater/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m/>
    <x v="1"/>
    <s v="GBP"/>
    <m/>
    <n v="1436625000"/>
    <n v="1433934371"/>
    <b v="1"/>
    <n v="35"/>
    <n v="100.05"/>
    <n v="57.171428571428571"/>
    <x v="1"/>
    <x v="6"/>
    <b v="1"/>
    <s v="theater/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m/>
    <x v="0"/>
    <s v="USD"/>
    <m/>
    <n v="1478264784"/>
    <n v="1475672784"/>
    <b v="1"/>
    <n v="104"/>
    <n v="116.02222222222223"/>
    <n v="50.20192307692308"/>
    <x v="1"/>
    <x v="6"/>
    <b v="1"/>
    <s v="theater/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x v="1"/>
    <s v="GBP"/>
    <m/>
    <n v="1419984000"/>
    <n v="1417132986"/>
    <b v="1"/>
    <n v="184"/>
    <n v="102.1"/>
    <n v="66.586956521739125"/>
    <x v="1"/>
    <x v="6"/>
    <b v="1"/>
    <s v="theater/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m/>
    <x v="0"/>
    <s v="USD"/>
    <m/>
    <n v="1427063747"/>
    <n v="1424043347"/>
    <b v="1"/>
    <n v="119"/>
    <n v="100.11"/>
    <n v="168.25210084033614"/>
    <x v="1"/>
    <x v="6"/>
    <b v="1"/>
    <s v="theater/plays"/>
    <x v="3219"/>
    <x v="0"/>
    <d v="2015-03-22T22:35:47"/>
  </r>
  <r>
    <n v="3220"/>
    <s v="Burners"/>
    <s v="A sci-fi thriller for the stage opening March 10 in Los Angeles."/>
    <n v="15000"/>
    <n v="15126"/>
    <x v="0"/>
    <m/>
    <x v="0"/>
    <s v="USD"/>
    <m/>
    <n v="1489352400"/>
    <n v="1486411204"/>
    <b v="1"/>
    <n v="59"/>
    <n v="100.84"/>
    <n v="256.37288135593218"/>
    <x v="1"/>
    <x v="6"/>
    <b v="1"/>
    <s v="theater/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x v="1"/>
    <s v="GBP"/>
    <m/>
    <n v="1436114603"/>
    <n v="1433090603"/>
    <b v="1"/>
    <n v="113"/>
    <n v="103.425"/>
    <n v="36.610619469026545"/>
    <x v="1"/>
    <x v="6"/>
    <b v="1"/>
    <s v="theater/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m/>
    <x v="0"/>
    <s v="USD"/>
    <m/>
    <n v="1445722140"/>
    <n v="1443016697"/>
    <b v="1"/>
    <n v="84"/>
    <n v="124.8"/>
    <n v="37.142857142857146"/>
    <x v="1"/>
    <x v="6"/>
    <b v="1"/>
    <s v="theater/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m/>
    <x v="0"/>
    <s v="USD"/>
    <m/>
    <n v="1440100976"/>
    <n v="1437508976"/>
    <b v="1"/>
    <n v="74"/>
    <n v="109.51612903225806"/>
    <n v="45.878378378378379"/>
    <x v="1"/>
    <x v="6"/>
    <b v="1"/>
    <s v="theater/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x v="0"/>
    <s v="USD"/>
    <m/>
    <n v="1484024400"/>
    <n v="1479932713"/>
    <b v="1"/>
    <n v="216"/>
    <n v="102.03333333333333"/>
    <n v="141.71296296296296"/>
    <x v="1"/>
    <x v="6"/>
    <b v="1"/>
    <s v="theater/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x v="0"/>
    <s v="USD"/>
    <m/>
    <n v="1464987600"/>
    <n v="1463145938"/>
    <b v="1"/>
    <n v="39"/>
    <n v="102.35"/>
    <n v="52.487179487179489"/>
    <x v="1"/>
    <x v="6"/>
    <b v="1"/>
    <s v="theater/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x v="1"/>
    <s v="GBP"/>
    <m/>
    <n v="1446213612"/>
    <n v="1443621612"/>
    <b v="1"/>
    <n v="21"/>
    <n v="104.16666666666667"/>
    <n v="59.523809523809526"/>
    <x v="1"/>
    <x v="6"/>
    <b v="1"/>
    <s v="theater/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x v="1"/>
    <s v="GBP"/>
    <m/>
    <n v="1484687436"/>
    <n v="1482095436"/>
    <b v="0"/>
    <n v="30"/>
    <n v="125"/>
    <n v="50"/>
    <x v="1"/>
    <x v="6"/>
    <b v="1"/>
    <s v="theater/plays"/>
    <x v="3227"/>
    <x v="2"/>
    <d v="2017-01-17T21:10:36"/>
  </r>
  <r>
    <n v="3228"/>
    <s v="Hear Me Roar: A Season of Powerful Women"/>
    <s v="A Season of Powerful Women. A Season of Defiance."/>
    <n v="7000"/>
    <n v="7164"/>
    <x v="0"/>
    <m/>
    <x v="0"/>
    <s v="USD"/>
    <m/>
    <n v="1450328340"/>
    <n v="1447606884"/>
    <b v="1"/>
    <n v="37"/>
    <n v="102.34285714285714"/>
    <n v="193.62162162162161"/>
    <x v="1"/>
    <x v="6"/>
    <b v="1"/>
    <s v="theater/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x v="0"/>
    <s v="USD"/>
    <m/>
    <n v="1416470398"/>
    <n v="1413874798"/>
    <b v="1"/>
    <n v="202"/>
    <n v="107.86499999999999"/>
    <n v="106.79702970297029"/>
    <x v="1"/>
    <x v="6"/>
    <b v="1"/>
    <s v="theater/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x v="0"/>
    <s v="USD"/>
    <m/>
    <n v="1412135940"/>
    <n v="1410840126"/>
    <b v="1"/>
    <n v="37"/>
    <n v="109.88461538461539"/>
    <n v="77.21621621621621"/>
    <x v="1"/>
    <x v="6"/>
    <b v="1"/>
    <s v="theater/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x v="0"/>
    <s v="USD"/>
    <m/>
    <n v="1460846347"/>
    <n v="1458254347"/>
    <b v="0"/>
    <n v="28"/>
    <n v="161"/>
    <n v="57.5"/>
    <x v="1"/>
    <x v="6"/>
    <b v="1"/>
    <s v="theater/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x v="0"/>
    <s v="USD"/>
    <m/>
    <n v="1462334340"/>
    <n v="1459711917"/>
    <b v="1"/>
    <n v="26"/>
    <n v="131.19999999999999"/>
    <n v="50.46153846153846"/>
    <x v="1"/>
    <x v="6"/>
    <b v="1"/>
    <s v="theater/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m/>
    <x v="0"/>
    <s v="USD"/>
    <m/>
    <n v="1488482355"/>
    <n v="1485890355"/>
    <b v="0"/>
    <n v="61"/>
    <n v="118.8"/>
    <n v="97.377049180327873"/>
    <x v="1"/>
    <x v="6"/>
    <b v="1"/>
    <s v="theater/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x v="1"/>
    <s v="GBP"/>
    <m/>
    <n v="1485991860"/>
    <n v="1483124208"/>
    <b v="0"/>
    <n v="115"/>
    <n v="100.39275000000001"/>
    <n v="34.91921739130435"/>
    <x v="1"/>
    <x v="6"/>
    <b v="1"/>
    <s v="theater/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x v="0"/>
    <s v="USD"/>
    <m/>
    <n v="1467361251"/>
    <n v="1464769251"/>
    <b v="1"/>
    <n v="181"/>
    <n v="103.20666666666666"/>
    <n v="85.530386740331494"/>
    <x v="1"/>
    <x v="6"/>
    <b v="1"/>
    <s v="theater/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x v="0"/>
    <s v="USD"/>
    <m/>
    <n v="1482962433"/>
    <n v="1480370433"/>
    <b v="0"/>
    <n v="110"/>
    <n v="100.6"/>
    <n v="182.90909090909091"/>
    <x v="1"/>
    <x v="6"/>
    <b v="1"/>
    <s v="theater/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m/>
    <x v="0"/>
    <s v="USD"/>
    <m/>
    <n v="1443499140"/>
    <n v="1441452184"/>
    <b v="1"/>
    <n v="269"/>
    <n v="100.78754285714285"/>
    <n v="131.13620817843866"/>
    <x v="1"/>
    <x v="6"/>
    <b v="1"/>
    <s v="theater/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x v="1"/>
    <s v="GBP"/>
    <m/>
    <n v="1435752898"/>
    <n v="1433160898"/>
    <b v="1"/>
    <n v="79"/>
    <n v="112.32142857142857"/>
    <n v="39.810126582278478"/>
    <x v="1"/>
    <x v="6"/>
    <b v="1"/>
    <s v="theater/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x v="1"/>
    <s v="GBP"/>
    <m/>
    <n v="1445817540"/>
    <n v="1443665293"/>
    <b v="1"/>
    <n v="104"/>
    <n v="105.91914022517912"/>
    <n v="59.701730769230764"/>
    <x v="1"/>
    <x v="6"/>
    <b v="1"/>
    <s v="theater/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x v="1"/>
    <s v="GBP"/>
    <m/>
    <n v="1487286000"/>
    <n v="1484843948"/>
    <b v="0"/>
    <n v="34"/>
    <n v="100.56666666666666"/>
    <n v="88.735294117647058"/>
    <x v="1"/>
    <x v="6"/>
    <b v="1"/>
    <s v="theater/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x v="0"/>
    <s v="USD"/>
    <m/>
    <n v="1413269940"/>
    <n v="1410421670"/>
    <b v="1"/>
    <n v="167"/>
    <n v="115.30588235294118"/>
    <n v="58.688622754491021"/>
    <x v="1"/>
    <x v="6"/>
    <b v="1"/>
    <s v="theater/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m/>
    <x v="0"/>
    <s v="USD"/>
    <m/>
    <n v="1411150092"/>
    <n v="1408558092"/>
    <b v="1"/>
    <n v="183"/>
    <n v="127.30419999999999"/>
    <n v="69.56513661202186"/>
    <x v="1"/>
    <x v="6"/>
    <b v="1"/>
    <s v="theater/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m/>
    <x v="0"/>
    <s v="USD"/>
    <m/>
    <n v="1444348800"/>
    <n v="1442283562"/>
    <b v="1"/>
    <n v="71"/>
    <n v="102.83750000000001"/>
    <n v="115.87323943661971"/>
    <x v="1"/>
    <x v="6"/>
    <b v="1"/>
    <s v="theater/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m/>
    <x v="1"/>
    <s v="GBP"/>
    <m/>
    <n v="1480613982"/>
    <n v="1478018382"/>
    <b v="0"/>
    <n v="69"/>
    <n v="102.9375"/>
    <n v="23.869565217391305"/>
    <x v="1"/>
    <x v="6"/>
    <b v="1"/>
    <s v="theater/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x v="0"/>
    <s v="USD"/>
    <m/>
    <n v="1434074400"/>
    <n v="1431354258"/>
    <b v="0"/>
    <n v="270"/>
    <n v="104.3047619047619"/>
    <n v="81.125925925925927"/>
    <x v="1"/>
    <x v="6"/>
    <b v="1"/>
    <s v="theater/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m/>
    <x v="0"/>
    <s v="USD"/>
    <m/>
    <n v="1442030340"/>
    <n v="1439551200"/>
    <b v="1"/>
    <n v="193"/>
    <n v="111.22"/>
    <n v="57.626943005181346"/>
    <x v="1"/>
    <x v="6"/>
    <b v="1"/>
    <s v="theater/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x v="1"/>
    <s v="GBP"/>
    <m/>
    <n v="1436696712"/>
    <n v="1434104712"/>
    <b v="1"/>
    <n v="57"/>
    <n v="105.86"/>
    <n v="46.429824561403507"/>
    <x v="1"/>
    <x v="6"/>
    <b v="1"/>
    <s v="theater/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m/>
    <x v="0"/>
    <s v="USD"/>
    <m/>
    <n v="1428178757"/>
    <n v="1425590357"/>
    <b v="1"/>
    <n v="200"/>
    <n v="100.79166666666667"/>
    <n v="60.475000000000001"/>
    <x v="1"/>
    <x v="6"/>
    <b v="1"/>
    <s v="theater/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x v="0"/>
    <s v="USD"/>
    <m/>
    <n v="1434822914"/>
    <n v="1432230914"/>
    <b v="1"/>
    <n v="88"/>
    <n v="104.92727272727272"/>
    <n v="65.579545454545453"/>
    <x v="1"/>
    <x v="6"/>
    <b v="1"/>
    <s v="theater/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x v="0"/>
    <s v="USD"/>
    <m/>
    <n v="1415213324"/>
    <n v="1412617724"/>
    <b v="1"/>
    <n v="213"/>
    <n v="101.55200000000001"/>
    <n v="119.1924882629108"/>
    <x v="1"/>
    <x v="6"/>
    <b v="1"/>
    <s v="theater/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x v="0"/>
    <s v="USD"/>
    <m/>
    <n v="1434907966"/>
    <n v="1432315966"/>
    <b v="1"/>
    <n v="20"/>
    <n v="110.73333333333333"/>
    <n v="83.05"/>
    <x v="1"/>
    <x v="6"/>
    <b v="1"/>
    <s v="theater/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m/>
    <x v="1"/>
    <s v="GBP"/>
    <m/>
    <n v="1473247240"/>
    <n v="1470655240"/>
    <b v="1"/>
    <n v="50"/>
    <n v="127.82222222222222"/>
    <n v="57.52"/>
    <x v="1"/>
    <x v="6"/>
    <b v="1"/>
    <s v="theater/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m/>
    <x v="0"/>
    <s v="USD"/>
    <m/>
    <n v="1473306300"/>
    <n v="1471701028"/>
    <b v="1"/>
    <n v="115"/>
    <n v="101.825"/>
    <n v="177.08695652173913"/>
    <x v="1"/>
    <x v="6"/>
    <b v="1"/>
    <s v="theater/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x v="1"/>
    <s v="GBP"/>
    <m/>
    <n v="1427331809"/>
    <n v="1424743409"/>
    <b v="1"/>
    <n v="186"/>
    <n v="101.25769230769231"/>
    <n v="70.771505376344081"/>
    <x v="1"/>
    <x v="6"/>
    <b v="1"/>
    <s v="theater/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m/>
    <x v="1"/>
    <s v="GBP"/>
    <m/>
    <n v="1412706375"/>
    <n v="1410114375"/>
    <b v="1"/>
    <n v="18"/>
    <n v="175"/>
    <n v="29.166666666666668"/>
    <x v="1"/>
    <x v="6"/>
    <b v="1"/>
    <s v="theater/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x v="0"/>
    <s v="USD"/>
    <m/>
    <n v="1433995140"/>
    <n v="1432129577"/>
    <b v="1"/>
    <n v="176"/>
    <n v="128.06"/>
    <n v="72.76136363636364"/>
    <x v="1"/>
    <x v="6"/>
    <b v="1"/>
    <s v="theater/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x v="1"/>
    <s v="GBP"/>
    <m/>
    <n v="1487769952"/>
    <n v="1485177952"/>
    <b v="0"/>
    <n v="41"/>
    <n v="106.29949999999998"/>
    <n v="51.853414634146333"/>
    <x v="1"/>
    <x v="6"/>
    <b v="1"/>
    <s v="theater/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m/>
    <x v="0"/>
    <s v="USD"/>
    <m/>
    <n v="1420751861"/>
    <n v="1418159861"/>
    <b v="1"/>
    <n v="75"/>
    <n v="105.21428571428571"/>
    <n v="98.2"/>
    <x v="1"/>
    <x v="6"/>
    <b v="1"/>
    <s v="theater/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x v="0"/>
    <s v="USD"/>
    <m/>
    <n v="1475294340"/>
    <n v="1472753745"/>
    <b v="1"/>
    <n v="97"/>
    <n v="106.16782608695652"/>
    <n v="251.7381443298969"/>
    <x v="1"/>
    <x v="6"/>
    <b v="1"/>
    <s v="theater/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x v="0"/>
    <s v="USD"/>
    <m/>
    <n v="1448903318"/>
    <n v="1445875718"/>
    <b v="1"/>
    <n v="73"/>
    <n v="109.24"/>
    <n v="74.821917808219183"/>
    <x v="1"/>
    <x v="6"/>
    <b v="1"/>
    <s v="theater/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x v="0"/>
    <s v="USD"/>
    <m/>
    <n v="1437067476"/>
    <n v="1434475476"/>
    <b v="1"/>
    <n v="49"/>
    <n v="100.45454545454545"/>
    <n v="67.65306122448979"/>
    <x v="1"/>
    <x v="6"/>
    <b v="1"/>
    <s v="theater/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m/>
    <x v="0"/>
    <s v="USD"/>
    <m/>
    <n v="1419220800"/>
    <n v="1416555262"/>
    <b v="1"/>
    <n v="134"/>
    <n v="103.04098360655738"/>
    <n v="93.81343283582089"/>
    <x v="1"/>
    <x v="6"/>
    <b v="1"/>
    <s v="theater/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m/>
    <x v="0"/>
    <s v="USD"/>
    <m/>
    <n v="1446238800"/>
    <n v="1444220588"/>
    <b v="1"/>
    <n v="68"/>
    <n v="112.1664"/>
    <n v="41.237647058823526"/>
    <x v="1"/>
    <x v="6"/>
    <b v="1"/>
    <s v="theater/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m/>
    <x v="0"/>
    <s v="USD"/>
    <m/>
    <n v="1422482400"/>
    <n v="1421089938"/>
    <b v="1"/>
    <n v="49"/>
    <n v="103"/>
    <n v="52.551020408163268"/>
    <x v="1"/>
    <x v="6"/>
    <b v="1"/>
    <s v="theater/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x v="17"/>
    <s v="EUR"/>
    <m/>
    <n v="1449162000"/>
    <n v="1446570315"/>
    <b v="1"/>
    <n v="63"/>
    <n v="164"/>
    <n v="70.285714285714292"/>
    <x v="1"/>
    <x v="6"/>
    <b v="1"/>
    <s v="theater/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m/>
    <x v="0"/>
    <s v="USD"/>
    <m/>
    <n v="1434142800"/>
    <n v="1431435122"/>
    <b v="1"/>
    <n v="163"/>
    <n v="131.28333333333333"/>
    <n v="48.325153374233132"/>
    <x v="1"/>
    <x v="6"/>
    <b v="1"/>
    <s v="theater/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x v="0"/>
    <s v="USD"/>
    <m/>
    <n v="1437156660"/>
    <n v="1434564660"/>
    <b v="1"/>
    <n v="288"/>
    <n v="102.1"/>
    <n v="53.177083333333336"/>
    <x v="1"/>
    <x v="6"/>
    <b v="1"/>
    <s v="theater/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x v="0"/>
    <s v="USD"/>
    <m/>
    <n v="1472074928"/>
    <n v="1470692528"/>
    <b v="1"/>
    <n v="42"/>
    <n v="128"/>
    <n v="60.952380952380949"/>
    <x v="1"/>
    <x v="6"/>
    <b v="1"/>
    <s v="theater/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x v="1"/>
    <s v="GBP"/>
    <m/>
    <n v="1434452400"/>
    <n v="1431509397"/>
    <b v="1"/>
    <n v="70"/>
    <n v="101.5"/>
    <n v="116"/>
    <x v="1"/>
    <x v="6"/>
    <b v="1"/>
    <s v="theater/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x v="1"/>
    <s v="GBP"/>
    <m/>
    <n v="1436705265"/>
    <n v="1434113265"/>
    <b v="1"/>
    <n v="30"/>
    <n v="101.66666666666667"/>
    <n v="61"/>
    <x v="1"/>
    <x v="6"/>
    <b v="1"/>
    <s v="theater/plays"/>
    <x v="3270"/>
    <x v="0"/>
    <d v="2015-07-12T12:47:45"/>
  </r>
  <r>
    <n v="3271"/>
    <s v="Saxon Court at Southwark Playhouse"/>
    <s v="A razor sharp satire to darken your Christmas."/>
    <n v="1500"/>
    <n v="1950"/>
    <x v="0"/>
    <m/>
    <x v="1"/>
    <s v="GBP"/>
    <m/>
    <n v="1414927775"/>
    <n v="1412332175"/>
    <b v="1"/>
    <n v="51"/>
    <n v="130"/>
    <n v="38.235294117647058"/>
    <x v="1"/>
    <x v="6"/>
    <b v="1"/>
    <s v="theater/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x v="0"/>
    <s v="USD"/>
    <m/>
    <n v="1446814809"/>
    <n v="1444219209"/>
    <b v="1"/>
    <n v="145"/>
    <n v="154.43"/>
    <n v="106.50344827586207"/>
    <x v="1"/>
    <x v="6"/>
    <b v="1"/>
    <s v="theater/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x v="0"/>
    <s v="USD"/>
    <m/>
    <n v="1473879600"/>
    <n v="1472498042"/>
    <b v="1"/>
    <n v="21"/>
    <n v="107.4"/>
    <n v="204.57142857142858"/>
    <x v="1"/>
    <x v="6"/>
    <b v="1"/>
    <s v="theater/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x v="0"/>
    <s v="USD"/>
    <m/>
    <n v="1458075600"/>
    <n v="1454259272"/>
    <b v="1"/>
    <n v="286"/>
    <n v="101.3225806451613"/>
    <n v="54.912587412587413"/>
    <x v="1"/>
    <x v="6"/>
    <b v="1"/>
    <s v="theater/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x v="0"/>
    <s v="USD"/>
    <m/>
    <n v="1423456200"/>
    <n v="1421183271"/>
    <b v="1"/>
    <n v="12"/>
    <n v="100.27777777777777"/>
    <n v="150.41666666666666"/>
    <x v="1"/>
    <x v="6"/>
    <b v="1"/>
    <s v="theater/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m/>
    <x v="5"/>
    <s v="CAD"/>
    <m/>
    <n v="1459483140"/>
    <n v="1456526879"/>
    <b v="1"/>
    <n v="100"/>
    <n v="116.84444444444445"/>
    <n v="52.58"/>
    <x v="1"/>
    <x v="6"/>
    <b v="1"/>
    <s v="theater/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x v="1"/>
    <s v="GBP"/>
    <m/>
    <n v="1416331406"/>
    <n v="1413735806"/>
    <b v="1"/>
    <n v="100"/>
    <n v="108.6"/>
    <n v="54.3"/>
    <x v="1"/>
    <x v="6"/>
    <b v="1"/>
    <s v="theater/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x v="1"/>
    <s v="GBP"/>
    <m/>
    <n v="1433017303"/>
    <n v="1430425303"/>
    <b v="1"/>
    <n v="34"/>
    <n v="103.4"/>
    <n v="76.029411764705884"/>
    <x v="1"/>
    <x v="6"/>
    <b v="1"/>
    <s v="theater/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x v="0"/>
    <s v="USD"/>
    <m/>
    <n v="1459474059"/>
    <n v="1456885659"/>
    <b v="0"/>
    <n v="63"/>
    <n v="114.27586206896552"/>
    <n v="105.2063492063492"/>
    <x v="1"/>
    <x v="6"/>
    <b v="1"/>
    <s v="theater/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x v="0"/>
    <s v="USD"/>
    <m/>
    <n v="1433134800"/>
    <n v="1430158198"/>
    <b v="0"/>
    <n v="30"/>
    <n v="103"/>
    <n v="68.666666666666671"/>
    <x v="1"/>
    <x v="6"/>
    <b v="1"/>
    <s v="theater/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x v="0"/>
    <s v="USD"/>
    <m/>
    <n v="1441153705"/>
    <n v="1438561705"/>
    <b v="0"/>
    <n v="47"/>
    <n v="121.6"/>
    <n v="129.36170212765958"/>
    <x v="1"/>
    <x v="6"/>
    <b v="1"/>
    <s v="theater/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x v="0"/>
    <s v="USD"/>
    <m/>
    <n v="1461904788"/>
    <n v="1458103188"/>
    <b v="0"/>
    <n v="237"/>
    <n v="102.64677419354838"/>
    <n v="134.26371308016877"/>
    <x v="1"/>
    <x v="6"/>
    <b v="1"/>
    <s v="theater/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x v="1"/>
    <s v="GBP"/>
    <m/>
    <n v="1455138000"/>
    <n v="1452448298"/>
    <b v="0"/>
    <n v="47"/>
    <n v="104.75"/>
    <n v="17.829787234042552"/>
    <x v="1"/>
    <x v="6"/>
    <b v="1"/>
    <s v="theater/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m/>
    <x v="0"/>
    <s v="USD"/>
    <m/>
    <n v="1454047140"/>
    <n v="1452546853"/>
    <b v="0"/>
    <n v="15"/>
    <n v="101.6"/>
    <n v="203.2"/>
    <x v="1"/>
    <x v="6"/>
    <b v="1"/>
    <s v="theater/plays"/>
    <x v="3284"/>
    <x v="2"/>
    <d v="2016-01-29T05:59:00"/>
  </r>
  <r>
    <n v="3285"/>
    <s v="By Morning"/>
    <s v="A new play by Matthew Gasda"/>
    <n v="4999"/>
    <n v="5604"/>
    <x v="0"/>
    <m/>
    <x v="0"/>
    <s v="USD"/>
    <m/>
    <n v="1488258000"/>
    <n v="1485556626"/>
    <b v="0"/>
    <n v="81"/>
    <n v="112.10242048409683"/>
    <n v="69.18518518518519"/>
    <x v="1"/>
    <x v="6"/>
    <b v="1"/>
    <s v="theater/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x v="0"/>
    <s v="USD"/>
    <m/>
    <n v="1471291782"/>
    <n v="1468699782"/>
    <b v="0"/>
    <n v="122"/>
    <n v="101.76666666666667"/>
    <n v="125.12295081967213"/>
    <x v="1"/>
    <x v="6"/>
    <b v="1"/>
    <s v="theater/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m/>
    <x v="5"/>
    <s v="CAD"/>
    <m/>
    <n v="1448733628"/>
    <n v="1446573628"/>
    <b v="0"/>
    <n v="34"/>
    <n v="100"/>
    <n v="73.529411764705884"/>
    <x v="1"/>
    <x v="6"/>
    <b v="1"/>
    <s v="theater/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x v="1"/>
    <s v="GBP"/>
    <m/>
    <n v="1466463600"/>
    <n v="1463337315"/>
    <b v="0"/>
    <n v="207"/>
    <n v="100.2649"/>
    <n v="48.437149758454105"/>
    <x v="1"/>
    <x v="6"/>
    <b v="1"/>
    <s v="theater/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x v="1"/>
    <s v="GBP"/>
    <m/>
    <n v="1487580602"/>
    <n v="1485161402"/>
    <b v="0"/>
    <n v="25"/>
    <n v="133.042"/>
    <n v="26.608400000000003"/>
    <x v="1"/>
    <x v="6"/>
    <b v="1"/>
    <s v="theater/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x v="1"/>
    <s v="GBP"/>
    <m/>
    <n v="1489234891"/>
    <n v="1486642891"/>
    <b v="0"/>
    <n v="72"/>
    <n v="121.2"/>
    <n v="33.666666666666664"/>
    <x v="1"/>
    <x v="6"/>
    <b v="1"/>
    <s v="theater/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x v="0"/>
    <s v="USD"/>
    <m/>
    <n v="1442462340"/>
    <n v="1439743900"/>
    <b v="0"/>
    <n v="14"/>
    <n v="114"/>
    <n v="40.714285714285715"/>
    <x v="1"/>
    <x v="6"/>
    <b v="1"/>
    <s v="theater/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x v="1"/>
    <s v="GBP"/>
    <m/>
    <n v="1449257348"/>
    <n v="1444069748"/>
    <b v="0"/>
    <n v="15"/>
    <n v="286.13861386138615"/>
    <n v="19.266666666666666"/>
    <x v="1"/>
    <x v="6"/>
    <b v="1"/>
    <s v="theater/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x v="4"/>
    <s v="NZD"/>
    <m/>
    <n v="1488622352"/>
    <n v="1486030352"/>
    <b v="0"/>
    <n v="91"/>
    <n v="170.44444444444446"/>
    <n v="84.285714285714292"/>
    <x v="1"/>
    <x v="6"/>
    <b v="1"/>
    <s v="theater/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x v="1"/>
    <s v="GBP"/>
    <m/>
    <n v="1434459554"/>
    <n v="1431867554"/>
    <b v="0"/>
    <n v="24"/>
    <n v="118.33333333333333"/>
    <n v="29.583333333333332"/>
    <x v="1"/>
    <x v="6"/>
    <b v="1"/>
    <s v="theater/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m/>
    <x v="1"/>
    <s v="GBP"/>
    <m/>
    <n v="1474886229"/>
    <n v="1472294229"/>
    <b v="0"/>
    <n v="27"/>
    <n v="102.85857142857142"/>
    <n v="26.667037037037037"/>
    <x v="1"/>
    <x v="6"/>
    <b v="1"/>
    <s v="theater/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m/>
    <x v="1"/>
    <s v="GBP"/>
    <m/>
    <n v="1448229600"/>
    <n v="1446401372"/>
    <b v="0"/>
    <n v="47"/>
    <n v="144.06666666666666"/>
    <n v="45.978723404255319"/>
    <x v="1"/>
    <x v="6"/>
    <b v="1"/>
    <s v="theater/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m/>
    <x v="1"/>
    <s v="GBP"/>
    <m/>
    <n v="1438037940"/>
    <n v="1436380256"/>
    <b v="0"/>
    <n v="44"/>
    <n v="100.07272727272728"/>
    <n v="125.09090909090909"/>
    <x v="1"/>
    <x v="6"/>
    <b v="1"/>
    <s v="theater/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x v="0"/>
    <s v="USD"/>
    <m/>
    <n v="1442102400"/>
    <n v="1440370768"/>
    <b v="0"/>
    <n v="72"/>
    <n v="101.73"/>
    <n v="141.29166666666666"/>
    <x v="1"/>
    <x v="6"/>
    <b v="1"/>
    <s v="theater/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x v="0"/>
    <s v="USD"/>
    <m/>
    <n v="1444860063"/>
    <n v="1442268063"/>
    <b v="0"/>
    <n v="63"/>
    <n v="116.2"/>
    <n v="55.333333333333336"/>
    <x v="1"/>
    <x v="6"/>
    <b v="1"/>
    <s v="theater/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m/>
    <x v="0"/>
    <s v="USD"/>
    <m/>
    <n v="1430329862"/>
    <n v="1428515462"/>
    <b v="0"/>
    <n v="88"/>
    <n v="136.16666666666666"/>
    <n v="46.420454545454547"/>
    <x v="1"/>
    <x v="6"/>
    <b v="1"/>
    <s v="theater/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x v="0"/>
    <s v="USD"/>
    <m/>
    <n v="1470034740"/>
    <n v="1466185176"/>
    <b v="0"/>
    <n v="70"/>
    <n v="133.46666666666667"/>
    <n v="57.2"/>
    <x v="1"/>
    <x v="6"/>
    <b v="1"/>
    <s v="theater/plays"/>
    <x v="3301"/>
    <x v="2"/>
    <d v="2016-08-01T06:59:00"/>
  </r>
  <r>
    <n v="3302"/>
    <s v="El muro de BorÃ­s KiÃ©n"/>
    <s v="FilosofÃ­a de los anÃ³nimos"/>
    <n v="8400"/>
    <n v="8685"/>
    <x v="0"/>
    <m/>
    <x v="3"/>
    <s v="EUR"/>
    <m/>
    <n v="1481099176"/>
    <n v="1478507176"/>
    <b v="0"/>
    <n v="50"/>
    <n v="103.39285714285714"/>
    <n v="173.7"/>
    <x v="1"/>
    <x v="6"/>
    <b v="1"/>
    <s v="theater/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x v="0"/>
    <s v="USD"/>
    <m/>
    <n v="1427553484"/>
    <n v="1424533084"/>
    <b v="0"/>
    <n v="35"/>
    <n v="115.88888888888889"/>
    <n v="59.6"/>
    <x v="1"/>
    <x v="6"/>
    <b v="1"/>
    <s v="theater/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m/>
    <x v="0"/>
    <s v="USD"/>
    <m/>
    <n v="1482418752"/>
    <n v="1479826752"/>
    <b v="0"/>
    <n v="175"/>
    <n v="104.51666666666667"/>
    <n v="89.585714285714289"/>
    <x v="1"/>
    <x v="6"/>
    <b v="1"/>
    <s v="theater/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x v="0"/>
    <s v="USD"/>
    <m/>
    <n v="1438374748"/>
    <n v="1435782748"/>
    <b v="0"/>
    <n v="20"/>
    <n v="102.02500000000001"/>
    <n v="204.05"/>
    <x v="1"/>
    <x v="6"/>
    <b v="1"/>
    <s v="theater/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x v="0"/>
    <s v="USD"/>
    <m/>
    <n v="1465527600"/>
    <n v="1462252542"/>
    <b v="0"/>
    <n v="54"/>
    <n v="175.33333333333334"/>
    <n v="48.703703703703702"/>
    <x v="1"/>
    <x v="6"/>
    <b v="1"/>
    <s v="theater/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x v="0"/>
    <s v="USD"/>
    <m/>
    <n v="1463275339"/>
    <n v="1460683339"/>
    <b v="0"/>
    <n v="20"/>
    <n v="106.68"/>
    <n v="53.339999999999996"/>
    <x v="1"/>
    <x v="6"/>
    <b v="1"/>
    <s v="theater/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m/>
    <x v="0"/>
    <s v="USD"/>
    <m/>
    <n v="1460581365"/>
    <n v="1458766965"/>
    <b v="0"/>
    <n v="57"/>
    <n v="122.28571428571429"/>
    <n v="75.087719298245617"/>
    <x v="1"/>
    <x v="6"/>
    <b v="1"/>
    <s v="theater/plays"/>
    <x v="3308"/>
    <x v="2"/>
    <d v="2016-04-13T21:02:45"/>
  </r>
  <r>
    <n v="3309"/>
    <s v="Collision Course"/>
    <s v="Two unlikely friends, a garage, tinned beans &amp; the end of the world."/>
    <n v="350"/>
    <n v="558"/>
    <x v="0"/>
    <m/>
    <x v="1"/>
    <s v="GBP"/>
    <m/>
    <n v="1476632178"/>
    <n v="1473953778"/>
    <b v="0"/>
    <n v="31"/>
    <n v="159.42857142857142"/>
    <n v="18"/>
    <x v="1"/>
    <x v="6"/>
    <b v="1"/>
    <s v="theater/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m/>
    <x v="0"/>
    <s v="USD"/>
    <m/>
    <n v="1444169825"/>
    <n v="1441577825"/>
    <b v="0"/>
    <n v="31"/>
    <n v="100.07692307692308"/>
    <n v="209.83870967741936"/>
    <x v="1"/>
    <x v="6"/>
    <b v="1"/>
    <s v="theater/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x v="0"/>
    <s v="USD"/>
    <m/>
    <n v="1445065210"/>
    <n v="1442473210"/>
    <b v="0"/>
    <n v="45"/>
    <n v="109.84"/>
    <n v="61.022222222222226"/>
    <x v="1"/>
    <x v="6"/>
    <b v="1"/>
    <s v="theater/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m/>
    <x v="0"/>
    <s v="USD"/>
    <m/>
    <n v="1478901600"/>
    <n v="1477077946"/>
    <b v="0"/>
    <n v="41"/>
    <n v="100.04"/>
    <n v="61"/>
    <x v="1"/>
    <x v="6"/>
    <b v="1"/>
    <s v="theater/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m/>
    <x v="0"/>
    <s v="USD"/>
    <m/>
    <n v="1453856400"/>
    <n v="1452664317"/>
    <b v="0"/>
    <n v="29"/>
    <n v="116.05"/>
    <n v="80.034482758620683"/>
    <x v="1"/>
    <x v="6"/>
    <b v="1"/>
    <s v="theater/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m/>
    <x v="1"/>
    <s v="GBP"/>
    <m/>
    <n v="1431115500"/>
    <n v="1428733511"/>
    <b v="0"/>
    <n v="58"/>
    <n v="210.75"/>
    <n v="29.068965517241381"/>
    <x v="1"/>
    <x v="6"/>
    <b v="1"/>
    <s v="theater/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x v="1"/>
    <s v="GBP"/>
    <m/>
    <n v="1462519041"/>
    <n v="1459927041"/>
    <b v="0"/>
    <n v="89"/>
    <n v="110"/>
    <n v="49.438202247191015"/>
    <x v="1"/>
    <x v="6"/>
    <b v="1"/>
    <s v="theater/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x v="0"/>
    <s v="USD"/>
    <m/>
    <n v="1407506040"/>
    <n v="1404680075"/>
    <b v="0"/>
    <n v="125"/>
    <n v="100.08673425918037"/>
    <n v="93.977440000000001"/>
    <x v="1"/>
    <x v="6"/>
    <b v="1"/>
    <s v="theater/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m/>
    <x v="0"/>
    <s v="USD"/>
    <m/>
    <n v="1465347424"/>
    <n v="1462755424"/>
    <b v="0"/>
    <n v="18"/>
    <n v="106.19047619047619"/>
    <n v="61.944444444444443"/>
    <x v="1"/>
    <x v="6"/>
    <b v="1"/>
    <s v="theater/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m/>
    <x v="5"/>
    <s v="CAD"/>
    <m/>
    <n v="1460341800"/>
    <n v="1456902893"/>
    <b v="0"/>
    <n v="32"/>
    <n v="125.6"/>
    <n v="78.5"/>
    <x v="1"/>
    <x v="6"/>
    <b v="1"/>
    <s v="theater/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m/>
    <x v="1"/>
    <s v="GBP"/>
    <m/>
    <n v="1422712986"/>
    <n v="1418824986"/>
    <b v="0"/>
    <n v="16"/>
    <n v="108"/>
    <n v="33.75"/>
    <x v="1"/>
    <x v="6"/>
    <b v="1"/>
    <s v="theater/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m/>
    <x v="0"/>
    <s v="USD"/>
    <m/>
    <n v="1466557557"/>
    <n v="1463965557"/>
    <b v="0"/>
    <n v="38"/>
    <n v="101"/>
    <n v="66.44736842105263"/>
    <x v="1"/>
    <x v="6"/>
    <b v="1"/>
    <s v="theater/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x v="0"/>
    <s v="USD"/>
    <m/>
    <n v="1413431940"/>
    <n v="1412216665"/>
    <b v="0"/>
    <n v="15"/>
    <n v="107.4"/>
    <n v="35.799999999999997"/>
    <x v="1"/>
    <x v="6"/>
    <b v="1"/>
    <s v="theater/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x v="0"/>
    <s v="USD"/>
    <m/>
    <n v="1466567700"/>
    <n v="1464653696"/>
    <b v="0"/>
    <n v="23"/>
    <n v="101.51515151515152"/>
    <n v="145.65217391304347"/>
    <x v="1"/>
    <x v="6"/>
    <b v="1"/>
    <s v="theater/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x v="1"/>
    <s v="GBP"/>
    <m/>
    <n v="1474793208"/>
    <n v="1472201208"/>
    <b v="0"/>
    <n v="49"/>
    <n v="125.9"/>
    <n v="25.693877551020407"/>
    <x v="1"/>
    <x v="6"/>
    <b v="1"/>
    <s v="theater/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m/>
    <x v="17"/>
    <s v="EUR"/>
    <m/>
    <n v="1465135190"/>
    <n v="1463925590"/>
    <b v="0"/>
    <n v="10"/>
    <n v="101.66666666666667"/>
    <n v="152.5"/>
    <x v="1"/>
    <x v="6"/>
    <b v="1"/>
    <s v="theater/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x v="1"/>
    <s v="GBP"/>
    <m/>
    <n v="1428256277"/>
    <n v="1425235877"/>
    <b v="0"/>
    <n v="15"/>
    <n v="112.5"/>
    <n v="30"/>
    <x v="1"/>
    <x v="6"/>
    <b v="1"/>
    <s v="theater/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m/>
    <x v="0"/>
    <s v="USD"/>
    <m/>
    <n v="1425830905"/>
    <n v="1423242505"/>
    <b v="0"/>
    <n v="57"/>
    <n v="101.375"/>
    <n v="142.28070175438597"/>
    <x v="1"/>
    <x v="6"/>
    <b v="1"/>
    <s v="theater/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x v="1"/>
    <s v="GBP"/>
    <m/>
    <n v="1462697966"/>
    <n v="1460105966"/>
    <b v="0"/>
    <n v="33"/>
    <n v="101.25"/>
    <n v="24.545454545454547"/>
    <x v="1"/>
    <x v="6"/>
    <b v="1"/>
    <s v="theater/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x v="0"/>
    <s v="USD"/>
    <m/>
    <n v="1404522000"/>
    <n v="1404308883"/>
    <b v="0"/>
    <n v="9"/>
    <n v="146.38888888888889"/>
    <n v="292.77777777777777"/>
    <x v="1"/>
    <x v="6"/>
    <b v="1"/>
    <s v="theater/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m/>
    <x v="1"/>
    <s v="GBP"/>
    <m/>
    <n v="1406502000"/>
    <n v="1405583108"/>
    <b v="0"/>
    <n v="26"/>
    <n v="116.8"/>
    <n v="44.92307692307692"/>
    <x v="1"/>
    <x v="6"/>
    <b v="1"/>
    <s v="theater/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x v="1"/>
    <s v="GBP"/>
    <m/>
    <n v="1427919468"/>
    <n v="1425331068"/>
    <b v="0"/>
    <n v="69"/>
    <n v="106.26666666666667"/>
    <n v="23.10144927536232"/>
    <x v="1"/>
    <x v="6"/>
    <b v="1"/>
    <s v="theater/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x v="0"/>
    <s v="USD"/>
    <m/>
    <n v="1444149886"/>
    <n v="1441125886"/>
    <b v="0"/>
    <n v="65"/>
    <n v="104.52"/>
    <n v="80.400000000000006"/>
    <x v="1"/>
    <x v="6"/>
    <b v="1"/>
    <s v="theater/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m/>
    <x v="0"/>
    <s v="USD"/>
    <m/>
    <n v="1405802330"/>
    <n v="1403210330"/>
    <b v="0"/>
    <n v="83"/>
    <n v="100"/>
    <n v="72.289156626506028"/>
    <x v="1"/>
    <x v="6"/>
    <b v="1"/>
    <s v="theater/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x v="0"/>
    <s v="USD"/>
    <m/>
    <n v="1434384880"/>
    <n v="1432484080"/>
    <b v="0"/>
    <n v="111"/>
    <n v="104.57142857142857"/>
    <n v="32.972972972972975"/>
    <x v="1"/>
    <x v="6"/>
    <b v="1"/>
    <s v="theater/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m/>
    <x v="0"/>
    <s v="USD"/>
    <m/>
    <n v="1438259422"/>
    <n v="1435667422"/>
    <b v="0"/>
    <n v="46"/>
    <n v="138.62051149573753"/>
    <n v="116.65217391304348"/>
    <x v="1"/>
    <x v="6"/>
    <b v="1"/>
    <s v="theater/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x v="1"/>
    <s v="GBP"/>
    <m/>
    <n v="1407106800"/>
    <n v="1404749446"/>
    <b v="0"/>
    <n v="63"/>
    <n v="100.32"/>
    <n v="79.61904761904762"/>
    <x v="1"/>
    <x v="6"/>
    <b v="1"/>
    <s v="theater/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m/>
    <x v="1"/>
    <s v="GBP"/>
    <m/>
    <n v="1459845246"/>
    <n v="1457429646"/>
    <b v="0"/>
    <n v="9"/>
    <n v="100"/>
    <n v="27.777777777777779"/>
    <x v="1"/>
    <x v="6"/>
    <b v="1"/>
    <s v="theater/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x v="1"/>
    <s v="GBP"/>
    <m/>
    <n v="1412974800"/>
    <n v="1411109167"/>
    <b v="0"/>
    <n v="34"/>
    <n v="110.2"/>
    <n v="81.029411764705884"/>
    <x v="1"/>
    <x v="6"/>
    <b v="1"/>
    <s v="theater/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m/>
    <x v="0"/>
    <s v="USD"/>
    <m/>
    <n v="1487944080"/>
    <n v="1486129680"/>
    <b v="0"/>
    <n v="112"/>
    <n v="102.18"/>
    <n v="136.84821428571428"/>
    <x v="1"/>
    <x v="6"/>
    <b v="1"/>
    <s v="theater/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m/>
    <x v="0"/>
    <s v="USD"/>
    <m/>
    <n v="1469721518"/>
    <n v="1467129518"/>
    <b v="0"/>
    <n v="47"/>
    <n v="104.35"/>
    <n v="177.61702127659575"/>
    <x v="1"/>
    <x v="6"/>
    <b v="1"/>
    <s v="theater/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m/>
    <x v="0"/>
    <s v="USD"/>
    <m/>
    <n v="1481066554"/>
    <n v="1478906554"/>
    <b v="0"/>
    <n v="38"/>
    <n v="138.16666666666666"/>
    <n v="109.07894736842105"/>
    <x v="1"/>
    <x v="6"/>
    <b v="1"/>
    <s v="theater/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m/>
    <x v="1"/>
    <s v="GBP"/>
    <m/>
    <n v="1465750800"/>
    <n v="1463771421"/>
    <b v="0"/>
    <n v="28"/>
    <n v="100"/>
    <n v="119.64285714285714"/>
    <x v="1"/>
    <x v="6"/>
    <b v="1"/>
    <s v="theater/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m/>
    <x v="0"/>
    <s v="USD"/>
    <m/>
    <n v="1427864340"/>
    <n v="1425020810"/>
    <b v="0"/>
    <n v="78"/>
    <n v="101.66666666666667"/>
    <n v="78.205128205128204"/>
    <x v="1"/>
    <x v="6"/>
    <b v="1"/>
    <s v="theater/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m/>
    <x v="1"/>
    <s v="GBP"/>
    <m/>
    <n v="1460553480"/>
    <n v="1458770384"/>
    <b v="0"/>
    <n v="23"/>
    <n v="171.42857142857142"/>
    <n v="52.173913043478258"/>
    <x v="1"/>
    <x v="6"/>
    <b v="1"/>
    <s v="theater/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x v="0"/>
    <s v="USD"/>
    <m/>
    <n v="1409374093"/>
    <n v="1406782093"/>
    <b v="0"/>
    <n v="40"/>
    <n v="101.44444444444444"/>
    <n v="114.125"/>
    <x v="1"/>
    <x v="6"/>
    <b v="1"/>
    <s v="theater/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x v="0"/>
    <s v="USD"/>
    <m/>
    <n v="1429317420"/>
    <n v="1424226768"/>
    <b v="0"/>
    <n v="13"/>
    <n v="130"/>
    <n v="50"/>
    <x v="1"/>
    <x v="6"/>
    <b v="1"/>
    <s v="theater/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x v="0"/>
    <s v="USD"/>
    <m/>
    <n v="1424910910"/>
    <n v="1424306110"/>
    <b v="0"/>
    <n v="18"/>
    <n v="110"/>
    <n v="91.666666666666671"/>
    <x v="1"/>
    <x v="6"/>
    <b v="1"/>
    <s v="theater/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x v="1"/>
    <s v="GBP"/>
    <m/>
    <n v="1462741200"/>
    <n v="1461503654"/>
    <b v="0"/>
    <n v="22"/>
    <n v="119.45"/>
    <n v="108.59090909090909"/>
    <x v="1"/>
    <x v="6"/>
    <b v="1"/>
    <s v="theater/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m/>
    <x v="0"/>
    <s v="USD"/>
    <m/>
    <n v="1461988740"/>
    <n v="1459949080"/>
    <b v="0"/>
    <n v="79"/>
    <n v="100.2909090909091"/>
    <n v="69.822784810126578"/>
    <x v="1"/>
    <x v="6"/>
    <b v="1"/>
    <s v="theater/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x v="0"/>
    <s v="USD"/>
    <m/>
    <n v="1465837200"/>
    <n v="1463971172"/>
    <b v="0"/>
    <n v="14"/>
    <n v="153.4"/>
    <n v="109.57142857142857"/>
    <x v="1"/>
    <x v="6"/>
    <b v="1"/>
    <s v="theater/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m/>
    <x v="19"/>
    <s v="EUR"/>
    <m/>
    <n v="1448838000"/>
    <n v="1445791811"/>
    <b v="0"/>
    <n v="51"/>
    <n v="104.42857142857143"/>
    <n v="71.666666666666671"/>
    <x v="1"/>
    <x v="6"/>
    <b v="1"/>
    <s v="theater/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x v="1"/>
    <s v="GBP"/>
    <m/>
    <n v="1406113200"/>
    <n v="1402910965"/>
    <b v="0"/>
    <n v="54"/>
    <n v="101.1"/>
    <n v="93.611111111111114"/>
    <x v="1"/>
    <x v="6"/>
    <b v="1"/>
    <s v="theater/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x v="1"/>
    <s v="GBP"/>
    <m/>
    <n v="1467414000"/>
    <n v="1462492178"/>
    <b v="0"/>
    <n v="70"/>
    <n v="107.52"/>
    <n v="76.8"/>
    <x v="1"/>
    <x v="6"/>
    <b v="1"/>
    <s v="theater/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m/>
    <x v="1"/>
    <s v="GBP"/>
    <m/>
    <n v="1462230000"/>
    <n v="1461061350"/>
    <b v="0"/>
    <n v="44"/>
    <n v="315"/>
    <n v="35.795454545454547"/>
    <x v="1"/>
    <x v="6"/>
    <b v="1"/>
    <s v="theater/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m/>
    <x v="0"/>
    <s v="USD"/>
    <m/>
    <n v="1446091260"/>
    <n v="1443029206"/>
    <b v="0"/>
    <n v="55"/>
    <n v="101.93333333333334"/>
    <n v="55.6"/>
    <x v="1"/>
    <x v="6"/>
    <b v="1"/>
    <s v="theater/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m/>
    <x v="1"/>
    <s v="GBP"/>
    <m/>
    <n v="1462879020"/>
    <n v="1461941527"/>
    <b v="0"/>
    <n v="15"/>
    <n v="126.28571428571429"/>
    <n v="147.33333333333334"/>
    <x v="1"/>
    <x v="6"/>
    <b v="1"/>
    <s v="theater/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x v="1"/>
    <s v="GBP"/>
    <m/>
    <n v="1468611272"/>
    <n v="1466019272"/>
    <b v="0"/>
    <n v="27"/>
    <n v="101.4"/>
    <n v="56.333333333333336"/>
    <x v="1"/>
    <x v="6"/>
    <b v="1"/>
    <s v="theater/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x v="1"/>
    <s v="GBP"/>
    <m/>
    <n v="1406887310"/>
    <n v="1404295310"/>
    <b v="0"/>
    <n v="21"/>
    <n v="101"/>
    <n v="96.19047619047619"/>
    <x v="1"/>
    <x v="6"/>
    <b v="1"/>
    <s v="theater/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x v="0"/>
    <s v="USD"/>
    <m/>
    <n v="1416385679"/>
    <n v="1413790079"/>
    <b v="0"/>
    <n v="162"/>
    <n v="102.99"/>
    <n v="63.574074074074076"/>
    <x v="1"/>
    <x v="6"/>
    <b v="1"/>
    <s v="theater/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m/>
    <x v="0"/>
    <s v="USD"/>
    <m/>
    <n v="1487985734"/>
    <n v="1484097734"/>
    <b v="0"/>
    <n v="23"/>
    <n v="106.25"/>
    <n v="184.78260869565219"/>
    <x v="1"/>
    <x v="6"/>
    <b v="1"/>
    <s v="theater/plays"/>
    <x v="3359"/>
    <x v="1"/>
    <d v="2017-02-25T01:22:14"/>
  </r>
  <r>
    <n v="3360"/>
    <s v="Pretty Butch"/>
    <s v="World Premiere, an M1 Singapore Fringe Festival 2017 commission."/>
    <n v="9000"/>
    <n v="9124"/>
    <x v="0"/>
    <m/>
    <x v="20"/>
    <s v="SGD"/>
    <m/>
    <n v="1481731140"/>
    <n v="1479866343"/>
    <b v="0"/>
    <n v="72"/>
    <n v="101.37777777777778"/>
    <n v="126.72222222222223"/>
    <x v="1"/>
    <x v="6"/>
    <b v="1"/>
    <s v="theater/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x v="0"/>
    <s v="USD"/>
    <m/>
    <n v="1409587140"/>
    <n v="1408062990"/>
    <b v="0"/>
    <n v="68"/>
    <n v="113.46"/>
    <n v="83.42647058823529"/>
    <x v="1"/>
    <x v="6"/>
    <b v="1"/>
    <s v="theater/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x v="0"/>
    <s v="USD"/>
    <m/>
    <n v="1425704100"/>
    <n v="1424484717"/>
    <b v="0"/>
    <n v="20"/>
    <n v="218"/>
    <n v="54.5"/>
    <x v="1"/>
    <x v="6"/>
    <b v="1"/>
    <s v="theater/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x v="0"/>
    <s v="USD"/>
    <m/>
    <n v="1408464000"/>
    <n v="1406831445"/>
    <b v="0"/>
    <n v="26"/>
    <n v="101.41935483870968"/>
    <n v="302.30769230769232"/>
    <x v="1"/>
    <x v="6"/>
    <b v="1"/>
    <s v="theater/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m/>
    <x v="1"/>
    <s v="GBP"/>
    <m/>
    <n v="1458075600"/>
    <n v="1456183649"/>
    <b v="0"/>
    <n v="72"/>
    <n v="105.93333333333334"/>
    <n v="44.138888888888886"/>
    <x v="1"/>
    <x v="6"/>
    <b v="1"/>
    <s v="theater/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x v="0"/>
    <s v="USD"/>
    <m/>
    <n v="1449973592"/>
    <n v="1447381592"/>
    <b v="0"/>
    <n v="3"/>
    <n v="104"/>
    <n v="866.66666666666663"/>
    <x v="1"/>
    <x v="6"/>
    <b v="1"/>
    <s v="theater/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x v="0"/>
    <s v="USD"/>
    <m/>
    <n v="1431481037"/>
    <n v="1428889037"/>
    <b v="0"/>
    <n v="18"/>
    <n v="221"/>
    <n v="61.388888888888886"/>
    <x v="1"/>
    <x v="6"/>
    <b v="1"/>
    <s v="theater/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x v="1"/>
    <s v="GBP"/>
    <m/>
    <n v="1438467894"/>
    <n v="1436307894"/>
    <b v="0"/>
    <n v="30"/>
    <n v="118.66666666666667"/>
    <n v="29.666666666666668"/>
    <x v="1"/>
    <x v="6"/>
    <b v="1"/>
    <s v="theater/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m/>
    <x v="0"/>
    <s v="USD"/>
    <m/>
    <n v="1420088400"/>
    <n v="1416977259"/>
    <b v="0"/>
    <n v="23"/>
    <n v="104.6"/>
    <n v="45.478260869565219"/>
    <x v="1"/>
    <x v="6"/>
    <b v="1"/>
    <s v="theater/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m/>
    <x v="17"/>
    <s v="EUR"/>
    <m/>
    <n v="1484441980"/>
    <n v="1479257980"/>
    <b v="0"/>
    <n v="54"/>
    <n v="103.9"/>
    <n v="96.203703703703709"/>
    <x v="1"/>
    <x v="6"/>
    <b v="1"/>
    <s v="theater/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m/>
    <x v="0"/>
    <s v="USD"/>
    <m/>
    <n v="1481961600"/>
    <n v="1479283285"/>
    <b v="0"/>
    <n v="26"/>
    <n v="117.73333333333333"/>
    <n v="67.92307692307692"/>
    <x v="1"/>
    <x v="6"/>
    <b v="1"/>
    <s v="theater/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m/>
    <x v="0"/>
    <s v="USD"/>
    <m/>
    <n v="1449089965"/>
    <n v="1446670765"/>
    <b v="0"/>
    <n v="9"/>
    <n v="138.5"/>
    <n v="30.777777777777779"/>
    <x v="1"/>
    <x v="6"/>
    <b v="1"/>
    <s v="theater/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m/>
    <x v="0"/>
    <s v="USD"/>
    <m/>
    <n v="1408942740"/>
    <n v="1407157756"/>
    <b v="0"/>
    <n v="27"/>
    <n v="103.5"/>
    <n v="38.333333333333336"/>
    <x v="1"/>
    <x v="6"/>
    <b v="1"/>
    <s v="theater/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x v="1"/>
    <s v="GBP"/>
    <m/>
    <n v="1437235200"/>
    <n v="1435177840"/>
    <b v="0"/>
    <n v="30"/>
    <n v="100.25"/>
    <n v="66.833333333333329"/>
    <x v="1"/>
    <x v="6"/>
    <b v="1"/>
    <s v="theater/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m/>
    <x v="5"/>
    <s v="CAD"/>
    <m/>
    <n v="1446053616"/>
    <n v="1443461616"/>
    <b v="0"/>
    <n v="52"/>
    <n v="106.57142857142857"/>
    <n v="71.730769230769226"/>
    <x v="1"/>
    <x v="6"/>
    <b v="1"/>
    <s v="theater/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x v="1"/>
    <s v="GBP"/>
    <m/>
    <n v="1400423973"/>
    <n v="1399387173"/>
    <b v="0"/>
    <n v="17"/>
    <n v="100"/>
    <n v="176.47058823529412"/>
    <x v="1"/>
    <x v="6"/>
    <b v="1"/>
    <s v="theater/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m/>
    <x v="0"/>
    <s v="USD"/>
    <m/>
    <n v="1429976994"/>
    <n v="1424796594"/>
    <b v="0"/>
    <n v="19"/>
    <n v="100.0125"/>
    <n v="421.10526315789474"/>
    <x v="1"/>
    <x v="6"/>
    <b v="1"/>
    <s v="theater/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x v="1"/>
    <s v="GBP"/>
    <m/>
    <n v="1426870560"/>
    <n v="1424280899"/>
    <b v="0"/>
    <n v="77"/>
    <n v="101.05"/>
    <n v="104.98701298701299"/>
    <x v="1"/>
    <x v="6"/>
    <b v="1"/>
    <s v="theater/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m/>
    <x v="1"/>
    <s v="GBP"/>
    <m/>
    <n v="1409490480"/>
    <n v="1407400306"/>
    <b v="0"/>
    <n v="21"/>
    <n v="107.63636363636364"/>
    <n v="28.19047619047619"/>
    <x v="1"/>
    <x v="6"/>
    <b v="1"/>
    <s v="theater/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m/>
    <x v="1"/>
    <s v="GBP"/>
    <m/>
    <n v="1440630000"/>
    <n v="1439122800"/>
    <b v="0"/>
    <n v="38"/>
    <n v="103.65"/>
    <n v="54.55263157894737"/>
    <x v="1"/>
    <x v="6"/>
    <b v="1"/>
    <s v="theater/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x v="0"/>
    <s v="USD"/>
    <m/>
    <n v="1417305178"/>
    <n v="1414277578"/>
    <b v="0"/>
    <n v="28"/>
    <n v="104.43333333333334"/>
    <n v="111.89285714285714"/>
    <x v="1"/>
    <x v="6"/>
    <b v="1"/>
    <s v="theater/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x v="0"/>
    <s v="USD"/>
    <m/>
    <n v="1426044383"/>
    <n v="1423455983"/>
    <b v="0"/>
    <n v="48"/>
    <n v="102.25"/>
    <n v="85.208333333333329"/>
    <x v="1"/>
    <x v="6"/>
    <b v="1"/>
    <s v="theater/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x v="1"/>
    <s v="GBP"/>
    <m/>
    <n v="1470092340"/>
    <n v="1467973256"/>
    <b v="0"/>
    <n v="46"/>
    <n v="100.74285714285715"/>
    <n v="76.652173913043484"/>
    <x v="1"/>
    <x v="6"/>
    <b v="1"/>
    <s v="theater/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x v="0"/>
    <s v="USD"/>
    <m/>
    <n v="1466707620"/>
    <n v="1464979620"/>
    <b v="0"/>
    <n v="30"/>
    <n v="111.71428571428571"/>
    <n v="65.166666666666671"/>
    <x v="1"/>
    <x v="6"/>
    <b v="1"/>
    <s v="theater/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m/>
    <x v="0"/>
    <s v="USD"/>
    <m/>
    <n v="1448074800"/>
    <n v="1444874768"/>
    <b v="0"/>
    <n v="64"/>
    <n v="100.011"/>
    <n v="93.760312499999998"/>
    <x v="1"/>
    <x v="6"/>
    <b v="1"/>
    <s v="theater/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x v="0"/>
    <s v="USD"/>
    <m/>
    <n v="1418244552"/>
    <n v="1415652552"/>
    <b v="0"/>
    <n v="15"/>
    <n v="100"/>
    <n v="133.33333333333334"/>
    <x v="1"/>
    <x v="6"/>
    <b v="1"/>
    <s v="theater/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m/>
    <x v="0"/>
    <s v="USD"/>
    <m/>
    <n v="1417620506"/>
    <n v="1415028506"/>
    <b v="0"/>
    <n v="41"/>
    <n v="105"/>
    <n v="51.219512195121951"/>
    <x v="1"/>
    <x v="6"/>
    <b v="1"/>
    <s v="theater/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x v="0"/>
    <s v="USD"/>
    <m/>
    <n v="1418581088"/>
    <n v="1415125088"/>
    <b v="0"/>
    <n v="35"/>
    <n v="116.86666666666666"/>
    <n v="100.17142857142858"/>
    <x v="1"/>
    <x v="6"/>
    <b v="1"/>
    <s v="theater/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m/>
    <x v="1"/>
    <s v="GBP"/>
    <m/>
    <n v="1434625441"/>
    <n v="1432033441"/>
    <b v="0"/>
    <n v="45"/>
    <n v="103.8"/>
    <n v="34.6"/>
    <x v="1"/>
    <x v="6"/>
    <b v="1"/>
    <s v="theater/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m/>
    <x v="0"/>
    <s v="USD"/>
    <m/>
    <n v="1464960682"/>
    <n v="1462368682"/>
    <b v="0"/>
    <n v="62"/>
    <n v="114.5"/>
    <n v="184.67741935483872"/>
    <x v="1"/>
    <x v="6"/>
    <b v="1"/>
    <s v="theater/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x v="0"/>
    <s v="USD"/>
    <m/>
    <n v="1405017345"/>
    <n v="1403721345"/>
    <b v="0"/>
    <n v="22"/>
    <n v="102.4"/>
    <n v="69.818181818181813"/>
    <x v="1"/>
    <x v="6"/>
    <b v="1"/>
    <s v="theater/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x v="0"/>
    <s v="USD"/>
    <m/>
    <n v="1407536880"/>
    <n v="1404997548"/>
    <b v="0"/>
    <n v="18"/>
    <n v="223"/>
    <n v="61.944444444444443"/>
    <x v="1"/>
    <x v="6"/>
    <b v="1"/>
    <s v="theater/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m/>
    <x v="1"/>
    <s v="GBP"/>
    <m/>
    <n v="1462565855"/>
    <n v="1458245855"/>
    <b v="0"/>
    <n v="12"/>
    <n v="100"/>
    <n v="41.666666666666664"/>
    <x v="1"/>
    <x v="6"/>
    <b v="1"/>
    <s v="theater/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m/>
    <x v="0"/>
    <s v="USD"/>
    <m/>
    <n v="1415234760"/>
    <n v="1413065230"/>
    <b v="0"/>
    <n v="44"/>
    <n v="105.8"/>
    <n v="36.06818181818182"/>
    <x v="1"/>
    <x v="6"/>
    <b v="1"/>
    <s v="theater/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m/>
    <x v="1"/>
    <s v="GBP"/>
    <m/>
    <n v="1406470645"/>
    <n v="1403878645"/>
    <b v="0"/>
    <n v="27"/>
    <n v="142.36363636363637"/>
    <n v="29"/>
    <x v="1"/>
    <x v="6"/>
    <b v="1"/>
    <s v="theater/plays"/>
    <x v="3394"/>
    <x v="3"/>
    <d v="2014-07-27T14:17:25"/>
  </r>
  <r>
    <n v="3395"/>
    <s v="MIRAMAR"/>
    <s v="Miramar is a a darkly funny play exploring what it is we call â€˜homeâ€™."/>
    <n v="500"/>
    <n v="920"/>
    <x v="0"/>
    <m/>
    <x v="1"/>
    <s v="GBP"/>
    <m/>
    <n v="1433009400"/>
    <n v="1431795944"/>
    <b v="0"/>
    <n v="38"/>
    <n v="184"/>
    <n v="24.210526315789473"/>
    <x v="1"/>
    <x v="6"/>
    <b v="1"/>
    <s v="theater/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m/>
    <x v="0"/>
    <s v="USD"/>
    <m/>
    <n v="1401595140"/>
    <n v="1399286589"/>
    <b v="0"/>
    <n v="28"/>
    <n v="104.33333333333333"/>
    <n v="55.892857142857146"/>
    <x v="1"/>
    <x v="6"/>
    <b v="1"/>
    <s v="theater/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m/>
    <x v="1"/>
    <s v="GBP"/>
    <m/>
    <n v="1455832800"/>
    <n v="1452338929"/>
    <b v="0"/>
    <n v="24"/>
    <n v="112"/>
    <n v="11.666666666666666"/>
    <x v="1"/>
    <x v="6"/>
    <b v="1"/>
    <s v="theater/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x v="0"/>
    <s v="USD"/>
    <m/>
    <n v="1416589200"/>
    <n v="1414605776"/>
    <b v="0"/>
    <n v="65"/>
    <n v="111.075"/>
    <n v="68.353846153846149"/>
    <x v="1"/>
    <x v="6"/>
    <b v="1"/>
    <s v="theater/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m/>
    <x v="1"/>
    <s v="GBP"/>
    <m/>
    <n v="1424556325"/>
    <n v="1421964325"/>
    <b v="0"/>
    <n v="46"/>
    <n v="103.75"/>
    <n v="27.065217391304348"/>
    <x v="1"/>
    <x v="6"/>
    <b v="1"/>
    <s v="theater/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x v="0"/>
    <s v="USD"/>
    <m/>
    <n v="1409266414"/>
    <n v="1405378414"/>
    <b v="0"/>
    <n v="85"/>
    <n v="100.41"/>
    <n v="118.12941176470588"/>
    <x v="1"/>
    <x v="6"/>
    <b v="1"/>
    <s v="theater/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x v="1"/>
    <s v="GBP"/>
    <m/>
    <n v="1438968146"/>
    <n v="1436376146"/>
    <b v="0"/>
    <n v="66"/>
    <n v="101.86206896551724"/>
    <n v="44.757575757575758"/>
    <x v="1"/>
    <x v="6"/>
    <b v="1"/>
    <s v="theater/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x v="0"/>
    <s v="USD"/>
    <m/>
    <n v="1447295460"/>
    <n v="1444747843"/>
    <b v="0"/>
    <n v="165"/>
    <n v="109.76666666666667"/>
    <n v="99.787878787878782"/>
    <x v="1"/>
    <x v="6"/>
    <b v="1"/>
    <s v="theater/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x v="1"/>
    <s v="GBP"/>
    <m/>
    <n v="1435230324"/>
    <n v="1432638324"/>
    <b v="0"/>
    <n v="17"/>
    <n v="100"/>
    <n v="117.64705882352941"/>
    <x v="1"/>
    <x v="6"/>
    <b v="1"/>
    <s v="theater/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x v="0"/>
    <s v="USD"/>
    <m/>
    <n v="1434542702"/>
    <n v="1432814702"/>
    <b v="0"/>
    <n v="3"/>
    <n v="122"/>
    <n v="203.33333333333334"/>
    <x v="1"/>
    <x v="6"/>
    <b v="1"/>
    <s v="theater/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x v="1"/>
    <s v="GBP"/>
    <m/>
    <n v="1456876740"/>
    <n v="1455063886"/>
    <b v="0"/>
    <n v="17"/>
    <n v="137.57142857142858"/>
    <n v="28.323529411764707"/>
    <x v="1"/>
    <x v="6"/>
    <b v="1"/>
    <s v="theater/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m/>
    <x v="0"/>
    <s v="USD"/>
    <m/>
    <n v="1405511376"/>
    <n v="1401623376"/>
    <b v="0"/>
    <n v="91"/>
    <n v="100.31"/>
    <n v="110.23076923076923"/>
    <x v="1"/>
    <x v="6"/>
    <b v="1"/>
    <s v="theater/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x v="1"/>
    <s v="GBP"/>
    <m/>
    <n v="1404641289"/>
    <n v="1402049289"/>
    <b v="0"/>
    <n v="67"/>
    <n v="107.1"/>
    <n v="31.970149253731343"/>
    <x v="1"/>
    <x v="6"/>
    <b v="1"/>
    <s v="theater/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x v="0"/>
    <s v="USD"/>
    <m/>
    <n v="1405727304"/>
    <n v="1403135304"/>
    <b v="0"/>
    <n v="18"/>
    <n v="211"/>
    <n v="58.611111111111114"/>
    <x v="1"/>
    <x v="6"/>
    <b v="1"/>
    <s v="theater/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m/>
    <x v="1"/>
    <s v="GBP"/>
    <m/>
    <n v="1469998680"/>
    <n v="1466710358"/>
    <b v="0"/>
    <n v="21"/>
    <n v="123.6"/>
    <n v="29.428571428571427"/>
    <x v="1"/>
    <x v="6"/>
    <b v="1"/>
    <s v="theater/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x v="0"/>
    <s v="USD"/>
    <m/>
    <n v="1465196400"/>
    <n v="1462841990"/>
    <b v="0"/>
    <n v="40"/>
    <n v="108.5"/>
    <n v="81.375"/>
    <x v="1"/>
    <x v="6"/>
    <b v="1"/>
    <s v="theater/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x v="0"/>
    <s v="USD"/>
    <m/>
    <n v="1444264372"/>
    <n v="1442536372"/>
    <b v="0"/>
    <n v="78"/>
    <n v="103.56666666666666"/>
    <n v="199.16666666666666"/>
    <x v="1"/>
    <x v="6"/>
    <b v="1"/>
    <s v="theater/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x v="1"/>
    <s v="GBP"/>
    <m/>
    <n v="1411858862"/>
    <n v="1409266862"/>
    <b v="0"/>
    <n v="26"/>
    <n v="100"/>
    <n v="115.38461538461539"/>
    <x v="1"/>
    <x v="6"/>
    <b v="1"/>
    <s v="theater/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x v="0"/>
    <s v="USD"/>
    <m/>
    <n v="1425099540"/>
    <n v="1424280938"/>
    <b v="0"/>
    <n v="14"/>
    <n v="130"/>
    <n v="46.428571428571431"/>
    <x v="1"/>
    <x v="6"/>
    <b v="1"/>
    <s v="theater/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m/>
    <x v="0"/>
    <s v="USD"/>
    <m/>
    <n v="1480579140"/>
    <n v="1478030325"/>
    <b v="0"/>
    <n v="44"/>
    <n v="103.5"/>
    <n v="70.568181818181813"/>
    <x v="1"/>
    <x v="6"/>
    <b v="1"/>
    <s v="theater/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m/>
    <x v="0"/>
    <s v="USD"/>
    <m/>
    <n v="1460935800"/>
    <n v="1459999656"/>
    <b v="0"/>
    <n v="9"/>
    <n v="100"/>
    <n v="22.222222222222221"/>
    <x v="1"/>
    <x v="6"/>
    <b v="1"/>
    <s v="theater/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x v="1"/>
    <s v="GBP"/>
    <m/>
    <n v="1429813800"/>
    <n v="1427363645"/>
    <b v="0"/>
    <n v="30"/>
    <n v="119.6"/>
    <n v="159.46666666666667"/>
    <x v="1"/>
    <x v="6"/>
    <b v="1"/>
    <s v="theater/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x v="0"/>
    <s v="USD"/>
    <m/>
    <n v="1414284180"/>
    <n v="1410558948"/>
    <b v="0"/>
    <n v="45"/>
    <n v="100.00058823529412"/>
    <n v="37.777999999999999"/>
    <x v="1"/>
    <x v="6"/>
    <b v="1"/>
    <s v="theater/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x v="0"/>
    <s v="USD"/>
    <m/>
    <n v="1400875307"/>
    <n v="1398283307"/>
    <b v="0"/>
    <n v="56"/>
    <n v="100.875"/>
    <n v="72.053571428571431"/>
    <x v="1"/>
    <x v="6"/>
    <b v="1"/>
    <s v="theater/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x v="17"/>
    <s v="EUR"/>
    <m/>
    <n v="1459978200"/>
    <n v="1458416585"/>
    <b v="0"/>
    <n v="46"/>
    <n v="106.54545454545455"/>
    <n v="63.695652173913047"/>
    <x v="1"/>
    <x v="6"/>
    <b v="1"/>
    <s v="theater/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m/>
    <x v="1"/>
    <s v="GBP"/>
    <m/>
    <n v="1455408000"/>
    <n v="1454638202"/>
    <b v="0"/>
    <n v="34"/>
    <n v="138"/>
    <n v="28.411764705882351"/>
    <x v="1"/>
    <x v="6"/>
    <b v="1"/>
    <s v="theater/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x v="0"/>
    <s v="USD"/>
    <m/>
    <n v="1425495563"/>
    <n v="1422903563"/>
    <b v="0"/>
    <n v="98"/>
    <n v="101.15"/>
    <n v="103.21428571428571"/>
    <x v="1"/>
    <x v="6"/>
    <b v="1"/>
    <s v="theater/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x v="1"/>
    <s v="GBP"/>
    <m/>
    <n v="1450051200"/>
    <n v="1447594176"/>
    <b v="0"/>
    <n v="46"/>
    <n v="109.1"/>
    <n v="71.152173913043484"/>
    <x v="1"/>
    <x v="6"/>
    <b v="1"/>
    <s v="theater/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m/>
    <x v="0"/>
    <s v="USD"/>
    <m/>
    <n v="1429912341"/>
    <n v="1427320341"/>
    <b v="0"/>
    <n v="10"/>
    <n v="140"/>
    <n v="35"/>
    <x v="1"/>
    <x v="6"/>
    <b v="1"/>
    <s v="theater/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x v="0"/>
    <s v="USD"/>
    <m/>
    <n v="1423119540"/>
    <n v="1421252084"/>
    <b v="0"/>
    <n v="76"/>
    <n v="103.58333333333333"/>
    <n v="81.776315789473685"/>
    <x v="1"/>
    <x v="6"/>
    <b v="1"/>
    <s v="theater/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m/>
    <x v="0"/>
    <s v="USD"/>
    <m/>
    <n v="1412434136"/>
    <n v="1409669336"/>
    <b v="0"/>
    <n v="104"/>
    <n v="102.97033333333333"/>
    <n v="297.02980769230766"/>
    <x v="1"/>
    <x v="6"/>
    <b v="1"/>
    <s v="theater/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m/>
    <x v="0"/>
    <s v="USD"/>
    <m/>
    <n v="1411264800"/>
    <n v="1409620903"/>
    <b v="0"/>
    <n v="87"/>
    <n v="108.13333333333334"/>
    <n v="46.609195402298852"/>
    <x v="1"/>
    <x v="6"/>
    <b v="1"/>
    <s v="theater/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m/>
    <x v="1"/>
    <s v="GBP"/>
    <m/>
    <n v="1404314952"/>
    <n v="1401722952"/>
    <b v="0"/>
    <n v="29"/>
    <n v="100"/>
    <n v="51.724137931034484"/>
    <x v="1"/>
    <x v="6"/>
    <b v="1"/>
    <s v="theater/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x v="1"/>
    <s v="GBP"/>
    <m/>
    <n v="1425142800"/>
    <n v="1422983847"/>
    <b v="0"/>
    <n v="51"/>
    <n v="102.75"/>
    <n v="40.294117647058826"/>
    <x v="1"/>
    <x v="6"/>
    <b v="1"/>
    <s v="theater/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x v="1"/>
    <s v="GBP"/>
    <m/>
    <n v="1478046661"/>
    <n v="1476837061"/>
    <b v="0"/>
    <n v="12"/>
    <n v="130"/>
    <n v="16.25"/>
    <x v="1"/>
    <x v="6"/>
    <b v="1"/>
    <s v="theater/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x v="1"/>
    <s v="GBP"/>
    <m/>
    <n v="1406760101"/>
    <n v="1404168101"/>
    <b v="0"/>
    <n v="72"/>
    <n v="108.54949999999998"/>
    <n v="30.152638888888887"/>
    <x v="1"/>
    <x v="6"/>
    <b v="1"/>
    <s v="theater/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x v="0"/>
    <s v="USD"/>
    <m/>
    <n v="1408383153"/>
    <n v="1405791153"/>
    <b v="0"/>
    <n v="21"/>
    <n v="100"/>
    <n v="95.238095238095241"/>
    <x v="1"/>
    <x v="6"/>
    <b v="1"/>
    <s v="theater/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m/>
    <x v="0"/>
    <s v="USD"/>
    <m/>
    <n v="1454709600"/>
    <n v="1452520614"/>
    <b v="0"/>
    <n v="42"/>
    <n v="109.65"/>
    <n v="52.214285714285715"/>
    <x v="1"/>
    <x v="6"/>
    <b v="1"/>
    <s v="theater/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m/>
    <x v="0"/>
    <s v="USD"/>
    <m/>
    <n v="1402974000"/>
    <n v="1400290255"/>
    <b v="0"/>
    <n v="71"/>
    <n v="100.26315789473684"/>
    <n v="134.1549295774648"/>
    <x v="1"/>
    <x v="6"/>
    <b v="1"/>
    <s v="theater/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x v="0"/>
    <s v="USD"/>
    <m/>
    <n v="1404983269"/>
    <n v="1402391269"/>
    <b v="0"/>
    <n v="168"/>
    <n v="105.55"/>
    <n v="62.827380952380949"/>
    <x v="1"/>
    <x v="6"/>
    <b v="1"/>
    <s v="theater/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x v="0"/>
    <s v="USD"/>
    <m/>
    <n v="1470538800"/>
    <n v="1469112493"/>
    <b v="0"/>
    <n v="19"/>
    <n v="112"/>
    <n v="58.94736842105263"/>
    <x v="1"/>
    <x v="6"/>
    <b v="1"/>
    <s v="theater/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x v="0"/>
    <s v="USD"/>
    <m/>
    <n v="1408638480"/>
    <n v="1406811593"/>
    <b v="0"/>
    <n v="37"/>
    <n v="105.9"/>
    <n v="143.1081081081081"/>
    <x v="1"/>
    <x v="6"/>
    <b v="1"/>
    <s v="theater/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x v="0"/>
    <s v="USD"/>
    <m/>
    <n v="1440003820"/>
    <n v="1437411820"/>
    <b v="0"/>
    <n v="36"/>
    <n v="101"/>
    <n v="84.166666666666671"/>
    <x v="1"/>
    <x v="6"/>
    <b v="1"/>
    <s v="theater/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m/>
    <x v="1"/>
    <s v="GBP"/>
    <m/>
    <n v="1430600400"/>
    <n v="1428358567"/>
    <b v="0"/>
    <n v="14"/>
    <n v="104.2"/>
    <n v="186.07142857142858"/>
    <x v="1"/>
    <x v="6"/>
    <b v="1"/>
    <s v="theater/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m/>
    <x v="0"/>
    <s v="USD"/>
    <m/>
    <n v="1453179540"/>
    <n v="1452030730"/>
    <b v="0"/>
    <n v="18"/>
    <n v="134.67833333333334"/>
    <n v="89.785555555555561"/>
    <x v="1"/>
    <x v="6"/>
    <b v="1"/>
    <s v="theater/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x v="0"/>
    <s v="USD"/>
    <m/>
    <n v="1405095300"/>
    <n v="1403146628"/>
    <b v="0"/>
    <n v="82"/>
    <n v="105.2184"/>
    <n v="64.157560975609755"/>
    <x v="1"/>
    <x v="6"/>
    <b v="1"/>
    <s v="theater/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x v="0"/>
    <s v="USD"/>
    <m/>
    <n v="1447445820"/>
    <n v="1445077121"/>
    <b v="0"/>
    <n v="43"/>
    <n v="102.6"/>
    <n v="59.651162790697676"/>
    <x v="1"/>
    <x v="6"/>
    <b v="1"/>
    <s v="theater/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m/>
    <x v="0"/>
    <s v="USD"/>
    <m/>
    <n v="1433016672"/>
    <n v="1430424672"/>
    <b v="0"/>
    <n v="8"/>
    <n v="100"/>
    <n v="31.25"/>
    <x v="1"/>
    <x v="6"/>
    <b v="1"/>
    <s v="theater/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x v="0"/>
    <s v="USD"/>
    <m/>
    <n v="1410266146"/>
    <n v="1407674146"/>
    <b v="0"/>
    <n v="45"/>
    <n v="185.5"/>
    <n v="41.222222222222221"/>
    <x v="1"/>
    <x v="6"/>
    <b v="1"/>
    <s v="theater/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x v="2"/>
    <s v="AUD"/>
    <m/>
    <n v="1465394340"/>
    <n v="1464677986"/>
    <b v="0"/>
    <n v="20"/>
    <n v="289"/>
    <n v="43.35"/>
    <x v="1"/>
    <x v="6"/>
    <b v="1"/>
    <s v="theater/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x v="1"/>
    <s v="GBP"/>
    <m/>
    <n v="1445604236"/>
    <n v="1443185036"/>
    <b v="0"/>
    <n v="31"/>
    <n v="100"/>
    <n v="64.516129032258064"/>
    <x v="1"/>
    <x v="6"/>
    <b v="1"/>
    <s v="theater/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x v="1"/>
    <s v="GBP"/>
    <m/>
    <n v="1423138800"/>
    <n v="1421092725"/>
    <b v="0"/>
    <n v="25"/>
    <n v="108.2"/>
    <n v="43.28"/>
    <x v="1"/>
    <x v="6"/>
    <b v="1"/>
    <s v="theater/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m/>
    <x v="0"/>
    <s v="USD"/>
    <m/>
    <n v="1458332412"/>
    <n v="1454448012"/>
    <b v="0"/>
    <n v="14"/>
    <n v="107.8"/>
    <n v="77"/>
    <x v="1"/>
    <x v="6"/>
    <b v="1"/>
    <s v="theater/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x v="0"/>
    <s v="USD"/>
    <m/>
    <n v="1418784689"/>
    <n v="1416192689"/>
    <b v="0"/>
    <n v="45"/>
    <n v="109.76190476190476"/>
    <n v="51.222222222222221"/>
    <x v="1"/>
    <x v="6"/>
    <b v="1"/>
    <s v="theater/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x v="0"/>
    <s v="USD"/>
    <m/>
    <n v="1468036800"/>
    <n v="1465607738"/>
    <b v="0"/>
    <n v="20"/>
    <n v="170.625"/>
    <n v="68.25"/>
    <x v="1"/>
    <x v="6"/>
    <b v="1"/>
    <s v="theater/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m/>
    <x v="1"/>
    <s v="GBP"/>
    <m/>
    <n v="1427990071"/>
    <n v="1422809671"/>
    <b v="0"/>
    <n v="39"/>
    <n v="152"/>
    <n v="19.487179487179485"/>
    <x v="1"/>
    <x v="6"/>
    <b v="1"/>
    <s v="theater/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x v="0"/>
    <s v="USD"/>
    <m/>
    <n v="1429636927"/>
    <n v="1427304127"/>
    <b v="0"/>
    <n v="16"/>
    <n v="101.23076923076923"/>
    <n v="41.125"/>
    <x v="1"/>
    <x v="6"/>
    <b v="1"/>
    <s v="theater/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x v="0"/>
    <s v="USD"/>
    <m/>
    <n v="1406087940"/>
    <n v="1404141626"/>
    <b v="0"/>
    <n v="37"/>
    <n v="153.19999999999999"/>
    <n v="41.405405405405403"/>
    <x v="1"/>
    <x v="6"/>
    <b v="1"/>
    <s v="theater/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m/>
    <x v="1"/>
    <s v="GBP"/>
    <m/>
    <n v="1471130956"/>
    <n v="1465946956"/>
    <b v="0"/>
    <n v="14"/>
    <n v="128.33333333333334"/>
    <n v="27.5"/>
    <x v="1"/>
    <x v="6"/>
    <b v="1"/>
    <s v="theater/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x v="1"/>
    <s v="GBP"/>
    <m/>
    <n v="1406825159"/>
    <n v="1404233159"/>
    <b v="0"/>
    <n v="21"/>
    <n v="100.71428571428571"/>
    <n v="33.571428571428569"/>
    <x v="1"/>
    <x v="6"/>
    <b v="1"/>
    <s v="theater/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x v="0"/>
    <s v="USD"/>
    <m/>
    <n v="1476381627"/>
    <n v="1473789627"/>
    <b v="0"/>
    <n v="69"/>
    <n v="100.65"/>
    <n v="145.86956521739131"/>
    <x v="1"/>
    <x v="6"/>
    <b v="1"/>
    <s v="theater/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m/>
    <x v="0"/>
    <s v="USD"/>
    <m/>
    <n v="1406876340"/>
    <n v="1404190567"/>
    <b v="0"/>
    <n v="16"/>
    <n v="191.3"/>
    <n v="358.6875"/>
    <x v="1"/>
    <x v="6"/>
    <b v="1"/>
    <s v="theater/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m/>
    <x v="0"/>
    <s v="USD"/>
    <m/>
    <n v="1423720740"/>
    <n v="1421081857"/>
    <b v="0"/>
    <n v="55"/>
    <n v="140.19999999999999"/>
    <n v="50.981818181818184"/>
    <x v="1"/>
    <x v="6"/>
    <b v="1"/>
    <s v="theater/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x v="0"/>
    <s v="USD"/>
    <m/>
    <n v="1422937620"/>
    <n v="1420606303"/>
    <b v="0"/>
    <n v="27"/>
    <n v="124.33537832310839"/>
    <n v="45.037037037037038"/>
    <x v="1"/>
    <x v="6"/>
    <b v="1"/>
    <s v="theater/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x v="1"/>
    <s v="GBP"/>
    <m/>
    <n v="1463743860"/>
    <n v="1461151860"/>
    <b v="0"/>
    <n v="36"/>
    <n v="126.2"/>
    <n v="17.527777777777779"/>
    <x v="1"/>
    <x v="6"/>
    <b v="1"/>
    <s v="theater/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m/>
    <x v="1"/>
    <s v="GBP"/>
    <m/>
    <n v="1408106352"/>
    <n v="1406896752"/>
    <b v="0"/>
    <n v="19"/>
    <n v="190"/>
    <n v="50"/>
    <x v="1"/>
    <x v="6"/>
    <b v="1"/>
    <s v="theater/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x v="0"/>
    <s v="USD"/>
    <m/>
    <n v="1477710000"/>
    <n v="1475248279"/>
    <b v="0"/>
    <n v="12"/>
    <n v="139"/>
    <n v="57.916666666666664"/>
    <x v="1"/>
    <x v="6"/>
    <b v="1"/>
    <s v="theater/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m/>
    <x v="0"/>
    <s v="USD"/>
    <m/>
    <n v="1436551200"/>
    <n v="1435181628"/>
    <b v="0"/>
    <n v="17"/>
    <n v="202"/>
    <n v="29.705882352941178"/>
    <x v="1"/>
    <x v="6"/>
    <b v="1"/>
    <s v="theater/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x v="5"/>
    <s v="CAD"/>
    <m/>
    <n v="1476158340"/>
    <n v="1472594585"/>
    <b v="0"/>
    <n v="114"/>
    <n v="103.38"/>
    <n v="90.684210526315795"/>
    <x v="1"/>
    <x v="6"/>
    <b v="1"/>
    <s v="theater/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x v="0"/>
    <s v="USD"/>
    <m/>
    <n v="1471921637"/>
    <n v="1469329637"/>
    <b v="0"/>
    <n v="93"/>
    <n v="102.3236"/>
    <n v="55.012688172043013"/>
    <x v="1"/>
    <x v="6"/>
    <b v="1"/>
    <s v="theater/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x v="1"/>
    <s v="GBP"/>
    <m/>
    <n v="1439136000"/>
    <n v="1436972472"/>
    <b v="0"/>
    <n v="36"/>
    <n v="103"/>
    <n v="57.222222222222221"/>
    <x v="1"/>
    <x v="6"/>
    <b v="1"/>
    <s v="theater/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m/>
    <x v="0"/>
    <s v="USD"/>
    <m/>
    <n v="1461108450"/>
    <n v="1455928050"/>
    <b v="0"/>
    <n v="61"/>
    <n v="127.14285714285714"/>
    <n v="72.950819672131146"/>
    <x v="1"/>
    <x v="6"/>
    <b v="1"/>
    <s v="theater/plays"/>
    <x v="3466"/>
    <x v="2"/>
    <d v="2016-04-19T23:27:30"/>
  </r>
  <r>
    <n v="3467"/>
    <s v="Venus in Fur, Los Angeles."/>
    <s v="Venus in Fur, By David Ives."/>
    <n v="3000"/>
    <n v="3030"/>
    <x v="0"/>
    <m/>
    <x v="0"/>
    <s v="USD"/>
    <m/>
    <n v="1426864032"/>
    <n v="1424275632"/>
    <b v="0"/>
    <n v="47"/>
    <n v="101"/>
    <n v="64.468085106382972"/>
    <x v="1"/>
    <x v="6"/>
    <b v="1"/>
    <s v="theater/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x v="0"/>
    <s v="USD"/>
    <m/>
    <n v="1474426800"/>
    <n v="1471976529"/>
    <b v="0"/>
    <n v="17"/>
    <n v="121.78"/>
    <n v="716.35294117647061"/>
    <x v="1"/>
    <x v="6"/>
    <b v="1"/>
    <s v="theater/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x v="0"/>
    <s v="USD"/>
    <m/>
    <n v="1461857045"/>
    <n v="1459265045"/>
    <b v="0"/>
    <n v="63"/>
    <n v="113.39285714285714"/>
    <n v="50.396825396825399"/>
    <x v="1"/>
    <x v="6"/>
    <b v="1"/>
    <s v="theater/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m/>
    <x v="0"/>
    <s v="USD"/>
    <m/>
    <n v="1468618680"/>
    <n v="1465345902"/>
    <b v="0"/>
    <n v="9"/>
    <n v="150"/>
    <n v="41.666666666666664"/>
    <x v="1"/>
    <x v="6"/>
    <b v="1"/>
    <s v="theater/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m/>
    <x v="1"/>
    <s v="GBP"/>
    <m/>
    <n v="1409515200"/>
    <n v="1405971690"/>
    <b v="0"/>
    <n v="30"/>
    <n v="214.6"/>
    <n v="35.766666666666666"/>
    <x v="1"/>
    <x v="6"/>
    <b v="1"/>
    <s v="theater/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x v="0"/>
    <s v="USD"/>
    <m/>
    <n v="1415253540"/>
    <n v="1413432331"/>
    <b v="0"/>
    <n v="23"/>
    <n v="102.05"/>
    <n v="88.739130434782609"/>
    <x v="1"/>
    <x v="6"/>
    <b v="1"/>
    <s v="theater/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m/>
    <x v="0"/>
    <s v="USD"/>
    <m/>
    <n v="1426883220"/>
    <n v="1425067296"/>
    <b v="0"/>
    <n v="33"/>
    <n v="100"/>
    <n v="148.4848484848485"/>
    <x v="1"/>
    <x v="6"/>
    <b v="1"/>
    <s v="theater/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m/>
    <x v="1"/>
    <s v="GBP"/>
    <m/>
    <n v="1469016131"/>
    <n v="1466424131"/>
    <b v="0"/>
    <n v="39"/>
    <n v="101"/>
    <n v="51.794871794871796"/>
    <x v="1"/>
    <x v="6"/>
    <b v="1"/>
    <s v="theater/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m/>
    <x v="1"/>
    <s v="GBP"/>
    <m/>
    <n v="1414972800"/>
    <n v="1412629704"/>
    <b v="0"/>
    <n v="17"/>
    <n v="113.33333333333333"/>
    <n v="20"/>
    <x v="1"/>
    <x v="6"/>
    <b v="1"/>
    <s v="theater/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x v="0"/>
    <s v="USD"/>
    <m/>
    <n v="1414378800"/>
    <n v="1412836990"/>
    <b v="0"/>
    <n v="6"/>
    <n v="104"/>
    <n v="52"/>
    <x v="1"/>
    <x v="6"/>
    <b v="1"/>
    <s v="theater/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x v="0"/>
    <s v="USD"/>
    <m/>
    <n v="1431831600"/>
    <n v="1430761243"/>
    <b v="0"/>
    <n v="39"/>
    <n v="115.33333333333333"/>
    <n v="53.230769230769234"/>
    <x v="1"/>
    <x v="6"/>
    <b v="1"/>
    <s v="theater/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x v="0"/>
    <s v="USD"/>
    <m/>
    <n v="1426539600"/>
    <n v="1424296822"/>
    <b v="0"/>
    <n v="57"/>
    <n v="112.85"/>
    <n v="39.596491228070178"/>
    <x v="1"/>
    <x v="6"/>
    <b v="1"/>
    <s v="theater/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m/>
    <x v="1"/>
    <s v="GBP"/>
    <m/>
    <n v="1403382680"/>
    <n v="1400790680"/>
    <b v="0"/>
    <n v="56"/>
    <n v="127.86666666666666"/>
    <n v="34.25"/>
    <x v="1"/>
    <x v="6"/>
    <b v="1"/>
    <s v="theater/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x v="0"/>
    <s v="USD"/>
    <m/>
    <n v="1436562000"/>
    <n v="1434440227"/>
    <b v="0"/>
    <n v="13"/>
    <n v="142.66666666666666"/>
    <n v="164.61538461538461"/>
    <x v="1"/>
    <x v="6"/>
    <b v="1"/>
    <s v="theater/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m/>
    <x v="2"/>
    <s v="AUD"/>
    <m/>
    <n v="1420178188"/>
    <n v="1418709388"/>
    <b v="0"/>
    <n v="95"/>
    <n v="118.8"/>
    <n v="125.05263157894737"/>
    <x v="1"/>
    <x v="6"/>
    <b v="1"/>
    <s v="theater/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m/>
    <x v="1"/>
    <s v="GBP"/>
    <m/>
    <n v="1404671466"/>
    <n v="1402079466"/>
    <b v="0"/>
    <n v="80"/>
    <n v="138.33333333333334"/>
    <n v="51.875"/>
    <x v="1"/>
    <x v="6"/>
    <b v="1"/>
    <s v="theater/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m/>
    <x v="0"/>
    <s v="USD"/>
    <m/>
    <n v="1404403381"/>
    <n v="1401811381"/>
    <b v="0"/>
    <n v="133"/>
    <n v="159.9402985074627"/>
    <n v="40.285714285714285"/>
    <x v="1"/>
    <x v="6"/>
    <b v="1"/>
    <s v="theater/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x v="0"/>
    <s v="USD"/>
    <m/>
    <n v="1466014499"/>
    <n v="1463422499"/>
    <b v="0"/>
    <n v="44"/>
    <n v="114.24"/>
    <n v="64.909090909090907"/>
    <x v="1"/>
    <x v="6"/>
    <b v="1"/>
    <s v="theater/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x v="0"/>
    <s v="USD"/>
    <m/>
    <n v="1454431080"/>
    <n v="1451839080"/>
    <b v="0"/>
    <n v="30"/>
    <n v="100.60606060606061"/>
    <n v="55.333333333333336"/>
    <x v="1"/>
    <x v="6"/>
    <b v="1"/>
    <s v="theater/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x v="0"/>
    <s v="USD"/>
    <m/>
    <n v="1433314740"/>
    <n v="1430600401"/>
    <b v="0"/>
    <n v="56"/>
    <n v="155.19999999999999"/>
    <n v="83.142857142857139"/>
    <x v="1"/>
    <x v="6"/>
    <b v="1"/>
    <s v="theater/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m/>
    <x v="1"/>
    <s v="GBP"/>
    <m/>
    <n v="1435185252"/>
    <n v="1432593252"/>
    <b v="0"/>
    <n v="66"/>
    <n v="127.75"/>
    <n v="38.712121212121211"/>
    <x v="1"/>
    <x v="6"/>
    <b v="1"/>
    <s v="theater/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x v="0"/>
    <s v="USD"/>
    <m/>
    <n v="1429286400"/>
    <n v="1427221560"/>
    <b v="0"/>
    <n v="29"/>
    <n v="121.2"/>
    <n v="125.37931034482759"/>
    <x v="1"/>
    <x v="6"/>
    <b v="1"/>
    <s v="theater/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x v="1"/>
    <s v="GBP"/>
    <m/>
    <n v="1400965200"/>
    <n v="1398352531"/>
    <b v="0"/>
    <n v="72"/>
    <n v="112.7"/>
    <n v="78.263888888888886"/>
    <x v="1"/>
    <x v="6"/>
    <b v="1"/>
    <s v="theater/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x v="0"/>
    <s v="USD"/>
    <m/>
    <n v="1460574924"/>
    <n v="1457982924"/>
    <b v="0"/>
    <n v="27"/>
    <n v="127.5"/>
    <n v="47.222222222222221"/>
    <x v="1"/>
    <x v="6"/>
    <b v="1"/>
    <s v="theater/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x v="0"/>
    <s v="USD"/>
    <m/>
    <n v="1431928784"/>
    <n v="1430114384"/>
    <b v="0"/>
    <n v="10"/>
    <n v="158.19999999999999"/>
    <n v="79.099999999999994"/>
    <x v="1"/>
    <x v="6"/>
    <b v="1"/>
    <s v="theater/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x v="0"/>
    <s v="USD"/>
    <m/>
    <n v="1445818397"/>
    <n v="1442794397"/>
    <b v="0"/>
    <n v="35"/>
    <n v="105.26894736842105"/>
    <n v="114.29199999999999"/>
    <x v="1"/>
    <x v="6"/>
    <b v="1"/>
    <s v="theater/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x v="0"/>
    <s v="USD"/>
    <m/>
    <n v="1408252260"/>
    <n v="1406580436"/>
    <b v="0"/>
    <n v="29"/>
    <n v="100"/>
    <n v="51.724137931034484"/>
    <x v="1"/>
    <x v="6"/>
    <b v="1"/>
    <s v="theater/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x v="0"/>
    <s v="USD"/>
    <m/>
    <n v="1480140000"/>
    <n v="1479186575"/>
    <b v="0"/>
    <n v="13"/>
    <n v="100"/>
    <n v="30.76923076923077"/>
    <x v="1"/>
    <x v="6"/>
    <b v="1"/>
    <s v="theater/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x v="5"/>
    <s v="CAD"/>
    <m/>
    <n v="1414862280"/>
    <n v="1412360309"/>
    <b v="0"/>
    <n v="72"/>
    <n v="106.86"/>
    <n v="74.208333333333329"/>
    <x v="1"/>
    <x v="6"/>
    <b v="1"/>
    <s v="theater/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x v="0"/>
    <s v="USD"/>
    <m/>
    <n v="1473625166"/>
    <n v="1470169166"/>
    <b v="0"/>
    <n v="78"/>
    <n v="124.4"/>
    <n v="47.846153846153847"/>
    <x v="1"/>
    <x v="6"/>
    <b v="1"/>
    <s v="theater/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x v="0"/>
    <s v="USD"/>
    <m/>
    <n v="1464904800"/>
    <n v="1463852904"/>
    <b v="0"/>
    <n v="49"/>
    <n v="108.70406189555126"/>
    <n v="34.408163265306122"/>
    <x v="1"/>
    <x v="6"/>
    <b v="1"/>
    <s v="theater/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x v="5"/>
    <s v="CAD"/>
    <m/>
    <n v="1464471840"/>
    <n v="1459309704"/>
    <b v="0"/>
    <n v="42"/>
    <n v="102.42424242424242"/>
    <n v="40.238095238095241"/>
    <x v="1"/>
    <x v="6"/>
    <b v="1"/>
    <s v="theater/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m/>
    <x v="0"/>
    <s v="USD"/>
    <m/>
    <n v="1435733940"/>
    <n v="1431046325"/>
    <b v="0"/>
    <n v="35"/>
    <n v="105.5"/>
    <n v="60.285714285714285"/>
    <x v="1"/>
    <x v="6"/>
    <b v="1"/>
    <s v="theater/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x v="0"/>
    <s v="USD"/>
    <m/>
    <n v="1457326740"/>
    <n v="1455919438"/>
    <b v="0"/>
    <n v="42"/>
    <n v="106.3"/>
    <n v="25.30952380952381"/>
    <x v="1"/>
    <x v="6"/>
    <b v="1"/>
    <s v="theater/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x v="1"/>
    <s v="GBP"/>
    <m/>
    <n v="1441995595"/>
    <n v="1439835595"/>
    <b v="0"/>
    <n v="42"/>
    <n v="100.66666666666667"/>
    <n v="35.952380952380949"/>
    <x v="1"/>
    <x v="6"/>
    <b v="1"/>
    <s v="theater/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m/>
    <x v="0"/>
    <s v="USD"/>
    <m/>
    <n v="1458100740"/>
    <n v="1456862924"/>
    <b v="0"/>
    <n v="31"/>
    <n v="105.4"/>
    <n v="136"/>
    <x v="1"/>
    <x v="6"/>
    <b v="1"/>
    <s v="theater/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m/>
    <x v="1"/>
    <s v="GBP"/>
    <m/>
    <n v="1469359728"/>
    <n v="1466767728"/>
    <b v="0"/>
    <n v="38"/>
    <n v="107.56"/>
    <n v="70.763157894736835"/>
    <x v="1"/>
    <x v="6"/>
    <b v="1"/>
    <s v="theater/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x v="0"/>
    <s v="USD"/>
    <m/>
    <n v="1447959491"/>
    <n v="1445363891"/>
    <b v="0"/>
    <n v="8"/>
    <n v="100"/>
    <n v="125"/>
    <x v="1"/>
    <x v="6"/>
    <b v="1"/>
    <s v="theater/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x v="0"/>
    <s v="USD"/>
    <m/>
    <n v="1399953600"/>
    <n v="1398983245"/>
    <b v="0"/>
    <n v="39"/>
    <n v="103.76"/>
    <n v="66.512820512820511"/>
    <x v="1"/>
    <x v="6"/>
    <b v="1"/>
    <s v="theater/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x v="0"/>
    <s v="USD"/>
    <m/>
    <n v="1408815440"/>
    <n v="1404927440"/>
    <b v="0"/>
    <n v="29"/>
    <n v="101.5"/>
    <n v="105"/>
    <x v="1"/>
    <x v="6"/>
    <b v="1"/>
    <s v="theater/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m/>
    <x v="0"/>
    <s v="USD"/>
    <m/>
    <n v="1464732537"/>
    <n v="1462140537"/>
    <b v="0"/>
    <n v="72"/>
    <n v="104.4"/>
    <n v="145"/>
    <x v="1"/>
    <x v="6"/>
    <b v="1"/>
    <s v="theater/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m/>
    <x v="1"/>
    <s v="GBP"/>
    <m/>
    <n v="1462914000"/>
    <n v="1460914253"/>
    <b v="0"/>
    <n v="15"/>
    <n v="180"/>
    <n v="12"/>
    <x v="1"/>
    <x v="6"/>
    <b v="1"/>
    <s v="theater/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x v="0"/>
    <s v="USD"/>
    <m/>
    <n v="1416545700"/>
    <n v="1415392666"/>
    <b v="0"/>
    <n v="33"/>
    <n v="106.33333333333333"/>
    <n v="96.666666666666671"/>
    <x v="1"/>
    <x v="6"/>
    <b v="1"/>
    <s v="theater/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x v="0"/>
    <s v="USD"/>
    <m/>
    <n v="1404312846"/>
    <n v="1402584846"/>
    <b v="0"/>
    <n v="15"/>
    <n v="100.55555555555556"/>
    <n v="60.333333333333336"/>
    <x v="1"/>
    <x v="6"/>
    <b v="1"/>
    <s v="theater/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m/>
    <x v="1"/>
    <s v="GBP"/>
    <m/>
    <n v="1415385000"/>
    <n v="1413406695"/>
    <b v="0"/>
    <n v="19"/>
    <n v="101.2"/>
    <n v="79.89473684210526"/>
    <x v="1"/>
    <x v="6"/>
    <b v="1"/>
    <s v="theater/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x v="1"/>
    <s v="GBP"/>
    <m/>
    <n v="1429789992"/>
    <n v="1424609592"/>
    <b v="0"/>
    <n v="17"/>
    <n v="100"/>
    <n v="58.823529411764703"/>
    <x v="1"/>
    <x v="6"/>
    <b v="1"/>
    <s v="theater/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x v="0"/>
    <s v="USD"/>
    <m/>
    <n v="1401857940"/>
    <n v="1400725112"/>
    <b v="0"/>
    <n v="44"/>
    <n v="118.39285714285714"/>
    <n v="75.340909090909093"/>
    <x v="1"/>
    <x v="6"/>
    <b v="1"/>
    <s v="theater/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x v="0"/>
    <s v="USD"/>
    <m/>
    <n v="1422853140"/>
    <n v="1421439552"/>
    <b v="0"/>
    <n v="10"/>
    <n v="110"/>
    <n v="55"/>
    <x v="1"/>
    <x v="6"/>
    <b v="1"/>
    <s v="theater/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m/>
    <x v="0"/>
    <s v="USD"/>
    <m/>
    <n v="1433097171"/>
    <n v="1430505171"/>
    <b v="0"/>
    <n v="46"/>
    <n v="102.66666666666667"/>
    <n v="66.956521739130437"/>
    <x v="1"/>
    <x v="6"/>
    <b v="1"/>
    <s v="theater/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x v="0"/>
    <s v="USD"/>
    <m/>
    <n v="1410145200"/>
    <n v="1407197670"/>
    <b v="0"/>
    <n v="11"/>
    <n v="100"/>
    <n v="227.27272727272728"/>
    <x v="1"/>
    <x v="6"/>
    <b v="1"/>
    <s v="theater/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m/>
    <x v="1"/>
    <s v="GBP"/>
    <m/>
    <n v="1404471600"/>
    <n v="1401910634"/>
    <b v="0"/>
    <n v="13"/>
    <n v="100"/>
    <n v="307.69230769230768"/>
    <x v="1"/>
    <x v="6"/>
    <b v="1"/>
    <s v="theater/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m/>
    <x v="0"/>
    <s v="USD"/>
    <m/>
    <n v="1412259660"/>
    <n v="1410461299"/>
    <b v="0"/>
    <n v="33"/>
    <n v="110.04600000000001"/>
    <n v="50.020909090909093"/>
    <x v="1"/>
    <x v="6"/>
    <b v="1"/>
    <s v="theater/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m/>
    <x v="1"/>
    <s v="GBP"/>
    <m/>
    <n v="1425478950"/>
    <n v="1422886950"/>
    <b v="0"/>
    <n v="28"/>
    <n v="101.35"/>
    <n v="72.392857142857139"/>
    <x v="1"/>
    <x v="6"/>
    <b v="1"/>
    <s v="theater/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m/>
    <x v="1"/>
    <s v="GBP"/>
    <m/>
    <n v="1441547220"/>
    <n v="1439322412"/>
    <b v="0"/>
    <n v="21"/>
    <n v="100.75"/>
    <n v="95.952380952380949"/>
    <x v="1"/>
    <x v="6"/>
    <b v="1"/>
    <s v="theater/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x v="0"/>
    <s v="USD"/>
    <m/>
    <n v="1411980020"/>
    <n v="1409388020"/>
    <b v="0"/>
    <n v="13"/>
    <n v="169.42857142857142"/>
    <n v="45.615384615384613"/>
    <x v="1"/>
    <x v="6"/>
    <b v="1"/>
    <s v="theater/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x v="1"/>
    <s v="GBP"/>
    <m/>
    <n v="1442311560"/>
    <n v="1439924246"/>
    <b v="0"/>
    <n v="34"/>
    <n v="100"/>
    <n v="41.029411764705884"/>
    <x v="1"/>
    <x v="6"/>
    <b v="1"/>
    <s v="theater/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m/>
    <x v="1"/>
    <s v="GBP"/>
    <m/>
    <n v="1474844400"/>
    <n v="1469871148"/>
    <b v="0"/>
    <n v="80"/>
    <n v="113.65"/>
    <n v="56.825000000000003"/>
    <x v="1"/>
    <x v="6"/>
    <b v="1"/>
    <s v="theater/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x v="0"/>
    <s v="USD"/>
    <m/>
    <n v="1410580800"/>
    <n v="1409336373"/>
    <b v="0"/>
    <n v="74"/>
    <n v="101.56"/>
    <n v="137.24324324324326"/>
    <x v="1"/>
    <x v="6"/>
    <b v="1"/>
    <s v="theater/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x v="0"/>
    <s v="USD"/>
    <m/>
    <n v="1439136000"/>
    <n v="1438188106"/>
    <b v="0"/>
    <n v="7"/>
    <n v="106"/>
    <n v="75.714285714285708"/>
    <x v="1"/>
    <x v="6"/>
    <b v="1"/>
    <s v="theater/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x v="0"/>
    <s v="USD"/>
    <m/>
    <n v="1461823140"/>
    <n v="1459411371"/>
    <b v="0"/>
    <n v="34"/>
    <n v="102"/>
    <n v="99"/>
    <x v="1"/>
    <x v="6"/>
    <b v="1"/>
    <s v="theater/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x v="0"/>
    <s v="USD"/>
    <m/>
    <n v="1436587140"/>
    <n v="1434069205"/>
    <b v="0"/>
    <n v="86"/>
    <n v="116.91666666666667"/>
    <n v="81.569767441860463"/>
    <x v="1"/>
    <x v="6"/>
    <b v="1"/>
    <s v="theater/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x v="1"/>
    <s v="GBP"/>
    <m/>
    <n v="1484740918"/>
    <n v="1483012918"/>
    <b v="0"/>
    <n v="37"/>
    <n v="101.15151515151516"/>
    <n v="45.108108108108105"/>
    <x v="1"/>
    <x v="6"/>
    <b v="1"/>
    <s v="theater/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x v="0"/>
    <s v="USD"/>
    <m/>
    <n v="1436749200"/>
    <n v="1434997018"/>
    <b v="0"/>
    <n v="18"/>
    <n v="132"/>
    <n v="36.666666666666664"/>
    <x v="1"/>
    <x v="6"/>
    <b v="1"/>
    <s v="theater/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x v="1"/>
    <s v="GBP"/>
    <m/>
    <n v="1460318400"/>
    <n v="1457881057"/>
    <b v="0"/>
    <n v="22"/>
    <n v="100"/>
    <n v="125"/>
    <x v="1"/>
    <x v="6"/>
    <b v="1"/>
    <s v="theater/plays"/>
    <x v="3530"/>
    <x v="2"/>
    <d v="2016-04-10T20:00:00"/>
  </r>
  <r>
    <n v="3531"/>
    <s v="The Reinvention of Lily Johnson"/>
    <s v="A political comedy for a crazy election year"/>
    <n v="1000"/>
    <n v="1280"/>
    <x v="0"/>
    <m/>
    <x v="0"/>
    <s v="USD"/>
    <m/>
    <n v="1467301334"/>
    <n v="1464709334"/>
    <b v="0"/>
    <n v="26"/>
    <n v="128"/>
    <n v="49.230769230769234"/>
    <x v="1"/>
    <x v="6"/>
    <b v="1"/>
    <s v="theater/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x v="0"/>
    <s v="USD"/>
    <m/>
    <n v="1411012740"/>
    <n v="1409667827"/>
    <b v="0"/>
    <n v="27"/>
    <n v="118.95833333333333"/>
    <n v="42.296296296296298"/>
    <x v="1"/>
    <x v="6"/>
    <b v="1"/>
    <s v="theater/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x v="0"/>
    <s v="USD"/>
    <m/>
    <n v="1447269367"/>
    <n v="1444673767"/>
    <b v="0"/>
    <n v="8"/>
    <n v="126.2"/>
    <n v="78.875"/>
    <x v="1"/>
    <x v="6"/>
    <b v="1"/>
    <s v="theater/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m/>
    <x v="0"/>
    <s v="USD"/>
    <m/>
    <n v="1443711623"/>
    <n v="1440687623"/>
    <b v="0"/>
    <n v="204"/>
    <n v="156.19999999999999"/>
    <n v="38.284313725490193"/>
    <x v="1"/>
    <x v="6"/>
    <b v="1"/>
    <s v="theater/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m/>
    <x v="1"/>
    <s v="GBP"/>
    <m/>
    <n v="1443808800"/>
    <n v="1441120910"/>
    <b v="0"/>
    <n v="46"/>
    <n v="103.15"/>
    <n v="44.847826086956523"/>
    <x v="1"/>
    <x v="6"/>
    <b v="1"/>
    <s v="theater/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x v="1"/>
    <s v="GBP"/>
    <m/>
    <n v="1450612740"/>
    <n v="1448040425"/>
    <b v="0"/>
    <n v="17"/>
    <n v="153.33333333333334"/>
    <n v="13.529411764705882"/>
    <x v="1"/>
    <x v="6"/>
    <b v="1"/>
    <s v="theater/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x v="5"/>
    <s v="CAD"/>
    <m/>
    <n v="1416211140"/>
    <n v="1413016216"/>
    <b v="0"/>
    <n v="28"/>
    <n v="180.44444444444446"/>
    <n v="43.5"/>
    <x v="1"/>
    <x v="6"/>
    <b v="1"/>
    <s v="theater/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x v="1"/>
    <s v="GBP"/>
    <m/>
    <n v="1471428340"/>
    <n v="1469009140"/>
    <b v="0"/>
    <n v="83"/>
    <n v="128.44999999999999"/>
    <n v="30.951807228915662"/>
    <x v="1"/>
    <x v="6"/>
    <b v="1"/>
    <s v="theater/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m/>
    <x v="0"/>
    <s v="USD"/>
    <m/>
    <n v="1473358122"/>
    <n v="1471543722"/>
    <b v="0"/>
    <n v="13"/>
    <n v="119.66666666666667"/>
    <n v="55.230769230769234"/>
    <x v="1"/>
    <x v="6"/>
    <b v="1"/>
    <s v="theater/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x v="1"/>
    <s v="GBP"/>
    <m/>
    <n v="1466899491"/>
    <n v="1464307491"/>
    <b v="0"/>
    <n v="8"/>
    <n v="123"/>
    <n v="46.125"/>
    <x v="1"/>
    <x v="6"/>
    <b v="1"/>
    <s v="theater/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x v="1"/>
    <s v="GBP"/>
    <m/>
    <n v="1441042275"/>
    <n v="1438882275"/>
    <b v="0"/>
    <n v="32"/>
    <n v="105"/>
    <n v="39.375"/>
    <x v="1"/>
    <x v="6"/>
    <b v="1"/>
    <s v="theater/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m/>
    <x v="0"/>
    <s v="USD"/>
    <m/>
    <n v="1410099822"/>
    <n v="1404915822"/>
    <b v="0"/>
    <n v="85"/>
    <n v="102.23636363636363"/>
    <n v="66.152941176470591"/>
    <x v="1"/>
    <x v="6"/>
    <b v="1"/>
    <s v="theater/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x v="12"/>
    <s v="EUR"/>
    <m/>
    <n v="1435255659"/>
    <n v="1432663659"/>
    <b v="0"/>
    <n v="29"/>
    <n v="104.66666666666667"/>
    <n v="54.137931034482762"/>
    <x v="1"/>
    <x v="6"/>
    <b v="1"/>
    <s v="theater/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m/>
    <x v="0"/>
    <s v="USD"/>
    <m/>
    <n v="1425758257"/>
    <n v="1423166257"/>
    <b v="0"/>
    <n v="24"/>
    <n v="100"/>
    <n v="104.16666666666667"/>
    <x v="1"/>
    <x v="6"/>
    <b v="1"/>
    <s v="theater/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x v="0"/>
    <s v="USD"/>
    <m/>
    <n v="1428780159"/>
    <n v="1426188159"/>
    <b v="0"/>
    <n v="8"/>
    <n v="100.4"/>
    <n v="31.375"/>
    <x v="1"/>
    <x v="6"/>
    <b v="1"/>
    <s v="theater/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x v="0"/>
    <s v="USD"/>
    <m/>
    <n v="1427860740"/>
    <n v="1426002684"/>
    <b v="0"/>
    <n v="19"/>
    <n v="102.27272727272727"/>
    <n v="59.210526315789473"/>
    <x v="1"/>
    <x v="6"/>
    <b v="1"/>
    <s v="theater/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x v="0"/>
    <s v="USD"/>
    <m/>
    <n v="1463198340"/>
    <n v="1461117201"/>
    <b v="0"/>
    <n v="336"/>
    <n v="114.40928571428572"/>
    <n v="119.17633928571429"/>
    <x v="1"/>
    <x v="6"/>
    <b v="1"/>
    <s v="theater/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m/>
    <x v="0"/>
    <s v="USD"/>
    <m/>
    <n v="1457139600"/>
    <n v="1455230214"/>
    <b v="0"/>
    <n v="13"/>
    <n v="101.9047619047619"/>
    <n v="164.61538461538461"/>
    <x v="1"/>
    <x v="6"/>
    <b v="1"/>
    <s v="theater/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m/>
    <x v="1"/>
    <s v="GBP"/>
    <m/>
    <n v="1441358873"/>
    <n v="1438939673"/>
    <b v="0"/>
    <n v="42"/>
    <n v="102"/>
    <n v="24.285714285714285"/>
    <x v="1"/>
    <x v="6"/>
    <b v="1"/>
    <s v="theater/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m/>
    <x v="1"/>
    <s v="GBP"/>
    <m/>
    <n v="1462224398"/>
    <n v="1459632398"/>
    <b v="0"/>
    <n v="64"/>
    <n v="104.8"/>
    <n v="40.9375"/>
    <x v="1"/>
    <x v="6"/>
    <b v="1"/>
    <s v="theater/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x v="0"/>
    <s v="USD"/>
    <m/>
    <n v="1400796420"/>
    <n v="1398342170"/>
    <b v="0"/>
    <n v="25"/>
    <n v="101.83333333333333"/>
    <n v="61.1"/>
    <x v="1"/>
    <x v="6"/>
    <b v="1"/>
    <s v="theater/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x v="1"/>
    <s v="GBP"/>
    <m/>
    <n v="1403964324"/>
    <n v="1401372324"/>
    <b v="0"/>
    <n v="20"/>
    <n v="100"/>
    <n v="38.65"/>
    <x v="1"/>
    <x v="6"/>
    <b v="1"/>
    <s v="theater/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m/>
    <x v="0"/>
    <s v="USD"/>
    <m/>
    <n v="1439337600"/>
    <n v="1436575280"/>
    <b v="0"/>
    <n v="104"/>
    <n v="106.27272727272727"/>
    <n v="56.20192307692308"/>
    <x v="1"/>
    <x v="6"/>
    <b v="1"/>
    <s v="theater/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m/>
    <x v="0"/>
    <s v="USD"/>
    <m/>
    <n v="1423674000"/>
    <n v="1421025159"/>
    <b v="0"/>
    <n v="53"/>
    <n v="113.4222"/>
    <n v="107.00207547169811"/>
    <x v="1"/>
    <x v="6"/>
    <b v="1"/>
    <s v="theater/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x v="13"/>
    <s v="EUR"/>
    <m/>
    <n v="1479382594"/>
    <n v="1476786994"/>
    <b v="0"/>
    <n v="14"/>
    <n v="100"/>
    <n v="171.42857142857142"/>
    <x v="1"/>
    <x v="6"/>
    <b v="1"/>
    <s v="theater/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m/>
    <x v="1"/>
    <s v="GBP"/>
    <m/>
    <n v="1408289724"/>
    <n v="1403105724"/>
    <b v="0"/>
    <n v="20"/>
    <n v="100.45454545454545"/>
    <n v="110.5"/>
    <x v="1"/>
    <x v="6"/>
    <b v="1"/>
    <s v="theater/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x v="0"/>
    <s v="USD"/>
    <m/>
    <n v="1399271911"/>
    <n v="1396334311"/>
    <b v="0"/>
    <n v="558"/>
    <n v="100.036"/>
    <n v="179.27598566308242"/>
    <x v="1"/>
    <x v="6"/>
    <b v="1"/>
    <s v="theater/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x v="1"/>
    <s v="GBP"/>
    <m/>
    <n v="1435352400"/>
    <n v="1431718575"/>
    <b v="0"/>
    <n v="22"/>
    <n v="144"/>
    <n v="22.90909090909091"/>
    <x v="1"/>
    <x v="6"/>
    <b v="1"/>
    <s v="theater/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x v="2"/>
    <s v="AUD"/>
    <m/>
    <n v="1438333080"/>
    <n v="1436408308"/>
    <b v="0"/>
    <n v="24"/>
    <n v="103.5"/>
    <n v="43.125"/>
    <x v="1"/>
    <x v="6"/>
    <b v="1"/>
    <s v="theater/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x v="5"/>
    <s v="CAD"/>
    <m/>
    <n v="1432694700"/>
    <n v="1429651266"/>
    <b v="0"/>
    <n v="74"/>
    <n v="108.4375"/>
    <n v="46.891891891891895"/>
    <x v="1"/>
    <x v="6"/>
    <b v="1"/>
    <s v="theater/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x v="0"/>
    <s v="USD"/>
    <m/>
    <n v="1438799760"/>
    <n v="1437236378"/>
    <b v="0"/>
    <n v="54"/>
    <n v="102.4"/>
    <n v="47.407407407407405"/>
    <x v="1"/>
    <x v="6"/>
    <b v="1"/>
    <s v="theater/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x v="1"/>
    <s v="GBP"/>
    <m/>
    <n v="1457906400"/>
    <n v="1457115427"/>
    <b v="0"/>
    <n v="31"/>
    <n v="148.88888888888889"/>
    <n v="15.129032258064516"/>
    <x v="1"/>
    <x v="6"/>
    <b v="1"/>
    <s v="theater/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x v="1"/>
    <s v="GBP"/>
    <m/>
    <n v="1470078000"/>
    <n v="1467648456"/>
    <b v="0"/>
    <n v="25"/>
    <n v="105.49000000000001"/>
    <n v="21.098000000000003"/>
    <x v="1"/>
    <x v="6"/>
    <b v="1"/>
    <s v="theater/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m/>
    <x v="1"/>
    <s v="GBP"/>
    <m/>
    <n v="1444060800"/>
    <n v="1440082649"/>
    <b v="0"/>
    <n v="17"/>
    <n v="100.5"/>
    <n v="59.117647058823529"/>
    <x v="1"/>
    <x v="6"/>
    <b v="1"/>
    <s v="theater/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x v="0"/>
    <s v="USD"/>
    <m/>
    <n v="1420048208"/>
    <n v="1417456208"/>
    <b v="0"/>
    <n v="12"/>
    <n v="130.55555555555554"/>
    <n v="97.916666666666671"/>
    <x v="1"/>
    <x v="6"/>
    <b v="1"/>
    <s v="theater/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x v="1"/>
    <s v="GBP"/>
    <m/>
    <n v="1422015083"/>
    <n v="1419423083"/>
    <b v="0"/>
    <n v="38"/>
    <n v="104.75"/>
    <n v="55.131578947368418"/>
    <x v="1"/>
    <x v="6"/>
    <b v="1"/>
    <s v="theater/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x v="1"/>
    <s v="GBP"/>
    <m/>
    <n v="1433964444"/>
    <n v="1431372444"/>
    <b v="0"/>
    <n v="41"/>
    <n v="108.8"/>
    <n v="26.536585365853657"/>
    <x v="1"/>
    <x v="6"/>
    <b v="1"/>
    <s v="theater/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x v="0"/>
    <s v="USD"/>
    <m/>
    <n v="1410975994"/>
    <n v="1408383994"/>
    <b v="0"/>
    <n v="19"/>
    <n v="111"/>
    <n v="58.421052631578945"/>
    <x v="1"/>
    <x v="6"/>
    <b v="1"/>
    <s v="theater/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x v="0"/>
    <s v="USD"/>
    <m/>
    <n v="1420734696"/>
    <n v="1418142696"/>
    <b v="0"/>
    <n v="41"/>
    <n v="100.48"/>
    <n v="122.53658536585365"/>
    <x v="1"/>
    <x v="6"/>
    <b v="1"/>
    <s v="theater/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m/>
    <x v="0"/>
    <s v="USD"/>
    <m/>
    <n v="1420009200"/>
    <n v="1417593483"/>
    <b v="0"/>
    <n v="26"/>
    <n v="114.35"/>
    <n v="87.961538461538467"/>
    <x v="1"/>
    <x v="6"/>
    <b v="1"/>
    <s v="theater/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m/>
    <x v="1"/>
    <s v="GBP"/>
    <m/>
    <n v="1414701413"/>
    <n v="1412109413"/>
    <b v="0"/>
    <n v="25"/>
    <n v="122.06666666666666"/>
    <n v="73.239999999999995"/>
    <x v="1"/>
    <x v="6"/>
    <b v="1"/>
    <s v="theater/plays"/>
    <x v="3571"/>
    <x v="3"/>
    <d v="2014-10-30T20:36:53"/>
  </r>
  <r>
    <n v="3572"/>
    <s v="Monster"/>
    <s v="A darkly comic one woman show by Abram Rooney as part of The Camden Fringe 2015."/>
    <n v="500"/>
    <n v="500"/>
    <x v="0"/>
    <m/>
    <x v="1"/>
    <s v="GBP"/>
    <m/>
    <n v="1434894082"/>
    <n v="1432302082"/>
    <b v="0"/>
    <n v="9"/>
    <n v="100"/>
    <n v="55.555555555555557"/>
    <x v="1"/>
    <x v="6"/>
    <b v="1"/>
    <s v="theater/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m/>
    <x v="1"/>
    <s v="GBP"/>
    <m/>
    <n v="1415440846"/>
    <n v="1412845246"/>
    <b v="0"/>
    <n v="78"/>
    <n v="102.8"/>
    <n v="39.53846153846154"/>
    <x v="1"/>
    <x v="6"/>
    <b v="1"/>
    <s v="theater/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x v="0"/>
    <s v="USD"/>
    <m/>
    <n v="1415921848"/>
    <n v="1413326248"/>
    <b v="0"/>
    <n v="45"/>
    <n v="106.12068965517241"/>
    <n v="136.77777777777777"/>
    <x v="1"/>
    <x v="6"/>
    <b v="1"/>
    <s v="theater/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x v="0"/>
    <s v="USD"/>
    <m/>
    <n v="1470887940"/>
    <n v="1468176527"/>
    <b v="0"/>
    <n v="102"/>
    <n v="101.33"/>
    <n v="99.343137254901961"/>
    <x v="1"/>
    <x v="6"/>
    <b v="1"/>
    <s v="theater/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m/>
    <x v="0"/>
    <s v="USD"/>
    <m/>
    <n v="1480947054"/>
    <n v="1475759454"/>
    <b v="0"/>
    <n v="5"/>
    <n v="100"/>
    <n v="20"/>
    <x v="1"/>
    <x v="6"/>
    <b v="1"/>
    <s v="theater/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m/>
    <x v="0"/>
    <s v="USD"/>
    <m/>
    <n v="1430029680"/>
    <n v="1427741583"/>
    <b v="0"/>
    <n v="27"/>
    <n v="130"/>
    <n v="28.888888888888889"/>
    <x v="1"/>
    <x v="6"/>
    <b v="1"/>
    <s v="theater/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m/>
    <x v="1"/>
    <s v="GBP"/>
    <m/>
    <n v="1462037777"/>
    <n v="1459445777"/>
    <b v="0"/>
    <n v="37"/>
    <n v="100.01333333333334"/>
    <n v="40.545945945945945"/>
    <x v="1"/>
    <x v="6"/>
    <b v="1"/>
    <s v="theater/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x v="1"/>
    <s v="GBP"/>
    <m/>
    <n v="1459444656"/>
    <n v="1456856256"/>
    <b v="0"/>
    <n v="14"/>
    <n v="100"/>
    <n v="35.714285714285715"/>
    <x v="1"/>
    <x v="6"/>
    <b v="1"/>
    <s v="theater/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m/>
    <x v="0"/>
    <s v="USD"/>
    <m/>
    <n v="1425185940"/>
    <n v="1421900022"/>
    <b v="0"/>
    <n v="27"/>
    <n v="113.88888888888889"/>
    <n v="37.962962962962962"/>
    <x v="1"/>
    <x v="6"/>
    <b v="1"/>
    <s v="theater/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x v="1"/>
    <s v="GBP"/>
    <m/>
    <n v="1406719110"/>
    <n v="1405509510"/>
    <b v="0"/>
    <n v="45"/>
    <n v="100"/>
    <n v="33.333333333333336"/>
    <x v="1"/>
    <x v="6"/>
    <b v="1"/>
    <s v="theater/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m/>
    <x v="0"/>
    <s v="USD"/>
    <m/>
    <n v="1459822682"/>
    <n v="1458613082"/>
    <b v="0"/>
    <n v="49"/>
    <n v="287"/>
    <n v="58.571428571428569"/>
    <x v="1"/>
    <x v="6"/>
    <b v="1"/>
    <s v="theater/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x v="0"/>
    <s v="USD"/>
    <m/>
    <n v="1460970805"/>
    <n v="1455790405"/>
    <b v="0"/>
    <n v="24"/>
    <n v="108.5"/>
    <n v="135.625"/>
    <x v="1"/>
    <x v="6"/>
    <b v="1"/>
    <s v="theater/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x v="1"/>
    <s v="GBP"/>
    <m/>
    <n v="1436772944"/>
    <n v="1434180944"/>
    <b v="0"/>
    <n v="112"/>
    <n v="115.5"/>
    <n v="30.9375"/>
    <x v="1"/>
    <x v="6"/>
    <b v="1"/>
    <s v="theater/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m/>
    <x v="0"/>
    <s v="USD"/>
    <m/>
    <n v="1419181890"/>
    <n v="1416589890"/>
    <b v="0"/>
    <n v="23"/>
    <n v="119.11764705882354"/>
    <n v="176.08695652173913"/>
    <x v="1"/>
    <x v="6"/>
    <b v="1"/>
    <s v="theater/plays"/>
    <x v="3585"/>
    <x v="3"/>
    <d v="2014-12-21T17:11:30"/>
  </r>
  <r>
    <n v="3586"/>
    <s v="Actors &amp; Musicians who are Blind or Autistic"/>
    <s v="See Theatre In A New Light"/>
    <n v="7500"/>
    <n v="8207"/>
    <x v="0"/>
    <m/>
    <x v="0"/>
    <s v="USD"/>
    <m/>
    <n v="1474649070"/>
    <n v="1469465070"/>
    <b v="0"/>
    <n v="54"/>
    <n v="109.42666666666666"/>
    <n v="151.9814814814815"/>
    <x v="1"/>
    <x v="6"/>
    <b v="1"/>
    <s v="theater/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m/>
    <x v="1"/>
    <s v="GBP"/>
    <m/>
    <n v="1467054000"/>
    <n v="1463144254"/>
    <b v="0"/>
    <n v="28"/>
    <n v="126.6"/>
    <n v="22.607142857142858"/>
    <x v="1"/>
    <x v="6"/>
    <b v="1"/>
    <s v="theater/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m/>
    <x v="1"/>
    <s v="GBP"/>
    <m/>
    <n v="1430348400"/>
    <n v="1428436410"/>
    <b v="0"/>
    <n v="11"/>
    <n v="100.5"/>
    <n v="18.272727272727273"/>
    <x v="1"/>
    <x v="6"/>
    <b v="1"/>
    <s v="theater/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x v="0"/>
    <s v="USD"/>
    <m/>
    <n v="1432654347"/>
    <n v="1430494347"/>
    <b v="0"/>
    <n v="62"/>
    <n v="127.5"/>
    <n v="82.258064516129039"/>
    <x v="1"/>
    <x v="6"/>
    <b v="1"/>
    <s v="theater/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m/>
    <x v="1"/>
    <s v="GBP"/>
    <m/>
    <n v="1413792034"/>
    <n v="1411200034"/>
    <b v="0"/>
    <n v="73"/>
    <n v="100.06"/>
    <n v="68.534246575342465"/>
    <x v="1"/>
    <x v="6"/>
    <b v="1"/>
    <s v="theater/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x v="0"/>
    <s v="USD"/>
    <m/>
    <n v="1422075540"/>
    <n v="1419979544"/>
    <b v="0"/>
    <n v="18"/>
    <n v="175"/>
    <n v="68.055555555555557"/>
    <x v="1"/>
    <x v="6"/>
    <b v="1"/>
    <s v="theater/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m/>
    <x v="0"/>
    <s v="USD"/>
    <m/>
    <n v="1423630740"/>
    <n v="1418673307"/>
    <b v="0"/>
    <n v="35"/>
    <n v="127.25"/>
    <n v="72.714285714285708"/>
    <x v="1"/>
    <x v="6"/>
    <b v="1"/>
    <s v="theater/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x v="0"/>
    <s v="USD"/>
    <m/>
    <n v="1420489560"/>
    <n v="1417469639"/>
    <b v="0"/>
    <n v="43"/>
    <n v="110.63333333333334"/>
    <n v="77.186046511627907"/>
    <x v="1"/>
    <x v="6"/>
    <b v="1"/>
    <s v="theater/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m/>
    <x v="0"/>
    <s v="USD"/>
    <m/>
    <n v="1472952982"/>
    <n v="1470792982"/>
    <b v="0"/>
    <n v="36"/>
    <n v="125.9375"/>
    <n v="55.972222222222221"/>
    <x v="1"/>
    <x v="6"/>
    <b v="1"/>
    <s v="theater/plays"/>
    <x v="3594"/>
    <x v="2"/>
    <d v="2016-09-04T01:36:22"/>
  </r>
  <r>
    <n v="3595"/>
    <s v="The Flu Season"/>
    <s v="A new theatre company staging Will Eno's The Flu Season in Seattle"/>
    <n v="2600"/>
    <n v="3081"/>
    <x v="0"/>
    <m/>
    <x v="0"/>
    <s v="USD"/>
    <m/>
    <n v="1426229940"/>
    <n v="1423959123"/>
    <b v="0"/>
    <n v="62"/>
    <n v="118.5"/>
    <n v="49.693548387096776"/>
    <x v="1"/>
    <x v="6"/>
    <b v="1"/>
    <s v="theater/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x v="5"/>
    <s v="CAD"/>
    <m/>
    <n v="1409072982"/>
    <n v="1407258582"/>
    <b v="0"/>
    <n v="15"/>
    <n v="107.72727272727273"/>
    <n v="79"/>
    <x v="1"/>
    <x v="6"/>
    <b v="1"/>
    <s v="theater/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m/>
    <x v="0"/>
    <s v="USD"/>
    <m/>
    <n v="1456984740"/>
    <n v="1455717790"/>
    <b v="0"/>
    <n v="33"/>
    <n v="102.6"/>
    <n v="77.727272727272734"/>
    <x v="1"/>
    <x v="6"/>
    <b v="1"/>
    <s v="theater/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m/>
    <x v="0"/>
    <s v="USD"/>
    <m/>
    <n v="1409720340"/>
    <n v="1408129822"/>
    <b v="0"/>
    <n v="27"/>
    <n v="110.1"/>
    <n v="40.777777777777779"/>
    <x v="1"/>
    <x v="6"/>
    <b v="1"/>
    <s v="theater/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m/>
    <x v="0"/>
    <s v="USD"/>
    <m/>
    <n v="1440892800"/>
    <n v="1438715077"/>
    <b v="0"/>
    <n v="17"/>
    <n v="202"/>
    <n v="59.411764705882355"/>
    <x v="1"/>
    <x v="6"/>
    <b v="1"/>
    <s v="theater/plays"/>
    <x v="3599"/>
    <x v="0"/>
    <d v="2015-08-30T00:00:00"/>
  </r>
  <r>
    <n v="3600"/>
    <s v="Pariah"/>
    <s v="The First Play From The Man Who Brought You The Black James Bond!"/>
    <n v="10"/>
    <n v="13"/>
    <x v="0"/>
    <m/>
    <x v="0"/>
    <s v="USD"/>
    <m/>
    <n v="1476390164"/>
    <n v="1473970964"/>
    <b v="0"/>
    <n v="4"/>
    <n v="130"/>
    <n v="3.25"/>
    <x v="1"/>
    <x v="6"/>
    <b v="1"/>
    <s v="theater/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x v="1"/>
    <s v="GBP"/>
    <m/>
    <n v="1421452682"/>
    <n v="1418860682"/>
    <b v="0"/>
    <n v="53"/>
    <n v="104.35"/>
    <n v="39.377358490566039"/>
    <x v="1"/>
    <x v="6"/>
    <b v="1"/>
    <s v="theater/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x v="0"/>
    <s v="USD"/>
    <m/>
    <n v="1463520479"/>
    <n v="1458336479"/>
    <b v="0"/>
    <n v="49"/>
    <n v="100.05"/>
    <n v="81.673469387755105"/>
    <x v="1"/>
    <x v="6"/>
    <b v="1"/>
    <s v="theater/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x v="0"/>
    <s v="USD"/>
    <m/>
    <n v="1446759880"/>
    <n v="1444164280"/>
    <b v="0"/>
    <n v="57"/>
    <n v="170.66666666666666"/>
    <n v="44.912280701754383"/>
    <x v="1"/>
    <x v="6"/>
    <b v="1"/>
    <s v="theater/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x v="0"/>
    <s v="USD"/>
    <m/>
    <n v="1461913140"/>
    <n v="1461370956"/>
    <b v="0"/>
    <n v="69"/>
    <n v="112.83333333333333"/>
    <n v="49.05797101449275"/>
    <x v="1"/>
    <x v="6"/>
    <b v="1"/>
    <s v="theater/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x v="1"/>
    <s v="GBP"/>
    <m/>
    <n v="1455390126"/>
    <n v="1452798126"/>
    <b v="0"/>
    <n v="15"/>
    <n v="184"/>
    <n v="30.666666666666668"/>
    <x v="1"/>
    <x v="6"/>
    <b v="1"/>
    <s v="theater/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x v="1"/>
    <s v="GBP"/>
    <m/>
    <n v="1471185057"/>
    <n v="1468593057"/>
    <b v="0"/>
    <n v="64"/>
    <n v="130.26666666666668"/>
    <n v="61.0625"/>
    <x v="1"/>
    <x v="6"/>
    <b v="1"/>
    <s v="theater/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m/>
    <x v="1"/>
    <s v="GBP"/>
    <m/>
    <n v="1450137600"/>
    <n v="1448924882"/>
    <b v="0"/>
    <n v="20"/>
    <n v="105.45454545454545"/>
    <n v="29"/>
    <x v="1"/>
    <x v="6"/>
    <b v="1"/>
    <s v="theater/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m/>
    <x v="1"/>
    <s v="GBP"/>
    <m/>
    <n v="1466172000"/>
    <n v="1463418090"/>
    <b v="0"/>
    <n v="27"/>
    <n v="100"/>
    <n v="29.62962962962963"/>
    <x v="1"/>
    <x v="6"/>
    <b v="1"/>
    <s v="theater/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x v="1"/>
    <s v="GBP"/>
    <m/>
    <n v="1459378085"/>
    <n v="1456789685"/>
    <b v="0"/>
    <n v="21"/>
    <n v="153.31632653061226"/>
    <n v="143.0952380952381"/>
    <x v="1"/>
    <x v="6"/>
    <b v="1"/>
    <s v="theater/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x v="1"/>
    <s v="GBP"/>
    <m/>
    <n v="1439806936"/>
    <n v="1437214936"/>
    <b v="0"/>
    <n v="31"/>
    <n v="162.30000000000001"/>
    <n v="52.354838709677416"/>
    <x v="1"/>
    <x v="6"/>
    <b v="1"/>
    <s v="theater/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x v="1"/>
    <s v="GBP"/>
    <m/>
    <n v="1428483201"/>
    <n v="1425891201"/>
    <b v="0"/>
    <n v="51"/>
    <n v="136"/>
    <n v="66.666666666666671"/>
    <x v="1"/>
    <x v="6"/>
    <b v="1"/>
    <s v="theater/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x v="5"/>
    <s v="CAD"/>
    <m/>
    <n v="1402334811"/>
    <n v="1401470811"/>
    <b v="0"/>
    <n v="57"/>
    <n v="144.4"/>
    <n v="126.66666666666667"/>
    <x v="1"/>
    <x v="6"/>
    <b v="1"/>
    <s v="theater/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m/>
    <x v="0"/>
    <s v="USD"/>
    <m/>
    <n v="1403964574"/>
    <n v="1401372574"/>
    <b v="0"/>
    <n v="20"/>
    <n v="100"/>
    <n v="62.5"/>
    <x v="1"/>
    <x v="6"/>
    <b v="1"/>
    <s v="theater/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m/>
    <x v="0"/>
    <s v="USD"/>
    <m/>
    <n v="1434675616"/>
    <n v="1432083616"/>
    <b v="0"/>
    <n v="71"/>
    <n v="100.8"/>
    <n v="35.492957746478872"/>
    <x v="1"/>
    <x v="6"/>
    <b v="1"/>
    <s v="theater/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x v="1"/>
    <s v="GBP"/>
    <m/>
    <n v="1449756896"/>
    <n v="1447164896"/>
    <b v="0"/>
    <n v="72"/>
    <n v="106.8"/>
    <n v="37.083333333333336"/>
    <x v="1"/>
    <x v="6"/>
    <b v="1"/>
    <s v="theater/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x v="1"/>
    <s v="GBP"/>
    <m/>
    <n v="1426801664"/>
    <n v="1424213264"/>
    <b v="0"/>
    <n v="45"/>
    <n v="124.8"/>
    <n v="69.333333333333329"/>
    <x v="1"/>
    <x v="6"/>
    <b v="1"/>
    <s v="theater/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x v="1"/>
    <s v="GBP"/>
    <m/>
    <n v="1488240000"/>
    <n v="1486996729"/>
    <b v="0"/>
    <n v="51"/>
    <n v="118.91891891891892"/>
    <n v="17.254901960784313"/>
    <x v="1"/>
    <x v="6"/>
    <b v="1"/>
    <s v="theater/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x v="1"/>
    <s v="GBP"/>
    <m/>
    <n v="1433343850"/>
    <n v="1430751850"/>
    <b v="0"/>
    <n v="56"/>
    <n v="101"/>
    <n v="36.071428571428569"/>
    <x v="1"/>
    <x v="6"/>
    <b v="1"/>
    <s v="theater/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x v="0"/>
    <s v="USD"/>
    <m/>
    <n v="1479592800"/>
    <n v="1476760226"/>
    <b v="0"/>
    <n v="17"/>
    <n v="113"/>
    <n v="66.470588235294116"/>
    <x v="1"/>
    <x v="6"/>
    <b v="1"/>
    <s v="theater/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x v="0"/>
    <s v="USD"/>
    <m/>
    <n v="1425528000"/>
    <n v="1422916261"/>
    <b v="0"/>
    <n v="197"/>
    <n v="105.19047619047619"/>
    <n v="56.065989847715734"/>
    <x v="1"/>
    <x v="6"/>
    <b v="1"/>
    <s v="theater/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m/>
    <x v="0"/>
    <s v="USD"/>
    <m/>
    <n v="1475269200"/>
    <n v="1473200844"/>
    <b v="0"/>
    <n v="70"/>
    <n v="109.73333333333333"/>
    <n v="47.028571428571432"/>
    <x v="1"/>
    <x v="6"/>
    <b v="1"/>
    <s v="theater/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m/>
    <x v="0"/>
    <s v="USD"/>
    <m/>
    <n v="1411874580"/>
    <n v="1409030371"/>
    <b v="0"/>
    <n v="21"/>
    <n v="100.099"/>
    <n v="47.666190476190479"/>
    <x v="1"/>
    <x v="6"/>
    <b v="1"/>
    <s v="theater/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m/>
    <x v="0"/>
    <s v="USD"/>
    <m/>
    <n v="1406358000"/>
    <n v="1404841270"/>
    <b v="0"/>
    <n v="34"/>
    <n v="120"/>
    <n v="88.235294117647058"/>
    <x v="1"/>
    <x v="6"/>
    <b v="1"/>
    <s v="theater/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x v="0"/>
    <s v="USD"/>
    <m/>
    <n v="1471977290"/>
    <n v="1466793290"/>
    <b v="0"/>
    <n v="39"/>
    <n v="104.93333333333334"/>
    <n v="80.717948717948715"/>
    <x v="1"/>
    <x v="6"/>
    <b v="1"/>
    <s v="theater/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x v="1"/>
    <s v="GBP"/>
    <m/>
    <n v="1435851577"/>
    <n v="1433259577"/>
    <b v="0"/>
    <n v="78"/>
    <n v="102.66666666666667"/>
    <n v="39.487179487179489"/>
    <x v="1"/>
    <x v="6"/>
    <b v="1"/>
    <s v="theater/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x v="1"/>
    <s v="GBP"/>
    <m/>
    <n v="1408204857"/>
    <n v="1406390457"/>
    <b v="0"/>
    <n v="48"/>
    <n v="101.825"/>
    <n v="84.854166666666671"/>
    <x v="1"/>
    <x v="6"/>
    <b v="1"/>
    <s v="theater/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x v="0"/>
    <s v="USD"/>
    <m/>
    <n v="1463803140"/>
    <n v="1459446487"/>
    <b v="0"/>
    <n v="29"/>
    <n v="100"/>
    <n v="68.965517241379317"/>
    <x v="1"/>
    <x v="6"/>
    <b v="1"/>
    <s v="theater/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x v="0"/>
    <s v="USD"/>
    <m/>
    <n v="1450040396"/>
    <n v="1444852796"/>
    <b v="0"/>
    <n v="0"/>
    <n v="0"/>
    <e v="#DIV/0!"/>
    <x v="1"/>
    <x v="40"/>
    <b v="0"/>
    <s v="theater/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x v="0"/>
    <s v="USD"/>
    <m/>
    <n v="1462467600"/>
    <n v="1457403364"/>
    <b v="0"/>
    <n v="2"/>
    <n v="2.0000000000000001E-4"/>
    <n v="1"/>
    <x v="1"/>
    <x v="40"/>
    <b v="0"/>
    <s v="theater/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x v="1"/>
    <s v="GBP"/>
    <m/>
    <n v="1417295990"/>
    <n v="1414700390"/>
    <b v="0"/>
    <n v="1"/>
    <n v="3.3333333333333333E-2"/>
    <n v="1"/>
    <x v="1"/>
    <x v="40"/>
    <b v="0"/>
    <s v="theater/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x v="0"/>
    <s v="USD"/>
    <m/>
    <n v="1411444740"/>
    <n v="1409335497"/>
    <b v="0"/>
    <n v="59"/>
    <n v="51.023391812865498"/>
    <n v="147.88135593220338"/>
    <x v="1"/>
    <x v="40"/>
    <b v="0"/>
    <s v="theater/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x v="1"/>
    <s v="GBP"/>
    <m/>
    <n v="1416781749"/>
    <n v="1415053749"/>
    <b v="0"/>
    <n v="1"/>
    <n v="20"/>
    <n v="100"/>
    <x v="1"/>
    <x v="40"/>
    <b v="0"/>
    <s v="theater/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m/>
    <x v="0"/>
    <s v="USD"/>
    <m/>
    <n v="1479517200"/>
    <n v="1475765867"/>
    <b v="0"/>
    <n v="31"/>
    <n v="35.24"/>
    <n v="56.838709677419352"/>
    <x v="1"/>
    <x v="40"/>
    <b v="0"/>
    <s v="theater/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x v="5"/>
    <s v="CAD"/>
    <m/>
    <n v="1484366340"/>
    <n v="1480219174"/>
    <b v="0"/>
    <n v="18"/>
    <n v="4.246666666666667"/>
    <n v="176.94444444444446"/>
    <x v="1"/>
    <x v="40"/>
    <b v="0"/>
    <s v="theater/musical"/>
    <x v="3634"/>
    <x v="2"/>
    <d v="2017-01-14T03:59:00"/>
  </r>
  <r>
    <n v="3635"/>
    <s v="Mary's Son"/>
    <s v="Mary's Son is a pop opera about Jesus and the hope he brings to all people."/>
    <n v="3500"/>
    <n v="1276"/>
    <x v="2"/>
    <m/>
    <x v="0"/>
    <s v="USD"/>
    <m/>
    <n v="1461186676"/>
    <n v="1458594676"/>
    <b v="0"/>
    <n v="10"/>
    <n v="36.457142857142856"/>
    <n v="127.6"/>
    <x v="1"/>
    <x v="40"/>
    <b v="0"/>
    <s v="theater/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m/>
    <x v="0"/>
    <s v="USD"/>
    <m/>
    <n v="1442248829"/>
    <n v="1439224829"/>
    <b v="0"/>
    <n v="0"/>
    <n v="0"/>
    <e v="#DIV/0!"/>
    <x v="1"/>
    <x v="40"/>
    <b v="0"/>
    <s v="theater/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x v="0"/>
    <s v="USD"/>
    <m/>
    <n v="1420130935"/>
    <n v="1417538935"/>
    <b v="0"/>
    <n v="14"/>
    <n v="30.866666666666667"/>
    <n v="66.142857142857139"/>
    <x v="1"/>
    <x v="40"/>
    <b v="0"/>
    <s v="theater/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m/>
    <x v="5"/>
    <s v="CAD"/>
    <m/>
    <n v="1429456132"/>
    <n v="1424275732"/>
    <b v="0"/>
    <n v="2"/>
    <n v="6.5454545454545459"/>
    <n v="108"/>
    <x v="1"/>
    <x v="40"/>
    <b v="0"/>
    <s v="theater/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m/>
    <x v="0"/>
    <s v="USD"/>
    <m/>
    <n v="1475853060"/>
    <n v="1470672906"/>
    <b v="0"/>
    <n v="1"/>
    <n v="4.0000000000000001E-3"/>
    <n v="1"/>
    <x v="1"/>
    <x v="40"/>
    <b v="0"/>
    <s v="theater/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x v="0"/>
    <s v="USD"/>
    <m/>
    <n v="1431283530"/>
    <n v="1428691530"/>
    <b v="0"/>
    <n v="3"/>
    <n v="5.5"/>
    <n v="18.333333333333332"/>
    <x v="1"/>
    <x v="40"/>
    <b v="0"/>
    <s v="theater/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x v="0"/>
    <s v="USD"/>
    <m/>
    <n v="1412485200"/>
    <n v="1410966179"/>
    <b v="0"/>
    <n v="0"/>
    <n v="0"/>
    <e v="#DIV/0!"/>
    <x v="1"/>
    <x v="40"/>
    <b v="0"/>
    <s v="theater/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m/>
    <x v="12"/>
    <s v="EUR"/>
    <m/>
    <n v="1448902800"/>
    <n v="1445369727"/>
    <b v="0"/>
    <n v="2"/>
    <n v="2.1428571428571428"/>
    <n v="7.5"/>
    <x v="1"/>
    <x v="40"/>
    <b v="0"/>
    <s v="theater/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m/>
    <x v="0"/>
    <s v="USD"/>
    <m/>
    <n v="1447734439"/>
    <n v="1444274839"/>
    <b v="0"/>
    <n v="0"/>
    <n v="0"/>
    <e v="#DIV/0!"/>
    <x v="1"/>
    <x v="40"/>
    <b v="0"/>
    <s v="theater/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m/>
    <x v="0"/>
    <s v="USD"/>
    <m/>
    <n v="1457413140"/>
    <n v="1454996887"/>
    <b v="0"/>
    <n v="12"/>
    <n v="16.420000000000002"/>
    <n v="68.416666666666671"/>
    <x v="1"/>
    <x v="40"/>
    <b v="0"/>
    <s v="theater/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m/>
    <x v="5"/>
    <s v="CAD"/>
    <m/>
    <n v="1479773838"/>
    <n v="1477178238"/>
    <b v="0"/>
    <n v="1"/>
    <n v="0.1"/>
    <n v="1"/>
    <x v="1"/>
    <x v="40"/>
    <b v="0"/>
    <s v="theater/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m/>
    <x v="0"/>
    <s v="USD"/>
    <m/>
    <n v="1434497400"/>
    <n v="1431770802"/>
    <b v="0"/>
    <n v="8"/>
    <n v="4.8099999999999996"/>
    <n v="60.125"/>
    <x v="1"/>
    <x v="40"/>
    <b v="0"/>
    <s v="theater/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x v="1"/>
    <s v="GBP"/>
    <m/>
    <n v="1475258327"/>
    <n v="1471370327"/>
    <b v="0"/>
    <n v="2"/>
    <n v="6"/>
    <n v="15"/>
    <x v="1"/>
    <x v="40"/>
    <b v="0"/>
    <s v="theater/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m/>
    <x v="0"/>
    <s v="USD"/>
    <m/>
    <n v="1412492445"/>
    <n v="1409900445"/>
    <b v="0"/>
    <n v="73"/>
    <n v="100.38249999999999"/>
    <n v="550.04109589041093"/>
    <x v="1"/>
    <x v="6"/>
    <b v="1"/>
    <s v="theater/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x v="5"/>
    <s v="CAD"/>
    <m/>
    <n v="1402938394"/>
    <n v="1400691994"/>
    <b v="0"/>
    <n v="8"/>
    <n v="104"/>
    <n v="97.5"/>
    <x v="1"/>
    <x v="6"/>
    <b v="1"/>
    <s v="theater/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x v="1"/>
    <s v="GBP"/>
    <m/>
    <n v="1454412584"/>
    <n v="1452598184"/>
    <b v="0"/>
    <n v="17"/>
    <n v="100"/>
    <n v="29.411764705882351"/>
    <x v="1"/>
    <x v="6"/>
    <b v="1"/>
    <s v="theater/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x v="0"/>
    <s v="USD"/>
    <m/>
    <n v="1407686340"/>
    <n v="1404833442"/>
    <b v="0"/>
    <n v="9"/>
    <n v="104"/>
    <n v="57.777777777777779"/>
    <x v="1"/>
    <x v="6"/>
    <b v="1"/>
    <s v="theater/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x v="5"/>
    <s v="CAD"/>
    <m/>
    <n v="1472097540"/>
    <n v="1471188502"/>
    <b v="0"/>
    <n v="17"/>
    <n v="250.66666666666666"/>
    <n v="44.235294117647058"/>
    <x v="1"/>
    <x v="6"/>
    <b v="1"/>
    <s v="theater/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m/>
    <x v="1"/>
    <s v="GBP"/>
    <m/>
    <n v="1438764207"/>
    <n v="1436172207"/>
    <b v="0"/>
    <n v="33"/>
    <n v="100.5"/>
    <n v="60.909090909090907"/>
    <x v="1"/>
    <x v="6"/>
    <b v="1"/>
    <s v="theater/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x v="1"/>
    <s v="GBP"/>
    <m/>
    <n v="1459702800"/>
    <n v="1457690386"/>
    <b v="0"/>
    <n v="38"/>
    <n v="174.4"/>
    <n v="68.84210526315789"/>
    <x v="1"/>
    <x v="6"/>
    <b v="1"/>
    <s v="theater/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x v="0"/>
    <s v="USD"/>
    <m/>
    <n v="1437202740"/>
    <n v="1434654998"/>
    <b v="0"/>
    <n v="79"/>
    <n v="116.26"/>
    <n v="73.582278481012665"/>
    <x v="1"/>
    <x v="6"/>
    <b v="1"/>
    <s v="theater/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x v="16"/>
    <s v="CHF"/>
    <m/>
    <n v="1485989940"/>
    <n v="1483393836"/>
    <b v="0"/>
    <n v="46"/>
    <n v="105.82"/>
    <n v="115.02173913043478"/>
    <x v="1"/>
    <x v="6"/>
    <b v="1"/>
    <s v="theater/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x v="8"/>
    <s v="DKK"/>
    <m/>
    <n v="1464817320"/>
    <n v="1462806419"/>
    <b v="0"/>
    <n v="20"/>
    <n v="110.75"/>
    <n v="110.75"/>
    <x v="1"/>
    <x v="6"/>
    <b v="1"/>
    <s v="theater/plays"/>
    <x v="3657"/>
    <x v="2"/>
    <d v="2016-06-01T21:42:00"/>
  </r>
  <r>
    <n v="3658"/>
    <s v="Mr. Marmalade"/>
    <s v="Life is hard when your own imaginary friend can't make time for you."/>
    <n v="1500"/>
    <n v="1510"/>
    <x v="0"/>
    <m/>
    <x v="0"/>
    <s v="USD"/>
    <m/>
    <n v="1404273540"/>
    <n v="1400272580"/>
    <b v="0"/>
    <n v="20"/>
    <n v="100.66666666666667"/>
    <n v="75.5"/>
    <x v="1"/>
    <x v="6"/>
    <b v="1"/>
    <s v="theater/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m/>
    <x v="0"/>
    <s v="USD"/>
    <m/>
    <n v="1426775940"/>
    <n v="1424414350"/>
    <b v="0"/>
    <n v="13"/>
    <n v="102.03333333333333"/>
    <n v="235.46153846153845"/>
    <x v="1"/>
    <x v="6"/>
    <b v="1"/>
    <s v="theater/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x v="1"/>
    <s v="GBP"/>
    <m/>
    <n v="1419368925"/>
    <n v="1417208925"/>
    <b v="0"/>
    <n v="22"/>
    <n v="100"/>
    <n v="11.363636363636363"/>
    <x v="1"/>
    <x v="6"/>
    <b v="1"/>
    <s v="theater/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x v="0"/>
    <s v="USD"/>
    <m/>
    <n v="1460260800"/>
    <n v="1458336672"/>
    <b v="0"/>
    <n v="36"/>
    <n v="111"/>
    <n v="92.5"/>
    <x v="1"/>
    <x v="6"/>
    <b v="1"/>
    <s v="theater/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x v="5"/>
    <s v="CAD"/>
    <m/>
    <n v="1427775414"/>
    <n v="1425187014"/>
    <b v="0"/>
    <n v="40"/>
    <n v="101.425"/>
    <n v="202.85"/>
    <x v="1"/>
    <x v="6"/>
    <b v="1"/>
    <s v="theater/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x v="1"/>
    <s v="GBP"/>
    <m/>
    <n v="1482321030"/>
    <n v="1477133430"/>
    <b v="0"/>
    <n v="9"/>
    <n v="104"/>
    <n v="26"/>
    <x v="1"/>
    <x v="6"/>
    <b v="1"/>
    <s v="theater/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x v="0"/>
    <s v="USD"/>
    <m/>
    <n v="1466056689"/>
    <n v="1464847089"/>
    <b v="0"/>
    <n v="19"/>
    <n v="109.375"/>
    <n v="46.05263157894737"/>
    <x v="1"/>
    <x v="6"/>
    <b v="1"/>
    <s v="theater/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x v="6"/>
    <s v="EUR"/>
    <m/>
    <n v="1446062040"/>
    <n v="1445109822"/>
    <b v="0"/>
    <n v="14"/>
    <n v="115.16129032258064"/>
    <n v="51"/>
    <x v="1"/>
    <x v="6"/>
    <b v="1"/>
    <s v="theater/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m/>
    <x v="0"/>
    <s v="USD"/>
    <m/>
    <n v="1406185200"/>
    <n v="1404337382"/>
    <b v="0"/>
    <n v="38"/>
    <n v="100"/>
    <n v="31.578947368421051"/>
    <x v="1"/>
    <x v="6"/>
    <b v="1"/>
    <s v="theater/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x v="1"/>
    <s v="GBP"/>
    <m/>
    <n v="1437261419"/>
    <n v="1434669419"/>
    <b v="0"/>
    <n v="58"/>
    <n v="103.17033333333333"/>
    <n v="53.363965517241382"/>
    <x v="1"/>
    <x v="6"/>
    <b v="1"/>
    <s v="theater/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x v="0"/>
    <s v="USD"/>
    <m/>
    <n v="1437676380"/>
    <n v="1435670452"/>
    <b v="0"/>
    <n v="28"/>
    <n v="103.5"/>
    <n v="36.964285714285715"/>
    <x v="1"/>
    <x v="6"/>
    <b v="1"/>
    <s v="theater/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x v="1"/>
    <s v="GBP"/>
    <m/>
    <n v="1434039137"/>
    <n v="1431447137"/>
    <b v="0"/>
    <n v="17"/>
    <n v="138.19999999999999"/>
    <n v="81.294117647058826"/>
    <x v="1"/>
    <x v="6"/>
    <b v="1"/>
    <s v="theater/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x v="1"/>
    <s v="GBP"/>
    <m/>
    <n v="1433113200"/>
    <n v="1431951611"/>
    <b v="0"/>
    <n v="12"/>
    <n v="109.54545454545455"/>
    <n v="20.083333333333332"/>
    <x v="1"/>
    <x v="6"/>
    <b v="1"/>
    <s v="theater/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m/>
    <x v="0"/>
    <s v="USD"/>
    <m/>
    <n v="1405915140"/>
    <n v="1404140667"/>
    <b v="0"/>
    <n v="40"/>
    <n v="100.85714285714286"/>
    <n v="88.25"/>
    <x v="1"/>
    <x v="6"/>
    <b v="1"/>
    <s v="theater/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x v="1"/>
    <s v="GBP"/>
    <m/>
    <n v="1411771384"/>
    <n v="1409179384"/>
    <b v="0"/>
    <n v="57"/>
    <n v="101.53333333333333"/>
    <n v="53.438596491228068"/>
    <x v="1"/>
    <x v="6"/>
    <b v="1"/>
    <s v="theater/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m/>
    <x v="1"/>
    <s v="GBP"/>
    <m/>
    <n v="1415191920"/>
    <n v="1412233497"/>
    <b v="0"/>
    <n v="114"/>
    <n v="113.625"/>
    <n v="39.868421052631582"/>
    <x v="1"/>
    <x v="6"/>
    <b v="1"/>
    <s v="theater/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x v="12"/>
    <s v="EUR"/>
    <m/>
    <n v="1472936229"/>
    <n v="1467752229"/>
    <b v="0"/>
    <n v="31"/>
    <n v="100"/>
    <n v="145.16129032258064"/>
    <x v="1"/>
    <x v="6"/>
    <b v="1"/>
    <s v="theater/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x v="1"/>
    <s v="GBP"/>
    <m/>
    <n v="1463353200"/>
    <n v="1462285182"/>
    <b v="0"/>
    <n v="3"/>
    <n v="140"/>
    <n v="23.333333333333332"/>
    <x v="1"/>
    <x v="6"/>
    <b v="1"/>
    <s v="theater/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x v="0"/>
    <s v="USD"/>
    <m/>
    <n v="1410550484"/>
    <n v="1408995284"/>
    <b v="0"/>
    <n v="16"/>
    <n v="128.75"/>
    <n v="64.375"/>
    <x v="1"/>
    <x v="6"/>
    <b v="1"/>
    <s v="theater/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m/>
    <x v="0"/>
    <s v="USD"/>
    <m/>
    <n v="1404359940"/>
    <n v="1402580818"/>
    <b v="0"/>
    <n v="199"/>
    <n v="102.90416666666667"/>
    <n v="62.052763819095475"/>
    <x v="1"/>
    <x v="6"/>
    <b v="1"/>
    <s v="theater/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m/>
    <x v="1"/>
    <s v="GBP"/>
    <m/>
    <n v="1433076298"/>
    <n v="1430052298"/>
    <b v="0"/>
    <n v="31"/>
    <n v="102.5"/>
    <n v="66.129032258064512"/>
    <x v="1"/>
    <x v="6"/>
    <b v="1"/>
    <s v="theater/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x v="0"/>
    <s v="USD"/>
    <m/>
    <n v="1404190740"/>
    <n v="1401214581"/>
    <b v="0"/>
    <n v="30"/>
    <n v="110.1"/>
    <n v="73.400000000000006"/>
    <x v="1"/>
    <x v="6"/>
    <b v="1"/>
    <s v="theater/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x v="0"/>
    <s v="USD"/>
    <m/>
    <n v="1475664834"/>
    <n v="1473850434"/>
    <b v="0"/>
    <n v="34"/>
    <n v="112.76666666666667"/>
    <n v="99.5"/>
    <x v="1"/>
    <x v="6"/>
    <b v="1"/>
    <s v="theater/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x v="0"/>
    <s v="USD"/>
    <m/>
    <n v="1452872290"/>
    <n v="1452008290"/>
    <b v="0"/>
    <n v="18"/>
    <n v="111.9"/>
    <n v="62.166666666666664"/>
    <x v="1"/>
    <x v="6"/>
    <b v="1"/>
    <s v="theater/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x v="0"/>
    <s v="USD"/>
    <m/>
    <n v="1402901940"/>
    <n v="1399998418"/>
    <b v="0"/>
    <n v="67"/>
    <n v="139.19999999999999"/>
    <n v="62.328358208955223"/>
    <x v="1"/>
    <x v="6"/>
    <b v="1"/>
    <s v="theater/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m/>
    <x v="0"/>
    <s v="USD"/>
    <m/>
    <n v="1476931696"/>
    <n v="1474339696"/>
    <b v="0"/>
    <n v="66"/>
    <n v="110.85714285714286"/>
    <n v="58.787878787878789"/>
    <x v="1"/>
    <x v="6"/>
    <b v="1"/>
    <s v="theater/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m/>
    <x v="0"/>
    <s v="USD"/>
    <m/>
    <n v="1441167586"/>
    <n v="1438575586"/>
    <b v="0"/>
    <n v="23"/>
    <n v="139.06666666666666"/>
    <n v="45.347826086956523"/>
    <x v="1"/>
    <x v="6"/>
    <b v="1"/>
    <s v="theater/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x v="0"/>
    <s v="USD"/>
    <m/>
    <n v="1400533200"/>
    <n v="1398348859"/>
    <b v="0"/>
    <n v="126"/>
    <n v="105.7"/>
    <n v="41.944444444444443"/>
    <x v="1"/>
    <x v="6"/>
    <b v="1"/>
    <s v="theater/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m/>
    <x v="0"/>
    <s v="USD"/>
    <m/>
    <n v="1440820740"/>
    <n v="1439567660"/>
    <b v="0"/>
    <n v="6"/>
    <n v="101.42857142857143"/>
    <n v="59.166666666666664"/>
    <x v="1"/>
    <x v="6"/>
    <b v="1"/>
    <s v="theater/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x v="0"/>
    <s v="USD"/>
    <m/>
    <n v="1403846055"/>
    <n v="1401254055"/>
    <b v="0"/>
    <n v="25"/>
    <n v="100.245"/>
    <n v="200.49"/>
    <x v="1"/>
    <x v="6"/>
    <b v="1"/>
    <s v="theater/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m/>
    <x v="1"/>
    <s v="GBP"/>
    <m/>
    <n v="1407524004"/>
    <n v="1404932004"/>
    <b v="0"/>
    <n v="39"/>
    <n v="109.16666666666667"/>
    <n v="83.974358974358978"/>
    <x v="1"/>
    <x v="6"/>
    <b v="1"/>
    <s v="theater/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x v="0"/>
    <s v="USD"/>
    <m/>
    <n v="1434925500"/>
    <n v="1432410639"/>
    <b v="0"/>
    <n v="62"/>
    <n v="118.33333333333333"/>
    <n v="57.258064516129032"/>
    <x v="1"/>
    <x v="6"/>
    <b v="1"/>
    <s v="theater/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m/>
    <x v="0"/>
    <s v="USD"/>
    <m/>
    <n v="1417101683"/>
    <n v="1414506083"/>
    <b v="0"/>
    <n v="31"/>
    <n v="120"/>
    <n v="58.064516129032256"/>
    <x v="1"/>
    <x v="6"/>
    <b v="1"/>
    <s v="theater/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m/>
    <x v="0"/>
    <s v="USD"/>
    <m/>
    <n v="1425272340"/>
    <n v="1421426929"/>
    <b v="0"/>
    <n v="274"/>
    <n v="127.96"/>
    <n v="186.80291970802921"/>
    <x v="1"/>
    <x v="6"/>
    <b v="1"/>
    <s v="theater/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m/>
    <x v="0"/>
    <s v="USD"/>
    <m/>
    <n v="1411084800"/>
    <n v="1410304179"/>
    <b v="0"/>
    <n v="17"/>
    <n v="126"/>
    <n v="74.117647058823536"/>
    <x v="1"/>
    <x v="6"/>
    <b v="1"/>
    <s v="theater/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x v="1"/>
    <s v="GBP"/>
    <m/>
    <n v="1448922600"/>
    <n v="1446352529"/>
    <b v="0"/>
    <n v="14"/>
    <n v="129.12912912912913"/>
    <n v="30.714285714285715"/>
    <x v="1"/>
    <x v="6"/>
    <b v="1"/>
    <s v="theater/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x v="0"/>
    <s v="USD"/>
    <m/>
    <n v="1465178400"/>
    <n v="1461985967"/>
    <b v="0"/>
    <n v="60"/>
    <n v="107.42857142857143"/>
    <n v="62.666666666666664"/>
    <x v="1"/>
    <x v="6"/>
    <b v="1"/>
    <s v="theater/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x v="0"/>
    <s v="USD"/>
    <m/>
    <n v="1421009610"/>
    <n v="1419281610"/>
    <b v="0"/>
    <n v="33"/>
    <n v="100.125"/>
    <n v="121.36363636363636"/>
    <x v="1"/>
    <x v="6"/>
    <b v="1"/>
    <s v="theater/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x v="1"/>
    <s v="GBP"/>
    <m/>
    <n v="1423838916"/>
    <n v="1418654916"/>
    <b v="0"/>
    <n v="78"/>
    <n v="155"/>
    <n v="39.743589743589745"/>
    <x v="1"/>
    <x v="6"/>
    <b v="1"/>
    <s v="theater/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m/>
    <x v="1"/>
    <s v="GBP"/>
    <m/>
    <n v="1462878648"/>
    <n v="1461064248"/>
    <b v="0"/>
    <n v="30"/>
    <n v="108"/>
    <n v="72"/>
    <x v="1"/>
    <x v="6"/>
    <b v="1"/>
    <s v="theater/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m/>
    <x v="0"/>
    <s v="USD"/>
    <m/>
    <n v="1456946487"/>
    <n v="1454354487"/>
    <b v="0"/>
    <n v="136"/>
    <n v="110.52"/>
    <n v="40.632352941176471"/>
    <x v="1"/>
    <x v="6"/>
    <b v="1"/>
    <s v="theater/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x v="0"/>
    <s v="USD"/>
    <m/>
    <n v="1413383216"/>
    <n v="1410791216"/>
    <b v="0"/>
    <n v="40"/>
    <n v="100.8"/>
    <n v="63"/>
    <x v="1"/>
    <x v="6"/>
    <b v="1"/>
    <s v="theater/plays"/>
    <x v="3699"/>
    <x v="3"/>
    <d v="2014-10-15T14:26:56"/>
  </r>
  <r>
    <n v="3700"/>
    <s v="Generations (Senior Project)"/>
    <s v="Help me produce the play I have written for my senior project!"/>
    <n v="500"/>
    <n v="606"/>
    <x v="0"/>
    <m/>
    <x v="0"/>
    <s v="USD"/>
    <m/>
    <n v="1412092800"/>
    <n v="1409493800"/>
    <b v="0"/>
    <n v="18"/>
    <n v="121.2"/>
    <n v="33.666666666666664"/>
    <x v="1"/>
    <x v="6"/>
    <b v="1"/>
    <s v="theater/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m/>
    <x v="1"/>
    <s v="GBP"/>
    <m/>
    <n v="1433422793"/>
    <n v="1430830793"/>
    <b v="0"/>
    <n v="39"/>
    <n v="100.33333333333333"/>
    <n v="38.589743589743591"/>
    <x v="1"/>
    <x v="6"/>
    <b v="1"/>
    <s v="theater/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x v="1"/>
    <s v="GBP"/>
    <m/>
    <n v="1468191540"/>
    <n v="1464958484"/>
    <b v="0"/>
    <n v="21"/>
    <n v="109.16666666666667"/>
    <n v="155.95238095238096"/>
    <x v="1"/>
    <x v="6"/>
    <b v="1"/>
    <s v="theater/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x v="0"/>
    <s v="USD"/>
    <m/>
    <n v="1471071540"/>
    <n v="1467720388"/>
    <b v="0"/>
    <n v="30"/>
    <n v="123.42857142857143"/>
    <n v="43.2"/>
    <x v="1"/>
    <x v="6"/>
    <b v="1"/>
    <s v="theater/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x v="1"/>
    <s v="GBP"/>
    <m/>
    <n v="1464712394"/>
    <n v="1459528394"/>
    <b v="0"/>
    <n v="27"/>
    <n v="136.33666666666667"/>
    <n v="15.148518518518518"/>
    <x v="1"/>
    <x v="6"/>
    <b v="1"/>
    <s v="theater/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x v="0"/>
    <s v="USD"/>
    <m/>
    <n v="1403546400"/>
    <n v="1401714114"/>
    <b v="0"/>
    <n v="35"/>
    <n v="103.46657233816767"/>
    <n v="83.571428571428569"/>
    <x v="1"/>
    <x v="6"/>
    <b v="1"/>
    <s v="theater/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x v="0"/>
    <s v="USD"/>
    <m/>
    <n v="1410558949"/>
    <n v="1409262949"/>
    <b v="0"/>
    <n v="13"/>
    <n v="121.33333333333333"/>
    <n v="140"/>
    <x v="1"/>
    <x v="6"/>
    <b v="1"/>
    <s v="theater/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m/>
    <x v="0"/>
    <s v="USD"/>
    <m/>
    <n v="1469165160"/>
    <n v="1467335378"/>
    <b v="0"/>
    <n v="23"/>
    <n v="186"/>
    <n v="80.869565217391298"/>
    <x v="1"/>
    <x v="6"/>
    <b v="1"/>
    <s v="theater/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x v="0"/>
    <s v="USD"/>
    <m/>
    <n v="1404444286"/>
    <n v="1403234686"/>
    <b v="0"/>
    <n v="39"/>
    <n v="300"/>
    <n v="53.846153846153847"/>
    <x v="1"/>
    <x v="6"/>
    <b v="1"/>
    <s v="theater/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m/>
    <x v="1"/>
    <s v="GBP"/>
    <m/>
    <n v="1403715546"/>
    <n v="1401123546"/>
    <b v="0"/>
    <n v="35"/>
    <n v="108.25"/>
    <n v="30.928571428571427"/>
    <x v="1"/>
    <x v="6"/>
    <b v="1"/>
    <s v="theater/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m/>
    <x v="0"/>
    <s v="USD"/>
    <m/>
    <n v="1428068988"/>
    <n v="1425908988"/>
    <b v="0"/>
    <n v="27"/>
    <n v="141.15384615384616"/>
    <n v="67.962962962962962"/>
    <x v="1"/>
    <x v="6"/>
    <b v="1"/>
    <s v="theater/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m/>
    <x v="0"/>
    <s v="USD"/>
    <m/>
    <n v="1402848000"/>
    <n v="1400606573"/>
    <b v="0"/>
    <n v="21"/>
    <n v="114"/>
    <n v="27.142857142857142"/>
    <x v="1"/>
    <x v="6"/>
    <b v="1"/>
    <s v="theater/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m/>
    <x v="0"/>
    <s v="USD"/>
    <m/>
    <n v="1433055540"/>
    <n v="1431230867"/>
    <b v="0"/>
    <n v="104"/>
    <n v="153.73333333333332"/>
    <n v="110.86538461538461"/>
    <x v="1"/>
    <x v="6"/>
    <b v="1"/>
    <s v="theater/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x v="0"/>
    <s v="USD"/>
    <m/>
    <n v="1465062166"/>
    <n v="1463334166"/>
    <b v="0"/>
    <n v="19"/>
    <n v="101.5"/>
    <n v="106.84210526315789"/>
    <x v="1"/>
    <x v="6"/>
    <b v="1"/>
    <s v="theater/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x v="0"/>
    <s v="USD"/>
    <m/>
    <n v="1432612740"/>
    <n v="1429881667"/>
    <b v="0"/>
    <n v="97"/>
    <n v="102.35"/>
    <n v="105.51546391752578"/>
    <x v="1"/>
    <x v="6"/>
    <b v="1"/>
    <s v="theater/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m/>
    <x v="1"/>
    <s v="GBP"/>
    <m/>
    <n v="1427806320"/>
    <n v="1422834819"/>
    <b v="0"/>
    <n v="27"/>
    <n v="102.57142857142857"/>
    <n v="132.96296296296296"/>
    <x v="1"/>
    <x v="6"/>
    <b v="1"/>
    <s v="theater/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m/>
    <x v="0"/>
    <s v="USD"/>
    <m/>
    <n v="1453411109"/>
    <n v="1450819109"/>
    <b v="0"/>
    <n v="24"/>
    <n v="155.75"/>
    <n v="51.916666666666664"/>
    <x v="1"/>
    <x v="6"/>
    <b v="1"/>
    <s v="theater/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x v="1"/>
    <s v="GBP"/>
    <m/>
    <n v="1431204449"/>
    <n v="1428526049"/>
    <b v="0"/>
    <n v="13"/>
    <n v="100.75"/>
    <n v="310"/>
    <x v="1"/>
    <x v="6"/>
    <b v="1"/>
    <s v="theater/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m/>
    <x v="1"/>
    <s v="GBP"/>
    <m/>
    <n v="1425057075"/>
    <n v="1422465075"/>
    <b v="0"/>
    <n v="46"/>
    <n v="239.4"/>
    <n v="26.021739130434781"/>
    <x v="1"/>
    <x v="6"/>
    <b v="1"/>
    <s v="theater/plays"/>
    <x v="3718"/>
    <x v="0"/>
    <d v="2015-02-27T17:11:15"/>
  </r>
  <r>
    <n v="3719"/>
    <s v="Corium"/>
    <s v="A new piece of physical theatre about love, regret and longing."/>
    <n v="200"/>
    <n v="420"/>
    <x v="0"/>
    <m/>
    <x v="1"/>
    <s v="GBP"/>
    <m/>
    <n v="1434994266"/>
    <n v="1432402266"/>
    <b v="0"/>
    <n v="4"/>
    <n v="210"/>
    <n v="105"/>
    <x v="1"/>
    <x v="6"/>
    <b v="1"/>
    <s v="theater/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m/>
    <x v="0"/>
    <s v="USD"/>
    <m/>
    <n v="1435881006"/>
    <n v="1433980206"/>
    <b v="0"/>
    <n v="40"/>
    <n v="104.51515151515152"/>
    <n v="86.224999999999994"/>
    <x v="1"/>
    <x v="6"/>
    <b v="1"/>
    <s v="theater/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x v="0"/>
    <s v="USD"/>
    <m/>
    <n v="1415230084"/>
    <n v="1413412084"/>
    <b v="0"/>
    <n v="44"/>
    <n v="100.8"/>
    <n v="114.54545454545455"/>
    <x v="1"/>
    <x v="6"/>
    <b v="1"/>
    <s v="theater/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x v="5"/>
    <s v="CAD"/>
    <m/>
    <n v="1455231540"/>
    <n v="1452614847"/>
    <b v="0"/>
    <n v="35"/>
    <n v="111.2"/>
    <n v="47.657142857142858"/>
    <x v="1"/>
    <x v="6"/>
    <b v="1"/>
    <s v="theater/plays"/>
    <x v="3722"/>
    <x v="2"/>
    <d v="2016-02-11T22:59:00"/>
  </r>
  <r>
    <n v="3723"/>
    <s v="Beauty and the Beast"/>
    <s v="Saltmine Theatre Company present Beauty and the Beast:"/>
    <n v="4500"/>
    <n v="4592"/>
    <x v="0"/>
    <m/>
    <x v="1"/>
    <s v="GBP"/>
    <m/>
    <n v="1417374262"/>
    <n v="1414778662"/>
    <b v="0"/>
    <n v="63"/>
    <n v="102.04444444444445"/>
    <n v="72.888888888888886"/>
    <x v="1"/>
    <x v="6"/>
    <b v="1"/>
    <s v="theater/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x v="1"/>
    <s v="GBP"/>
    <m/>
    <n v="1462402800"/>
    <n v="1459856860"/>
    <b v="0"/>
    <n v="89"/>
    <n v="102.54767441860466"/>
    <n v="49.545505617977533"/>
    <x v="1"/>
    <x v="6"/>
    <b v="1"/>
    <s v="theater/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x v="1"/>
    <s v="GBP"/>
    <m/>
    <n v="1455831000"/>
    <n v="1454366467"/>
    <b v="0"/>
    <n v="15"/>
    <n v="127"/>
    <n v="25.4"/>
    <x v="1"/>
    <x v="6"/>
    <b v="1"/>
    <s v="theater/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m/>
    <x v="0"/>
    <s v="USD"/>
    <m/>
    <n v="1461963600"/>
    <n v="1459567371"/>
    <b v="0"/>
    <n v="46"/>
    <n v="338.70588235294116"/>
    <n v="62.586956521739133"/>
    <x v="1"/>
    <x v="6"/>
    <b v="1"/>
    <s v="theater/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x v="0"/>
    <s v="USD"/>
    <m/>
    <n v="1476939300"/>
    <n v="1474273294"/>
    <b v="0"/>
    <n v="33"/>
    <n v="100.75"/>
    <n v="61.060606060606062"/>
    <x v="1"/>
    <x v="6"/>
    <b v="1"/>
    <s v="theater/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m/>
    <x v="0"/>
    <s v="USD"/>
    <m/>
    <n v="1439957176"/>
    <n v="1437365176"/>
    <b v="0"/>
    <n v="31"/>
    <n v="9.31"/>
    <n v="60.064516129032256"/>
    <x v="1"/>
    <x v="6"/>
    <b v="0"/>
    <s v="theater/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x v="0"/>
    <s v="USD"/>
    <m/>
    <n v="1427082912"/>
    <n v="1423198512"/>
    <b v="0"/>
    <n v="5"/>
    <n v="7.24"/>
    <n v="72.400000000000006"/>
    <x v="1"/>
    <x v="6"/>
    <b v="0"/>
    <s v="theater/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x v="0"/>
    <s v="USD"/>
    <m/>
    <n v="1439828159"/>
    <n v="1437236159"/>
    <b v="0"/>
    <n v="1"/>
    <n v="10"/>
    <n v="100"/>
    <x v="1"/>
    <x v="6"/>
    <b v="0"/>
    <s v="theater/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m/>
    <x v="0"/>
    <s v="USD"/>
    <m/>
    <n v="1420860180"/>
    <n v="1418234646"/>
    <b v="0"/>
    <n v="12"/>
    <n v="11.272727272727273"/>
    <n v="51.666666666666664"/>
    <x v="1"/>
    <x v="6"/>
    <b v="0"/>
    <s v="theater/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m/>
    <x v="9"/>
    <s v="EUR"/>
    <m/>
    <n v="1422100800"/>
    <n v="1416932133"/>
    <b v="0"/>
    <n v="4"/>
    <n v="15.411764705882353"/>
    <n v="32.75"/>
    <x v="1"/>
    <x v="6"/>
    <b v="0"/>
    <s v="theater/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m/>
    <x v="0"/>
    <s v="USD"/>
    <m/>
    <n v="1429396200"/>
    <n v="1428539708"/>
    <b v="0"/>
    <n v="0"/>
    <n v="0"/>
    <e v="#DIV/0!"/>
    <x v="1"/>
    <x v="6"/>
    <b v="0"/>
    <s v="theater/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x v="0"/>
    <s v="USD"/>
    <m/>
    <n v="1432589896"/>
    <n v="1427405896"/>
    <b v="0"/>
    <n v="7"/>
    <n v="28.466666666666665"/>
    <n v="61"/>
    <x v="1"/>
    <x v="6"/>
    <b v="0"/>
    <s v="theater/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m/>
    <x v="1"/>
    <s v="GBP"/>
    <m/>
    <n v="1432831089"/>
    <n v="1430239089"/>
    <b v="0"/>
    <n v="2"/>
    <n v="13.333333333333334"/>
    <n v="10"/>
    <x v="1"/>
    <x v="6"/>
    <b v="0"/>
    <s v="theater/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x v="1"/>
    <s v="GBP"/>
    <m/>
    <n v="1427133600"/>
    <n v="1423847093"/>
    <b v="0"/>
    <n v="1"/>
    <n v="0.66666666666666663"/>
    <n v="10"/>
    <x v="1"/>
    <x v="6"/>
    <b v="0"/>
    <s v="theater/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m/>
    <x v="0"/>
    <s v="USD"/>
    <m/>
    <n v="1447311540"/>
    <n v="1445358903"/>
    <b v="0"/>
    <n v="4"/>
    <n v="21.428571428571427"/>
    <n v="37.5"/>
    <x v="1"/>
    <x v="6"/>
    <b v="0"/>
    <s v="theater/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m/>
    <x v="1"/>
    <s v="GBP"/>
    <m/>
    <n v="1405461600"/>
    <n v="1403562705"/>
    <b v="0"/>
    <n v="6"/>
    <n v="18"/>
    <n v="45"/>
    <x v="1"/>
    <x v="6"/>
    <b v="0"/>
    <s v="theater/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x v="1"/>
    <s v="GBP"/>
    <m/>
    <n v="1468752468"/>
    <n v="1467024468"/>
    <b v="0"/>
    <n v="8"/>
    <n v="20.125"/>
    <n v="100.625"/>
    <x v="1"/>
    <x v="6"/>
    <b v="0"/>
    <s v="theater/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x v="0"/>
    <s v="USD"/>
    <m/>
    <n v="1407808438"/>
    <n v="1405217355"/>
    <b v="0"/>
    <n v="14"/>
    <n v="17.899999999999999"/>
    <n v="25.571428571428573"/>
    <x v="1"/>
    <x v="6"/>
    <b v="0"/>
    <s v="theater/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m/>
    <x v="0"/>
    <s v="USD"/>
    <m/>
    <n v="1450389950"/>
    <n v="1447797950"/>
    <b v="0"/>
    <n v="0"/>
    <n v="0"/>
    <e v="#DIV/0!"/>
    <x v="1"/>
    <x v="6"/>
    <b v="0"/>
    <s v="theater/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x v="0"/>
    <s v="USD"/>
    <m/>
    <n v="1409980144"/>
    <n v="1407388144"/>
    <b v="0"/>
    <n v="4"/>
    <n v="2"/>
    <n v="25"/>
    <x v="1"/>
    <x v="6"/>
    <b v="0"/>
    <s v="theater/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m/>
    <x v="0"/>
    <s v="USD"/>
    <m/>
    <n v="1404406964"/>
    <n v="1401814964"/>
    <b v="0"/>
    <n v="0"/>
    <n v="0"/>
    <e v="#DIV/0!"/>
    <x v="1"/>
    <x v="6"/>
    <b v="0"/>
    <s v="theater/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x v="0"/>
    <s v="USD"/>
    <m/>
    <n v="1404532740"/>
    <n v="1401823952"/>
    <b v="0"/>
    <n v="0"/>
    <n v="0"/>
    <e v="#DIV/0!"/>
    <x v="1"/>
    <x v="6"/>
    <b v="0"/>
    <s v="theater/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m/>
    <x v="0"/>
    <s v="USD"/>
    <m/>
    <n v="1407689102"/>
    <n v="1405097102"/>
    <b v="0"/>
    <n v="1"/>
    <n v="10"/>
    <n v="10"/>
    <x v="1"/>
    <x v="6"/>
    <b v="0"/>
    <s v="theater/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m/>
    <x v="0"/>
    <s v="USD"/>
    <m/>
    <n v="1475918439"/>
    <n v="1473326439"/>
    <b v="0"/>
    <n v="1"/>
    <n v="2.3764705882352941"/>
    <n v="202"/>
    <x v="1"/>
    <x v="6"/>
    <b v="0"/>
    <s v="theater/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m/>
    <x v="1"/>
    <s v="GBP"/>
    <m/>
    <n v="1436137140"/>
    <n v="1433833896"/>
    <b v="0"/>
    <n v="1"/>
    <n v="1"/>
    <n v="25"/>
    <x v="1"/>
    <x v="6"/>
    <b v="0"/>
    <s v="theater/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m/>
    <x v="0"/>
    <s v="USD"/>
    <m/>
    <n v="1455602340"/>
    <n v="1453827436"/>
    <b v="0"/>
    <n v="52"/>
    <n v="103.52"/>
    <n v="99.538461538461533"/>
    <x v="1"/>
    <x v="40"/>
    <b v="1"/>
    <s v="theater/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m/>
    <x v="0"/>
    <s v="USD"/>
    <m/>
    <n v="1461902340"/>
    <n v="1459220588"/>
    <b v="0"/>
    <n v="7"/>
    <n v="105"/>
    <n v="75"/>
    <x v="1"/>
    <x v="40"/>
    <b v="1"/>
    <s v="theater/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x v="0"/>
    <s v="USD"/>
    <m/>
    <n v="1423555140"/>
    <n v="1421105608"/>
    <b v="0"/>
    <n v="28"/>
    <n v="100.45"/>
    <n v="215.25"/>
    <x v="1"/>
    <x v="40"/>
    <b v="1"/>
    <s v="theater/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m/>
    <x v="0"/>
    <s v="USD"/>
    <m/>
    <n v="1459641073"/>
    <n v="1454460673"/>
    <b v="0"/>
    <n v="11"/>
    <n v="132.6"/>
    <n v="120.54545454545455"/>
    <x v="1"/>
    <x v="40"/>
    <b v="1"/>
    <s v="theater/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x v="1"/>
    <s v="GBP"/>
    <m/>
    <n v="1476651600"/>
    <n v="1473189335"/>
    <b v="0"/>
    <n v="15"/>
    <n v="113"/>
    <n v="37.666666666666664"/>
    <x v="1"/>
    <x v="40"/>
    <b v="1"/>
    <s v="theater/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x v="0"/>
    <s v="USD"/>
    <m/>
    <n v="1433289600"/>
    <n v="1430768800"/>
    <b v="0"/>
    <n v="30"/>
    <n v="103.34"/>
    <n v="172.23333333333332"/>
    <x v="1"/>
    <x v="40"/>
    <b v="1"/>
    <s v="theater/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m/>
    <x v="0"/>
    <s v="USD"/>
    <m/>
    <n v="1406350740"/>
    <n v="1403125737"/>
    <b v="0"/>
    <n v="27"/>
    <n v="120"/>
    <n v="111.11111111111111"/>
    <x v="1"/>
    <x v="40"/>
    <b v="1"/>
    <s v="theater/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m/>
    <x v="1"/>
    <s v="GBP"/>
    <m/>
    <n v="1460753307"/>
    <n v="1458161307"/>
    <b v="0"/>
    <n v="28"/>
    <n v="129.63636363636363"/>
    <n v="25.464285714285715"/>
    <x v="1"/>
    <x v="40"/>
    <b v="1"/>
    <s v="theater/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x v="0"/>
    <s v="USD"/>
    <m/>
    <n v="1402515198"/>
    <n v="1399923198"/>
    <b v="0"/>
    <n v="17"/>
    <n v="101.11111111111111"/>
    <n v="267.64705882352939"/>
    <x v="1"/>
    <x v="40"/>
    <b v="1"/>
    <s v="theater/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x v="0"/>
    <s v="USD"/>
    <m/>
    <n v="1417465515"/>
    <n v="1415737515"/>
    <b v="0"/>
    <n v="50"/>
    <n v="108.51428571428572"/>
    <n v="75.959999999999994"/>
    <x v="1"/>
    <x v="40"/>
    <b v="1"/>
    <s v="theater/musical"/>
    <x v="3757"/>
    <x v="3"/>
    <d v="2014-12-01T20:25:15"/>
  </r>
  <r>
    <n v="3758"/>
    <s v="Luigi's Ladies"/>
    <s v="LUIGI'S LADIES: an original one-woman musical comedy"/>
    <n v="1500"/>
    <n v="1535"/>
    <x v="0"/>
    <m/>
    <x v="0"/>
    <s v="USD"/>
    <m/>
    <n v="1400475600"/>
    <n v="1397819938"/>
    <b v="0"/>
    <n v="26"/>
    <n v="102.33333333333333"/>
    <n v="59.03846153846154"/>
    <x v="1"/>
    <x v="40"/>
    <b v="1"/>
    <s v="theater/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m/>
    <x v="0"/>
    <s v="USD"/>
    <m/>
    <n v="1440556553"/>
    <n v="1435372553"/>
    <b v="0"/>
    <n v="88"/>
    <n v="110.24425000000001"/>
    <n v="50.111022727272733"/>
    <x v="1"/>
    <x v="40"/>
    <b v="1"/>
    <s v="theater/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x v="0"/>
    <s v="USD"/>
    <m/>
    <n v="1399293386"/>
    <n v="1397133386"/>
    <b v="0"/>
    <n v="91"/>
    <n v="101.01540000000001"/>
    <n v="55.502967032967035"/>
    <x v="1"/>
    <x v="40"/>
    <b v="1"/>
    <s v="theater/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x v="1"/>
    <s v="GBP"/>
    <m/>
    <n v="1439247600"/>
    <n v="1434625937"/>
    <b v="0"/>
    <n v="3"/>
    <n v="100"/>
    <n v="166.66666666666666"/>
    <x v="1"/>
    <x v="40"/>
    <b v="1"/>
    <s v="theater/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m/>
    <x v="1"/>
    <s v="GBP"/>
    <m/>
    <n v="1438543889"/>
    <n v="1436383889"/>
    <b v="0"/>
    <n v="28"/>
    <n v="106.24"/>
    <n v="47.428571428571431"/>
    <x v="1"/>
    <x v="40"/>
    <b v="1"/>
    <s v="theater/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m/>
    <x v="0"/>
    <s v="USD"/>
    <m/>
    <n v="1427907626"/>
    <n v="1425319226"/>
    <b v="0"/>
    <n v="77"/>
    <n v="100"/>
    <n v="64.935064935064929"/>
    <x v="1"/>
    <x v="40"/>
    <b v="1"/>
    <s v="theater/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x v="0"/>
    <s v="USD"/>
    <m/>
    <n v="1464482160"/>
    <n v="1462824832"/>
    <b v="0"/>
    <n v="27"/>
    <n v="100"/>
    <n v="55.555555555555557"/>
    <x v="1"/>
    <x v="40"/>
    <b v="1"/>
    <s v="theater/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m/>
    <x v="0"/>
    <s v="USD"/>
    <m/>
    <n v="1406745482"/>
    <n v="1404153482"/>
    <b v="0"/>
    <n v="107"/>
    <n v="113.45714285714286"/>
    <n v="74.224299065420567"/>
    <x v="1"/>
    <x v="40"/>
    <b v="1"/>
    <s v="theater/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m/>
    <x v="0"/>
    <s v="USD"/>
    <m/>
    <n v="1404360045"/>
    <n v="1401336045"/>
    <b v="0"/>
    <n v="96"/>
    <n v="102.65009999999999"/>
    <n v="106.9271875"/>
    <x v="1"/>
    <x v="40"/>
    <b v="1"/>
    <s v="theater/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m/>
    <x v="0"/>
    <s v="USD"/>
    <m/>
    <n v="1425185940"/>
    <n v="1423960097"/>
    <b v="0"/>
    <n v="56"/>
    <n v="116.75"/>
    <n v="41.696428571428569"/>
    <x v="1"/>
    <x v="40"/>
    <b v="1"/>
    <s v="theater/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x v="0"/>
    <s v="USD"/>
    <m/>
    <n v="1402594090"/>
    <n v="1400002090"/>
    <b v="0"/>
    <n v="58"/>
    <n v="107.65274999999998"/>
    <n v="74.243275862068955"/>
    <x v="1"/>
    <x v="40"/>
    <b v="1"/>
    <s v="theater/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x v="0"/>
    <s v="USD"/>
    <m/>
    <n v="1460730079"/>
    <n v="1458138079"/>
    <b v="0"/>
    <n v="15"/>
    <n v="100"/>
    <n v="73.333333333333329"/>
    <x v="1"/>
    <x v="40"/>
    <b v="1"/>
    <s v="theater/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x v="1"/>
    <s v="GBP"/>
    <m/>
    <n v="1434234010"/>
    <n v="1431642010"/>
    <b v="0"/>
    <n v="20"/>
    <n v="100"/>
    <n v="100"/>
    <x v="1"/>
    <x v="40"/>
    <b v="1"/>
    <s v="theater/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m/>
    <x v="0"/>
    <s v="USD"/>
    <m/>
    <n v="1463529600"/>
    <n v="1462307652"/>
    <b v="0"/>
    <n v="38"/>
    <n v="146"/>
    <n v="38.421052631578945"/>
    <x v="1"/>
    <x v="40"/>
    <b v="1"/>
    <s v="theater/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x v="0"/>
    <s v="USD"/>
    <m/>
    <n v="1480399200"/>
    <n v="1478616506"/>
    <b v="0"/>
    <n v="33"/>
    <n v="110.2"/>
    <n v="166.96969696969697"/>
    <x v="1"/>
    <x v="40"/>
    <b v="1"/>
    <s v="theater/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m/>
    <x v="0"/>
    <s v="USD"/>
    <m/>
    <n v="1479175680"/>
    <n v="1476317247"/>
    <b v="0"/>
    <n v="57"/>
    <n v="108.2"/>
    <n v="94.912280701754383"/>
    <x v="1"/>
    <x v="40"/>
    <b v="1"/>
    <s v="theater/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x v="5"/>
    <s v="CAD"/>
    <m/>
    <n v="1428606055"/>
    <n v="1427223655"/>
    <b v="0"/>
    <n v="25"/>
    <n v="100"/>
    <n v="100"/>
    <x v="1"/>
    <x v="40"/>
    <b v="1"/>
    <s v="theater/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x v="0"/>
    <s v="USD"/>
    <m/>
    <n v="1428552000"/>
    <n v="1426199843"/>
    <b v="0"/>
    <n v="14"/>
    <n v="100.25"/>
    <n v="143.21428571428572"/>
    <x v="1"/>
    <x v="40"/>
    <b v="1"/>
    <s v="theater/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x v="0"/>
    <s v="USD"/>
    <m/>
    <n v="1406854800"/>
    <n v="1403599778"/>
    <b v="0"/>
    <n v="94"/>
    <n v="106.71250000000001"/>
    <n v="90.819148936170208"/>
    <x v="1"/>
    <x v="40"/>
    <b v="1"/>
    <s v="theater/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x v="0"/>
    <s v="USD"/>
    <m/>
    <n v="1411790400"/>
    <n v="1409884821"/>
    <b v="0"/>
    <n v="59"/>
    <n v="143.19999999999999"/>
    <n v="48.542372881355931"/>
    <x v="1"/>
    <x v="40"/>
    <b v="1"/>
    <s v="theater/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m/>
    <x v="0"/>
    <s v="USD"/>
    <m/>
    <n v="1423942780"/>
    <n v="1418758780"/>
    <b v="0"/>
    <n v="36"/>
    <n v="105.04166666666667"/>
    <n v="70.027777777777771"/>
    <x v="1"/>
    <x v="40"/>
    <b v="1"/>
    <s v="theater/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m/>
    <x v="0"/>
    <s v="USD"/>
    <m/>
    <n v="1459010340"/>
    <n v="1456421940"/>
    <b v="0"/>
    <n v="115"/>
    <n v="103.98"/>
    <n v="135.62608695652173"/>
    <x v="1"/>
    <x v="40"/>
    <b v="1"/>
    <s v="theater/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x v="0"/>
    <s v="USD"/>
    <m/>
    <n v="1436817960"/>
    <n v="1433999785"/>
    <b v="0"/>
    <n v="30"/>
    <n v="120"/>
    <n v="100"/>
    <x v="1"/>
    <x v="40"/>
    <b v="1"/>
    <s v="theater/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x v="0"/>
    <s v="USD"/>
    <m/>
    <n v="1410210685"/>
    <n v="1408050685"/>
    <b v="0"/>
    <n v="52"/>
    <n v="109.66666666666667"/>
    <n v="94.90384615384616"/>
    <x v="1"/>
    <x v="40"/>
    <b v="1"/>
    <s v="theater/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x v="1"/>
    <s v="GBP"/>
    <m/>
    <n v="1469401200"/>
    <n v="1466887297"/>
    <b v="0"/>
    <n v="27"/>
    <n v="101.75"/>
    <n v="75.370370370370367"/>
    <x v="1"/>
    <x v="40"/>
    <b v="1"/>
    <s v="theater/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x v="0"/>
    <s v="USD"/>
    <m/>
    <n v="1458057600"/>
    <n v="1455938520"/>
    <b v="0"/>
    <n v="24"/>
    <n v="128.91666666666666"/>
    <n v="64.458333333333329"/>
    <x v="1"/>
    <x v="40"/>
    <b v="1"/>
    <s v="theater/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x v="5"/>
    <s v="CAD"/>
    <m/>
    <n v="1468193532"/>
    <n v="1465601532"/>
    <b v="0"/>
    <n v="10"/>
    <n v="115"/>
    <n v="115"/>
    <x v="1"/>
    <x v="40"/>
    <b v="1"/>
    <s v="theater/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x v="1"/>
    <s v="GBP"/>
    <m/>
    <n v="1470132180"/>
    <n v="1467040769"/>
    <b v="0"/>
    <n v="30"/>
    <n v="150.75"/>
    <n v="100.5"/>
    <x v="1"/>
    <x v="40"/>
    <b v="1"/>
    <s v="theater/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x v="0"/>
    <s v="USD"/>
    <m/>
    <n v="1464310475"/>
    <n v="1461718475"/>
    <b v="0"/>
    <n v="71"/>
    <n v="110.96666666666667"/>
    <n v="93.774647887323937"/>
    <x v="1"/>
    <x v="40"/>
    <b v="1"/>
    <s v="theater/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x v="0"/>
    <s v="USD"/>
    <m/>
    <n v="1436587140"/>
    <n v="1434113406"/>
    <b v="0"/>
    <n v="10"/>
    <n v="100.28571428571429"/>
    <n v="35.1"/>
    <x v="1"/>
    <x v="40"/>
    <b v="1"/>
    <s v="theater/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x v="0"/>
    <s v="USD"/>
    <m/>
    <n v="1450887480"/>
    <n v="1448469719"/>
    <b v="0"/>
    <n v="1"/>
    <n v="0.66666666666666663"/>
    <n v="500"/>
    <x v="1"/>
    <x v="40"/>
    <b v="0"/>
    <s v="theater/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m/>
    <x v="1"/>
    <s v="GBP"/>
    <m/>
    <n v="1434395418"/>
    <n v="1431630618"/>
    <b v="0"/>
    <n v="4"/>
    <n v="3.267605633802817"/>
    <n v="29"/>
    <x v="1"/>
    <x v="40"/>
    <b v="0"/>
    <s v="theater/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x v="0"/>
    <s v="USD"/>
    <m/>
    <n v="1479834023"/>
    <n v="1477238423"/>
    <b v="0"/>
    <n v="0"/>
    <n v="0"/>
    <e v="#DIV/0!"/>
    <x v="1"/>
    <x v="40"/>
    <b v="0"/>
    <s v="theater/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m/>
    <x v="0"/>
    <s v="USD"/>
    <m/>
    <n v="1404664592"/>
    <n v="1399480592"/>
    <b v="0"/>
    <n v="0"/>
    <n v="0"/>
    <e v="#DIV/0!"/>
    <x v="1"/>
    <x v="40"/>
    <b v="0"/>
    <s v="theater/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m/>
    <x v="0"/>
    <s v="USD"/>
    <m/>
    <n v="1436957022"/>
    <n v="1434365022"/>
    <b v="0"/>
    <n v="2"/>
    <n v="0.28000000000000003"/>
    <n v="17.5"/>
    <x v="1"/>
    <x v="40"/>
    <b v="0"/>
    <s v="theater/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x v="0"/>
    <s v="USD"/>
    <m/>
    <n v="1418769129"/>
    <n v="1416954729"/>
    <b v="0"/>
    <n v="24"/>
    <n v="59.657142857142858"/>
    <n v="174"/>
    <x v="1"/>
    <x v="40"/>
    <b v="0"/>
    <s v="theater/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x v="1"/>
    <s v="GBP"/>
    <m/>
    <n v="1433685354"/>
    <n v="1431093354"/>
    <b v="0"/>
    <n v="1"/>
    <n v="1"/>
    <n v="50"/>
    <x v="1"/>
    <x v="40"/>
    <b v="0"/>
    <s v="theater/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m/>
    <x v="1"/>
    <s v="GBP"/>
    <m/>
    <n v="1440801000"/>
    <n v="1437042490"/>
    <b v="0"/>
    <n v="2"/>
    <n v="1.6666666666666667"/>
    <n v="5"/>
    <x v="1"/>
    <x v="40"/>
    <b v="0"/>
    <s v="theater/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x v="0"/>
    <s v="USD"/>
    <m/>
    <n v="1484354556"/>
    <n v="1479170556"/>
    <b v="0"/>
    <n v="1"/>
    <n v="4.4444444444444444E-3"/>
    <n v="1"/>
    <x v="1"/>
    <x v="40"/>
    <b v="0"/>
    <s v="theater/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x v="0"/>
    <s v="USD"/>
    <m/>
    <n v="1429564165"/>
    <n v="1426972165"/>
    <b v="0"/>
    <n v="37"/>
    <n v="89.666666666666671"/>
    <n v="145.40540540540542"/>
    <x v="1"/>
    <x v="40"/>
    <b v="0"/>
    <s v="theater/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x v="0"/>
    <s v="USD"/>
    <m/>
    <n v="1407691248"/>
    <n v="1405099248"/>
    <b v="0"/>
    <n v="5"/>
    <n v="1.4642857142857142"/>
    <n v="205"/>
    <x v="1"/>
    <x v="40"/>
    <b v="0"/>
    <s v="theater/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m/>
    <x v="0"/>
    <s v="USD"/>
    <m/>
    <n v="1457734843"/>
    <n v="1455142843"/>
    <b v="0"/>
    <n v="4"/>
    <n v="4.0199999999999996"/>
    <n v="100.5"/>
    <x v="1"/>
    <x v="40"/>
    <b v="0"/>
    <s v="theater/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x v="0"/>
    <s v="USD"/>
    <m/>
    <n v="1420952340"/>
    <n v="1418146883"/>
    <b v="0"/>
    <n v="16"/>
    <n v="4.0045454545454549"/>
    <n v="55.0625"/>
    <x v="1"/>
    <x v="40"/>
    <b v="0"/>
    <s v="theater/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m/>
    <x v="0"/>
    <s v="USD"/>
    <m/>
    <n v="1420215216"/>
    <n v="1417536816"/>
    <b v="0"/>
    <n v="9"/>
    <n v="8.52"/>
    <n v="47.333333333333336"/>
    <x v="1"/>
    <x v="40"/>
    <b v="0"/>
    <s v="theater/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x v="0"/>
    <s v="USD"/>
    <m/>
    <n v="1445482906"/>
    <n v="1442890906"/>
    <b v="0"/>
    <n v="0"/>
    <n v="0"/>
    <e v="#DIV/0!"/>
    <x v="1"/>
    <x v="40"/>
    <b v="0"/>
    <s v="theater/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m/>
    <x v="0"/>
    <s v="USD"/>
    <m/>
    <n v="1457133568"/>
    <n v="1454541568"/>
    <b v="0"/>
    <n v="40"/>
    <n v="19.649999999999999"/>
    <n v="58.95"/>
    <x v="1"/>
    <x v="40"/>
    <b v="0"/>
    <s v="theater/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x v="0"/>
    <s v="USD"/>
    <m/>
    <n v="1469948400"/>
    <n v="1465172024"/>
    <b v="0"/>
    <n v="0"/>
    <n v="0"/>
    <e v="#DIV/0!"/>
    <x v="1"/>
    <x v="40"/>
    <b v="0"/>
    <s v="theater/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x v="0"/>
    <s v="USD"/>
    <m/>
    <n v="1411852640"/>
    <n v="1406668640"/>
    <b v="0"/>
    <n v="2"/>
    <n v="2E-3"/>
    <n v="1.5"/>
    <x v="1"/>
    <x v="40"/>
    <b v="0"/>
    <s v="theater/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x v="2"/>
    <s v="AUD"/>
    <m/>
    <n v="1404022381"/>
    <n v="1402294381"/>
    <b v="0"/>
    <n v="1"/>
    <n v="6.6666666666666666E-2"/>
    <n v="5"/>
    <x v="1"/>
    <x v="40"/>
    <b v="0"/>
    <s v="theater/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x v="0"/>
    <s v="USD"/>
    <m/>
    <n v="1428097739"/>
    <n v="1427492939"/>
    <b v="0"/>
    <n v="9"/>
    <n v="30.333333333333332"/>
    <n v="50.555555555555557"/>
    <x v="1"/>
    <x v="40"/>
    <b v="0"/>
    <s v="theater/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x v="1"/>
    <s v="GBP"/>
    <m/>
    <n v="1429955619"/>
    <n v="1424775219"/>
    <b v="0"/>
    <n v="24"/>
    <n v="100"/>
    <n v="41.666666666666664"/>
    <x v="1"/>
    <x v="6"/>
    <b v="1"/>
    <s v="theater/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x v="1"/>
    <s v="GBP"/>
    <m/>
    <n v="1406761200"/>
    <n v="1402403907"/>
    <b v="0"/>
    <n v="38"/>
    <n v="101.25"/>
    <n v="53.289473684210527"/>
    <x v="1"/>
    <x v="6"/>
    <b v="1"/>
    <s v="theater/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m/>
    <x v="0"/>
    <s v="USD"/>
    <m/>
    <n v="1426965758"/>
    <n v="1424377358"/>
    <b v="0"/>
    <n v="26"/>
    <n v="121.73333333333333"/>
    <n v="70.230769230769226"/>
    <x v="1"/>
    <x v="6"/>
    <b v="1"/>
    <s v="theater/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m/>
    <x v="1"/>
    <s v="GBP"/>
    <m/>
    <n v="1464692400"/>
    <n v="1461769373"/>
    <b v="0"/>
    <n v="19"/>
    <n v="330"/>
    <n v="43.421052631578945"/>
    <x v="1"/>
    <x v="6"/>
    <b v="1"/>
    <s v="theater/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x v="5"/>
    <s v="CAD"/>
    <m/>
    <n v="1433131140"/>
    <n v="1429120908"/>
    <b v="0"/>
    <n v="11"/>
    <n v="109.55"/>
    <n v="199.18181818181819"/>
    <x v="1"/>
    <x v="6"/>
    <b v="1"/>
    <s v="theater/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x v="0"/>
    <s v="USD"/>
    <m/>
    <n v="1465940580"/>
    <n v="1462603021"/>
    <b v="0"/>
    <n v="27"/>
    <n v="100.95190476190474"/>
    <n v="78.518148148148143"/>
    <x v="1"/>
    <x v="6"/>
    <b v="1"/>
    <s v="theater/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x v="0"/>
    <s v="USD"/>
    <m/>
    <n v="1427860740"/>
    <n v="1424727712"/>
    <b v="0"/>
    <n v="34"/>
    <n v="140.13333333333333"/>
    <n v="61.823529411764703"/>
    <x v="1"/>
    <x v="6"/>
    <b v="1"/>
    <s v="theater/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m/>
    <x v="1"/>
    <s v="GBP"/>
    <m/>
    <n v="1440111600"/>
    <n v="1437545657"/>
    <b v="0"/>
    <n v="20"/>
    <n v="100.001"/>
    <n v="50.000500000000002"/>
    <x v="1"/>
    <x v="6"/>
    <b v="1"/>
    <s v="theater/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x v="0"/>
    <s v="USD"/>
    <m/>
    <n v="1405614823"/>
    <n v="1403022823"/>
    <b v="0"/>
    <n v="37"/>
    <n v="119.238"/>
    <n v="48.339729729729726"/>
    <x v="1"/>
    <x v="6"/>
    <b v="1"/>
    <s v="theater/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x v="0"/>
    <s v="USD"/>
    <m/>
    <n v="1445659140"/>
    <n v="1444236216"/>
    <b v="0"/>
    <n v="20"/>
    <n v="107.25"/>
    <n v="107.25"/>
    <x v="1"/>
    <x v="6"/>
    <b v="1"/>
    <s v="theater/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m/>
    <x v="0"/>
    <s v="USD"/>
    <m/>
    <n v="1426187582"/>
    <n v="1423599182"/>
    <b v="0"/>
    <n v="10"/>
    <n v="228"/>
    <n v="57"/>
    <x v="1"/>
    <x v="6"/>
    <b v="1"/>
    <s v="theater/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x v="0"/>
    <s v="USD"/>
    <m/>
    <n v="1437166920"/>
    <n v="1435554104"/>
    <b v="0"/>
    <n v="26"/>
    <n v="106.4"/>
    <n v="40.92307692307692"/>
    <x v="1"/>
    <x v="6"/>
    <b v="1"/>
    <s v="theater/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m/>
    <x v="1"/>
    <s v="GBP"/>
    <m/>
    <n v="1436110717"/>
    <n v="1433518717"/>
    <b v="0"/>
    <n v="20"/>
    <n v="143.33333333333334"/>
    <n v="21.5"/>
    <x v="1"/>
    <x v="6"/>
    <b v="1"/>
    <s v="theater/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x v="0"/>
    <s v="USD"/>
    <m/>
    <n v="1451881207"/>
    <n v="1449116407"/>
    <b v="0"/>
    <n v="46"/>
    <n v="104.54285714285714"/>
    <n v="79.543478260869563"/>
    <x v="1"/>
    <x v="6"/>
    <b v="1"/>
    <s v="theater/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x v="12"/>
    <s v="EUR"/>
    <m/>
    <n v="1453244340"/>
    <n v="1448136417"/>
    <b v="0"/>
    <n v="76"/>
    <n v="110.02"/>
    <n v="72.381578947368425"/>
    <x v="1"/>
    <x v="6"/>
    <b v="1"/>
    <s v="theater/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m/>
    <x v="0"/>
    <s v="USD"/>
    <m/>
    <n v="1437364740"/>
    <n v="1434405044"/>
    <b v="0"/>
    <n v="41"/>
    <n v="106"/>
    <n v="64.634146341463421"/>
    <x v="1"/>
    <x v="6"/>
    <b v="1"/>
    <s v="theater/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x v="1"/>
    <s v="GBP"/>
    <m/>
    <n v="1470058860"/>
    <n v="1469026903"/>
    <b v="0"/>
    <n v="7"/>
    <n v="108"/>
    <n v="38.571428571428569"/>
    <x v="1"/>
    <x v="6"/>
    <b v="1"/>
    <s v="theater/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x v="0"/>
    <s v="USD"/>
    <m/>
    <n v="1434505214"/>
    <n v="1432690814"/>
    <b v="0"/>
    <n v="49"/>
    <n v="105.42"/>
    <n v="107.57142857142857"/>
    <x v="1"/>
    <x v="6"/>
    <b v="1"/>
    <s v="theater/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m/>
    <x v="1"/>
    <s v="GBP"/>
    <m/>
    <n v="1430993394"/>
    <n v="1428401394"/>
    <b v="0"/>
    <n v="26"/>
    <n v="119.16666666666667"/>
    <n v="27.5"/>
    <x v="1"/>
    <x v="6"/>
    <b v="1"/>
    <s v="theater/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x v="1"/>
    <s v="GBP"/>
    <m/>
    <n v="1427414400"/>
    <n v="1422656201"/>
    <b v="0"/>
    <n v="65"/>
    <n v="152.66666666666666"/>
    <n v="70.461538461538467"/>
    <x v="1"/>
    <x v="6"/>
    <b v="1"/>
    <s v="theater/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x v="0"/>
    <s v="USD"/>
    <m/>
    <n v="1420033187"/>
    <n v="1414845587"/>
    <b v="0"/>
    <n v="28"/>
    <n v="100"/>
    <n v="178.57142857142858"/>
    <x v="1"/>
    <x v="6"/>
    <b v="1"/>
    <s v="theater/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m/>
    <x v="0"/>
    <s v="USD"/>
    <m/>
    <n v="1472676371"/>
    <n v="1470948371"/>
    <b v="0"/>
    <n v="8"/>
    <n v="100.2"/>
    <n v="62.625"/>
    <x v="1"/>
    <x v="6"/>
    <b v="1"/>
    <s v="theater/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m/>
    <x v="0"/>
    <s v="USD"/>
    <m/>
    <n v="1464371211"/>
    <n v="1463161611"/>
    <b v="0"/>
    <n v="3"/>
    <n v="225"/>
    <n v="75"/>
    <x v="1"/>
    <x v="6"/>
    <b v="1"/>
    <s v="theater/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x v="0"/>
    <s v="USD"/>
    <m/>
    <n v="1415222545"/>
    <n v="1413404545"/>
    <b v="0"/>
    <n v="9"/>
    <n v="106.02200000000001"/>
    <n v="58.901111111111113"/>
    <x v="1"/>
    <x v="6"/>
    <b v="1"/>
    <s v="theater/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x v="0"/>
    <s v="USD"/>
    <m/>
    <n v="1455936335"/>
    <n v="1452048335"/>
    <b v="0"/>
    <n v="9"/>
    <n v="104.66666666666667"/>
    <n v="139.55555555555554"/>
    <x v="1"/>
    <x v="6"/>
    <b v="1"/>
    <s v="theater/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x v="5"/>
    <s v="CAD"/>
    <m/>
    <n v="1417460940"/>
    <n v="1416516972"/>
    <b v="0"/>
    <n v="20"/>
    <n v="116.66666666666667"/>
    <n v="70"/>
    <x v="1"/>
    <x v="6"/>
    <b v="1"/>
    <s v="theater/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x v="1"/>
    <s v="GBP"/>
    <m/>
    <n v="1434624067"/>
    <n v="1432032067"/>
    <b v="0"/>
    <n v="57"/>
    <n v="109.03333333333333"/>
    <n v="57.385964912280699"/>
    <x v="1"/>
    <x v="6"/>
    <b v="1"/>
    <s v="theater/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x v="1"/>
    <s v="GBP"/>
    <m/>
    <n v="1461278208"/>
    <n v="1459463808"/>
    <b v="0"/>
    <n v="8"/>
    <n v="160"/>
    <n v="40"/>
    <x v="1"/>
    <x v="6"/>
    <b v="1"/>
    <s v="theater/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m/>
    <x v="0"/>
    <s v="USD"/>
    <m/>
    <n v="1470197340"/>
    <n v="1467497652"/>
    <b v="0"/>
    <n v="14"/>
    <n v="112.5"/>
    <n v="64.285714285714292"/>
    <x v="1"/>
    <x v="6"/>
    <b v="1"/>
    <s v="theater/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m/>
    <x v="1"/>
    <s v="GBP"/>
    <m/>
    <n v="1435947758"/>
    <n v="1432837358"/>
    <b v="0"/>
    <n v="17"/>
    <n v="102.1"/>
    <n v="120.11764705882354"/>
    <x v="1"/>
    <x v="6"/>
    <b v="1"/>
    <s v="theater/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x v="11"/>
    <s v="SEK"/>
    <m/>
    <n v="1432314209"/>
    <n v="1429722209"/>
    <b v="0"/>
    <n v="100"/>
    <n v="100.824"/>
    <n v="1008.24"/>
    <x v="1"/>
    <x v="6"/>
    <b v="1"/>
    <s v="theater/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x v="0"/>
    <s v="USD"/>
    <m/>
    <n v="1438226724"/>
    <n v="1433042724"/>
    <b v="0"/>
    <n v="32"/>
    <n v="101.25"/>
    <n v="63.28125"/>
    <x v="1"/>
    <x v="6"/>
    <b v="1"/>
    <s v="theater/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m/>
    <x v="1"/>
    <s v="GBP"/>
    <m/>
    <n v="1459180229"/>
    <n v="1457023829"/>
    <b v="0"/>
    <n v="3"/>
    <n v="6500"/>
    <n v="21.666666666666668"/>
    <x v="1"/>
    <x v="6"/>
    <b v="1"/>
    <s v="theater/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x v="0"/>
    <s v="USD"/>
    <m/>
    <n v="1405882287"/>
    <n v="1400698287"/>
    <b v="1"/>
    <n v="34"/>
    <n v="8.7200000000000006"/>
    <n v="25.647058823529413"/>
    <x v="1"/>
    <x v="6"/>
    <b v="0"/>
    <s v="theater/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x v="1"/>
    <s v="GBP"/>
    <m/>
    <n v="1399809052"/>
    <n v="1397217052"/>
    <b v="1"/>
    <n v="23"/>
    <n v="21.94"/>
    <n v="47.695652173913047"/>
    <x v="1"/>
    <x v="6"/>
    <b v="0"/>
    <s v="theater/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x v="0"/>
    <s v="USD"/>
    <m/>
    <n v="1401587064"/>
    <n v="1399427064"/>
    <b v="1"/>
    <n v="19"/>
    <n v="21.3"/>
    <n v="56.05263157894737"/>
    <x v="1"/>
    <x v="6"/>
    <b v="0"/>
    <s v="theater/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x v="0"/>
    <s v="USD"/>
    <m/>
    <n v="1401778740"/>
    <n v="1399474134"/>
    <b v="1"/>
    <n v="50"/>
    <n v="41.489795918367349"/>
    <n v="81.319999999999993"/>
    <x v="1"/>
    <x v="6"/>
    <b v="0"/>
    <s v="theater/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x v="0"/>
    <s v="USD"/>
    <m/>
    <n v="1443711774"/>
    <n v="1441119774"/>
    <b v="1"/>
    <n v="12"/>
    <n v="2.105"/>
    <n v="70.166666666666671"/>
    <x v="1"/>
    <x v="6"/>
    <b v="0"/>
    <s v="theater/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m/>
    <x v="0"/>
    <s v="USD"/>
    <m/>
    <n v="1412405940"/>
    <n v="1409721542"/>
    <b v="1"/>
    <n v="8"/>
    <n v="2.7"/>
    <n v="23.625"/>
    <x v="1"/>
    <x v="6"/>
    <b v="0"/>
    <s v="theater/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m/>
    <x v="0"/>
    <s v="USD"/>
    <m/>
    <n v="1437283391"/>
    <n v="1433395391"/>
    <b v="1"/>
    <n v="9"/>
    <n v="16.161904761904761"/>
    <n v="188.55555555555554"/>
    <x v="1"/>
    <x v="6"/>
    <b v="0"/>
    <s v="theater/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x v="0"/>
    <s v="USD"/>
    <m/>
    <n v="1445196989"/>
    <n v="1442604989"/>
    <b v="1"/>
    <n v="43"/>
    <n v="16.376923076923077"/>
    <n v="49.511627906976742"/>
    <x v="1"/>
    <x v="6"/>
    <b v="0"/>
    <s v="theater/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x v="12"/>
    <s v="EUR"/>
    <m/>
    <n v="1434047084"/>
    <n v="1431455084"/>
    <b v="1"/>
    <n v="28"/>
    <n v="7.043333333333333"/>
    <n v="75.464285714285708"/>
    <x v="1"/>
    <x v="6"/>
    <b v="0"/>
    <s v="theater/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m/>
    <x v="0"/>
    <s v="USD"/>
    <m/>
    <n v="1420081143"/>
    <n v="1417489143"/>
    <b v="1"/>
    <n v="4"/>
    <n v="3.8"/>
    <n v="9.5"/>
    <x v="1"/>
    <x v="6"/>
    <b v="0"/>
    <s v="theater/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m/>
    <x v="1"/>
    <s v="GBP"/>
    <m/>
    <n v="1437129179"/>
    <n v="1434537179"/>
    <b v="1"/>
    <n v="24"/>
    <n v="34.08"/>
    <n v="35.5"/>
    <x v="1"/>
    <x v="6"/>
    <b v="0"/>
    <s v="theater/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x v="0"/>
    <s v="USD"/>
    <m/>
    <n v="1427427276"/>
    <n v="1425270876"/>
    <b v="0"/>
    <n v="2"/>
    <n v="0.2"/>
    <n v="10"/>
    <x v="1"/>
    <x v="6"/>
    <b v="0"/>
    <s v="theater/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m/>
    <x v="0"/>
    <s v="USD"/>
    <m/>
    <n v="1409602178"/>
    <n v="1406578178"/>
    <b v="0"/>
    <n v="2"/>
    <n v="2.5999999999999999E-2"/>
    <n v="13"/>
    <x v="1"/>
    <x v="6"/>
    <b v="0"/>
    <s v="theater/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m/>
    <x v="0"/>
    <s v="USD"/>
    <m/>
    <n v="1431206058"/>
    <n v="1428614058"/>
    <b v="0"/>
    <n v="20"/>
    <n v="16.254545454545454"/>
    <n v="89.4"/>
    <x v="1"/>
    <x v="6"/>
    <b v="0"/>
    <s v="theater/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x v="0"/>
    <s v="USD"/>
    <m/>
    <n v="1427408271"/>
    <n v="1424819871"/>
    <b v="0"/>
    <n v="1"/>
    <n v="2.5"/>
    <n v="25"/>
    <x v="1"/>
    <x v="6"/>
    <b v="0"/>
    <s v="theater/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x v="0"/>
    <s v="USD"/>
    <m/>
    <n v="1425833403"/>
    <n v="1423245003"/>
    <b v="0"/>
    <n v="1"/>
    <n v="0.02"/>
    <n v="1"/>
    <x v="1"/>
    <x v="6"/>
    <b v="0"/>
    <s v="theater/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x v="0"/>
    <s v="USD"/>
    <m/>
    <n v="1406913120"/>
    <n v="1404927690"/>
    <b v="0"/>
    <n v="4"/>
    <n v="5.2"/>
    <n v="65"/>
    <x v="1"/>
    <x v="6"/>
    <b v="0"/>
    <s v="theater/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x v="1"/>
    <s v="GBP"/>
    <m/>
    <n v="1432328400"/>
    <n v="1430734844"/>
    <b v="0"/>
    <n v="1"/>
    <n v="2"/>
    <n v="10"/>
    <x v="1"/>
    <x v="6"/>
    <b v="0"/>
    <s v="theater/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m/>
    <x v="0"/>
    <s v="USD"/>
    <m/>
    <n v="1403730000"/>
    <n v="1401485207"/>
    <b v="0"/>
    <n v="1"/>
    <n v="0.04"/>
    <n v="1"/>
    <x v="1"/>
    <x v="6"/>
    <b v="0"/>
    <s v="theater/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x v="0"/>
    <s v="USD"/>
    <m/>
    <n v="1407858710"/>
    <n v="1405266710"/>
    <b v="0"/>
    <n v="13"/>
    <n v="17.666666666666668"/>
    <n v="81.538461538461533"/>
    <x v="1"/>
    <x v="6"/>
    <b v="0"/>
    <s v="theater/plays"/>
    <x v="3860"/>
    <x v="3"/>
    <d v="2014-08-12T15:51:50"/>
  </r>
  <r>
    <n v="3861"/>
    <s v="READY OR NOT HERE I COME"/>
    <s v="THE COMING OF THE LORD!"/>
    <n v="2000"/>
    <n v="100"/>
    <x v="2"/>
    <m/>
    <x v="0"/>
    <s v="USD"/>
    <m/>
    <n v="1415828820"/>
    <n v="1412258977"/>
    <b v="0"/>
    <n v="1"/>
    <n v="5"/>
    <n v="100"/>
    <x v="1"/>
    <x v="6"/>
    <b v="0"/>
    <s v="theater/plays"/>
    <x v="3861"/>
    <x v="3"/>
    <d v="2014-11-12T21:47:00"/>
  </r>
  <r>
    <n v="3862"/>
    <s v="The Container Play"/>
    <s v="The hit immersive theatre experience of England comes to Corpus Christi!"/>
    <n v="7500"/>
    <n v="1"/>
    <x v="2"/>
    <m/>
    <x v="0"/>
    <s v="USD"/>
    <m/>
    <n v="1473699540"/>
    <n v="1472451356"/>
    <b v="0"/>
    <n v="1"/>
    <n v="1.3333333333333334E-2"/>
    <n v="1"/>
    <x v="1"/>
    <x v="6"/>
    <b v="0"/>
    <s v="theater/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m/>
    <x v="0"/>
    <s v="USD"/>
    <m/>
    <n v="1446739905"/>
    <n v="1441552305"/>
    <b v="0"/>
    <n v="0"/>
    <n v="0"/>
    <e v="#DIV/0!"/>
    <x v="1"/>
    <x v="6"/>
    <b v="0"/>
    <s v="theater/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x v="0"/>
    <s v="USD"/>
    <m/>
    <n v="1447799054"/>
    <n v="1445203454"/>
    <b v="0"/>
    <n v="3"/>
    <n v="1.2"/>
    <n v="20"/>
    <x v="1"/>
    <x v="6"/>
    <b v="0"/>
    <s v="theater/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m/>
    <x v="5"/>
    <s v="CAD"/>
    <m/>
    <n v="1409376600"/>
    <n v="1405957098"/>
    <b v="0"/>
    <n v="14"/>
    <n v="26.937422295897225"/>
    <n v="46.428571428571431"/>
    <x v="1"/>
    <x v="6"/>
    <b v="0"/>
    <s v="theater/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m/>
    <x v="0"/>
    <s v="USD"/>
    <m/>
    <n v="1458703740"/>
    <n v="1454453021"/>
    <b v="0"/>
    <n v="2"/>
    <n v="0.55000000000000004"/>
    <n v="5.5"/>
    <x v="1"/>
    <x v="6"/>
    <b v="0"/>
    <s v="theater/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x v="0"/>
    <s v="USD"/>
    <m/>
    <n v="1466278339"/>
    <n v="1463686339"/>
    <b v="0"/>
    <n v="5"/>
    <n v="12.55"/>
    <n v="50.2"/>
    <x v="1"/>
    <x v="6"/>
    <b v="0"/>
    <s v="theater/plays"/>
    <x v="3867"/>
    <x v="2"/>
    <d v="2016-06-18T19:32:19"/>
  </r>
  <r>
    <n v="3868"/>
    <s v="1000 words (Canceled)"/>
    <s v="New collection of music by Scott Evan Davis!"/>
    <n v="5000"/>
    <n v="10"/>
    <x v="1"/>
    <m/>
    <x v="1"/>
    <s v="GBP"/>
    <m/>
    <n v="1410191405"/>
    <n v="1408031405"/>
    <b v="0"/>
    <n v="1"/>
    <n v="0.2"/>
    <n v="10"/>
    <x v="1"/>
    <x v="40"/>
    <b v="0"/>
    <s v="theater/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m/>
    <x v="0"/>
    <s v="USD"/>
    <m/>
    <n v="1426302660"/>
    <n v="1423761792"/>
    <b v="0"/>
    <n v="15"/>
    <n v="3.4474868431088401"/>
    <n v="30.133333333333333"/>
    <x v="1"/>
    <x v="40"/>
    <b v="0"/>
    <s v="theater/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x v="0"/>
    <s v="USD"/>
    <m/>
    <n v="1404360478"/>
    <n v="1401768478"/>
    <b v="0"/>
    <n v="10"/>
    <n v="15"/>
    <n v="150"/>
    <x v="1"/>
    <x v="40"/>
    <b v="0"/>
    <s v="theater/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m/>
    <x v="0"/>
    <s v="USD"/>
    <m/>
    <n v="1490809450"/>
    <n v="1485629050"/>
    <b v="0"/>
    <n v="3"/>
    <n v="2.6666666666666665"/>
    <n v="13.333333333333334"/>
    <x v="1"/>
    <x v="40"/>
    <b v="0"/>
    <s v="theater/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m/>
    <x v="0"/>
    <s v="USD"/>
    <m/>
    <n v="1439522996"/>
    <n v="1435202996"/>
    <b v="0"/>
    <n v="0"/>
    <n v="0"/>
    <e v="#DIV/0!"/>
    <x v="1"/>
    <x v="40"/>
    <b v="0"/>
    <s v="theater/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x v="0"/>
    <s v="USD"/>
    <m/>
    <n v="1444322535"/>
    <n v="1441730535"/>
    <b v="0"/>
    <n v="0"/>
    <n v="0"/>
    <e v="#DIV/0!"/>
    <x v="1"/>
    <x v="40"/>
    <b v="0"/>
    <s v="theater/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x v="4"/>
    <s v="NZD"/>
    <m/>
    <n v="1422061200"/>
    <n v="1420244622"/>
    <b v="0"/>
    <n v="0"/>
    <n v="0"/>
    <e v="#DIV/0!"/>
    <x v="1"/>
    <x v="40"/>
    <b v="0"/>
    <s v="theater/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x v="8"/>
    <s v="DKK"/>
    <m/>
    <n v="1472896800"/>
    <n v="1472804365"/>
    <b v="0"/>
    <n v="0"/>
    <n v="0"/>
    <e v="#DIV/0!"/>
    <x v="1"/>
    <x v="40"/>
    <b v="0"/>
    <s v="theater/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x v="1"/>
    <s v="GBP"/>
    <m/>
    <n v="1454425128"/>
    <n v="1451833128"/>
    <b v="0"/>
    <n v="46"/>
    <n v="52.794871794871796"/>
    <n v="44.760869565217391"/>
    <x v="1"/>
    <x v="40"/>
    <b v="0"/>
    <s v="theater/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x v="0"/>
    <s v="USD"/>
    <m/>
    <n v="1481213752"/>
    <n v="1478621752"/>
    <b v="0"/>
    <n v="14"/>
    <n v="4.9640000000000004"/>
    <n v="88.642857142857139"/>
    <x v="1"/>
    <x v="40"/>
    <b v="0"/>
    <s v="theater/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x v="0"/>
    <s v="USD"/>
    <m/>
    <n v="1435636740"/>
    <n v="1433014746"/>
    <b v="0"/>
    <n v="1"/>
    <n v="5.5555555555555552E-2"/>
    <n v="10"/>
    <x v="1"/>
    <x v="40"/>
    <b v="0"/>
    <s v="theater/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x v="1"/>
    <s v="GBP"/>
    <m/>
    <n v="1422218396"/>
    <n v="1419626396"/>
    <b v="0"/>
    <n v="0"/>
    <n v="0"/>
    <e v="#DIV/0!"/>
    <x v="1"/>
    <x v="40"/>
    <b v="0"/>
    <s v="theater/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x v="1"/>
    <s v="GBP"/>
    <m/>
    <n v="1406761200"/>
    <n v="1403724820"/>
    <b v="0"/>
    <n v="17"/>
    <n v="13.066666666666666"/>
    <n v="57.647058823529413"/>
    <x v="1"/>
    <x v="40"/>
    <b v="0"/>
    <s v="theater/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m/>
    <x v="0"/>
    <s v="USD"/>
    <m/>
    <n v="1487550399"/>
    <n v="1484958399"/>
    <b v="0"/>
    <n v="1"/>
    <n v="5"/>
    <n v="25"/>
    <x v="1"/>
    <x v="40"/>
    <b v="0"/>
    <s v="theater/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x v="2"/>
    <s v="AUD"/>
    <m/>
    <n v="1454281380"/>
    <n v="1451950570"/>
    <b v="0"/>
    <n v="0"/>
    <n v="0"/>
    <e v="#DIV/0!"/>
    <x v="1"/>
    <x v="40"/>
    <b v="0"/>
    <s v="theater/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x v="1"/>
    <s v="GBP"/>
    <m/>
    <n v="1409668069"/>
    <n v="1407076069"/>
    <b v="0"/>
    <n v="0"/>
    <n v="0"/>
    <e v="#DIV/0!"/>
    <x v="1"/>
    <x v="40"/>
    <b v="0"/>
    <s v="theater/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x v="0"/>
    <s v="USD"/>
    <m/>
    <n v="1427479192"/>
    <n v="1425322792"/>
    <b v="0"/>
    <n v="0"/>
    <n v="0"/>
    <e v="#DIV/0!"/>
    <x v="1"/>
    <x v="40"/>
    <b v="0"/>
    <s v="theater/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x v="0"/>
    <s v="USD"/>
    <m/>
    <n v="1462834191"/>
    <n v="1460242191"/>
    <b v="0"/>
    <n v="0"/>
    <n v="0"/>
    <e v="#DIV/0!"/>
    <x v="1"/>
    <x v="40"/>
    <b v="0"/>
    <s v="theater/musical"/>
    <x v="3885"/>
    <x v="2"/>
    <d v="2016-05-09T22:49:51"/>
  </r>
  <r>
    <n v="3886"/>
    <s v="a (Canceled)"/>
    <n v="1"/>
    <n v="10000"/>
    <n v="0"/>
    <x v="1"/>
    <m/>
    <x v="2"/>
    <s v="AUD"/>
    <m/>
    <n v="1418275702"/>
    <n v="1415683702"/>
    <b v="0"/>
    <n v="0"/>
    <n v="0"/>
    <e v="#DIV/0!"/>
    <x v="1"/>
    <x v="40"/>
    <b v="0"/>
    <s v="theater/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x v="0"/>
    <s v="USD"/>
    <m/>
    <n v="1430517600"/>
    <n v="1426538129"/>
    <b v="0"/>
    <n v="2"/>
    <n v="1.75"/>
    <n v="17.5"/>
    <x v="1"/>
    <x v="40"/>
    <b v="0"/>
    <s v="theater/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x v="1"/>
    <s v="GBP"/>
    <m/>
    <n v="1488114358"/>
    <n v="1485522358"/>
    <b v="0"/>
    <n v="14"/>
    <n v="27.1"/>
    <n v="38.714285714285715"/>
    <x v="1"/>
    <x v="6"/>
    <b v="0"/>
    <s v="theater/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x v="0"/>
    <s v="USD"/>
    <m/>
    <n v="1420413960"/>
    <n v="1417651630"/>
    <b v="0"/>
    <n v="9"/>
    <n v="1.4750000000000001"/>
    <n v="13.111111111111111"/>
    <x v="1"/>
    <x v="6"/>
    <b v="0"/>
    <s v="theater/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x v="0"/>
    <s v="USD"/>
    <m/>
    <n v="1439662344"/>
    <n v="1434478344"/>
    <b v="0"/>
    <n v="8"/>
    <n v="16.826666666666668"/>
    <n v="315.5"/>
    <x v="1"/>
    <x v="6"/>
    <b v="0"/>
    <s v="theater/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m/>
    <x v="0"/>
    <s v="USD"/>
    <m/>
    <n v="1427086740"/>
    <n v="1424488244"/>
    <b v="0"/>
    <n v="7"/>
    <n v="32.5"/>
    <n v="37.142857142857146"/>
    <x v="1"/>
    <x v="6"/>
    <b v="0"/>
    <s v="theater/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x v="0"/>
    <s v="USD"/>
    <m/>
    <n v="1408863600"/>
    <n v="1408203557"/>
    <b v="0"/>
    <n v="0"/>
    <n v="0"/>
    <e v="#DIV/0!"/>
    <x v="1"/>
    <x v="6"/>
    <b v="0"/>
    <s v="theater/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x v="0"/>
    <s v="USD"/>
    <m/>
    <n v="1404194400"/>
    <n v="1400600840"/>
    <b v="0"/>
    <n v="84"/>
    <n v="21.55"/>
    <n v="128.27380952380952"/>
    <x v="1"/>
    <x v="6"/>
    <b v="0"/>
    <s v="theater/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x v="0"/>
    <s v="USD"/>
    <m/>
    <n v="1481000340"/>
    <n v="1478386812"/>
    <b v="0"/>
    <n v="11"/>
    <n v="3.4666666666666668"/>
    <n v="47.272727272727273"/>
    <x v="1"/>
    <x v="6"/>
    <b v="0"/>
    <s v="theater/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m/>
    <x v="0"/>
    <s v="USD"/>
    <m/>
    <n v="1425103218"/>
    <n v="1422424818"/>
    <b v="0"/>
    <n v="1"/>
    <n v="5"/>
    <n v="50"/>
    <x v="1"/>
    <x v="6"/>
    <b v="0"/>
    <s v="theater/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m/>
    <x v="0"/>
    <s v="USD"/>
    <m/>
    <n v="1402979778"/>
    <n v="1401770178"/>
    <b v="0"/>
    <n v="4"/>
    <n v="10.625"/>
    <n v="42.5"/>
    <x v="1"/>
    <x v="6"/>
    <b v="0"/>
    <s v="theater/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x v="4"/>
    <s v="NZD"/>
    <m/>
    <n v="1420750683"/>
    <n v="1418158683"/>
    <b v="0"/>
    <n v="10"/>
    <n v="17.600000000000001"/>
    <n v="44"/>
    <x v="1"/>
    <x v="6"/>
    <b v="0"/>
    <s v="theater/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x v="1"/>
    <s v="GBP"/>
    <m/>
    <n v="1439827200"/>
    <n v="1436355270"/>
    <b v="0"/>
    <n v="16"/>
    <n v="32.56"/>
    <n v="50.875"/>
    <x v="1"/>
    <x v="6"/>
    <b v="0"/>
    <s v="theater/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x v="0"/>
    <s v="USD"/>
    <m/>
    <n v="1407868561"/>
    <n v="1406140561"/>
    <b v="0"/>
    <n v="2"/>
    <n v="1.25"/>
    <n v="62.5"/>
    <x v="1"/>
    <x v="6"/>
    <b v="0"/>
    <s v="theater/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m/>
    <x v="0"/>
    <s v="USD"/>
    <m/>
    <n v="1433988791"/>
    <n v="1431396791"/>
    <b v="0"/>
    <n v="5"/>
    <n v="5.4"/>
    <n v="27"/>
    <x v="1"/>
    <x v="6"/>
    <b v="0"/>
    <s v="theater/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x v="0"/>
    <s v="USD"/>
    <m/>
    <n v="1450554599"/>
    <n v="1447098599"/>
    <b v="0"/>
    <n v="1"/>
    <n v="0.83333333333333337"/>
    <n v="25"/>
    <x v="1"/>
    <x v="6"/>
    <b v="0"/>
    <s v="theater/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x v="1"/>
    <s v="GBP"/>
    <m/>
    <n v="1479125642"/>
    <n v="1476962042"/>
    <b v="0"/>
    <n v="31"/>
    <n v="48.833333333333336"/>
    <n v="47.258064516129032"/>
    <x v="1"/>
    <x v="6"/>
    <b v="0"/>
    <s v="theater/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x v="0"/>
    <s v="USD"/>
    <m/>
    <n v="1439581080"/>
    <n v="1435709765"/>
    <b v="0"/>
    <n v="0"/>
    <n v="0"/>
    <e v="#DIV/0!"/>
    <x v="1"/>
    <x v="6"/>
    <b v="0"/>
    <s v="theater/plays"/>
    <x v="3903"/>
    <x v="0"/>
    <d v="2015-08-14T19:38:00"/>
  </r>
  <r>
    <n v="3904"/>
    <s v="Black America from Prophets to Pimps"/>
    <s v="A play that will cover 4000 years of black history."/>
    <n v="10000"/>
    <n v="3"/>
    <x v="2"/>
    <m/>
    <x v="0"/>
    <s v="USD"/>
    <m/>
    <n v="1429074240"/>
    <n v="1427866200"/>
    <b v="0"/>
    <n v="2"/>
    <n v="0.03"/>
    <n v="1.5"/>
    <x v="1"/>
    <x v="6"/>
    <b v="0"/>
    <s v="theater/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x v="1"/>
    <s v="GBP"/>
    <m/>
    <n v="1434063600"/>
    <n v="1430405903"/>
    <b v="0"/>
    <n v="7"/>
    <n v="11.533333333333333"/>
    <n v="24.714285714285715"/>
    <x v="1"/>
    <x v="6"/>
    <b v="0"/>
    <s v="theater/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m/>
    <x v="1"/>
    <s v="GBP"/>
    <m/>
    <n v="1435325100"/>
    <n v="1432072893"/>
    <b v="0"/>
    <n v="16"/>
    <n v="67.333333333333329"/>
    <n v="63.125"/>
    <x v="1"/>
    <x v="6"/>
    <b v="0"/>
    <s v="theater/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x v="0"/>
    <s v="USD"/>
    <m/>
    <n v="1414354080"/>
    <n v="1411587606"/>
    <b v="0"/>
    <n v="4"/>
    <n v="15.3"/>
    <n v="38.25"/>
    <x v="1"/>
    <x v="6"/>
    <b v="0"/>
    <s v="theater/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x v="0"/>
    <s v="USD"/>
    <m/>
    <n v="1406603696"/>
    <n v="1405307696"/>
    <b v="0"/>
    <n v="4"/>
    <n v="8.6666666666666661"/>
    <n v="16.25"/>
    <x v="1"/>
    <x v="6"/>
    <b v="0"/>
    <s v="theater/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m/>
    <x v="0"/>
    <s v="USD"/>
    <m/>
    <n v="1410424642"/>
    <n v="1407832642"/>
    <b v="0"/>
    <n v="4"/>
    <n v="0.22500000000000001"/>
    <n v="33.75"/>
    <x v="1"/>
    <x v="6"/>
    <b v="0"/>
    <s v="theater/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x v="0"/>
    <s v="USD"/>
    <m/>
    <n v="1441649397"/>
    <n v="1439057397"/>
    <b v="0"/>
    <n v="3"/>
    <n v="3.0833333333333335"/>
    <n v="61.666666666666664"/>
    <x v="1"/>
    <x v="6"/>
    <b v="0"/>
    <s v="theater/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m/>
    <x v="0"/>
    <s v="USD"/>
    <m/>
    <n v="1417033777"/>
    <n v="1414438177"/>
    <b v="0"/>
    <n v="36"/>
    <n v="37.412500000000001"/>
    <n v="83.138888888888886"/>
    <x v="1"/>
    <x v="6"/>
    <b v="0"/>
    <s v="theater/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m/>
    <x v="0"/>
    <s v="USD"/>
    <m/>
    <n v="1429936500"/>
    <n v="1424759330"/>
    <b v="0"/>
    <n v="1"/>
    <n v="6.6666666666666671E-3"/>
    <n v="1"/>
    <x v="1"/>
    <x v="6"/>
    <b v="0"/>
    <s v="theater/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x v="0"/>
    <s v="USD"/>
    <m/>
    <n v="1448863449"/>
    <n v="1446267849"/>
    <b v="0"/>
    <n v="7"/>
    <n v="10"/>
    <n v="142.85714285714286"/>
    <x v="1"/>
    <x v="6"/>
    <b v="0"/>
    <s v="theater/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x v="1"/>
    <s v="GBP"/>
    <m/>
    <n v="1431298740"/>
    <n v="1429558756"/>
    <b v="0"/>
    <n v="27"/>
    <n v="36.36"/>
    <n v="33.666666666666664"/>
    <x v="1"/>
    <x v="6"/>
    <b v="0"/>
    <s v="theater/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m/>
    <x v="1"/>
    <s v="GBP"/>
    <m/>
    <n v="1464824309"/>
    <n v="1462232309"/>
    <b v="0"/>
    <n v="1"/>
    <n v="0.33333333333333331"/>
    <n v="5"/>
    <x v="1"/>
    <x v="6"/>
    <b v="0"/>
    <s v="theater/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m/>
    <x v="8"/>
    <s v="DKK"/>
    <m/>
    <n v="1464952752"/>
    <n v="1462360752"/>
    <b v="0"/>
    <n v="0"/>
    <n v="0"/>
    <e v="#DIV/0!"/>
    <x v="1"/>
    <x v="6"/>
    <b v="0"/>
    <s v="theater/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x v="1"/>
    <s v="GBP"/>
    <m/>
    <n v="1410439161"/>
    <n v="1407847161"/>
    <b v="0"/>
    <n v="1"/>
    <n v="0.2857142857142857"/>
    <n v="10"/>
    <x v="1"/>
    <x v="6"/>
    <b v="0"/>
    <s v="theater/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x v="1"/>
    <s v="GBP"/>
    <m/>
    <n v="1407168000"/>
    <n v="1406131023"/>
    <b v="0"/>
    <n v="3"/>
    <n v="0.2"/>
    <n v="40"/>
    <x v="1"/>
    <x v="6"/>
    <b v="0"/>
    <s v="theater/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m/>
    <x v="1"/>
    <s v="GBP"/>
    <m/>
    <n v="1453075200"/>
    <n v="1450628773"/>
    <b v="0"/>
    <n v="3"/>
    <n v="1.8"/>
    <n v="30"/>
    <x v="1"/>
    <x v="6"/>
    <b v="0"/>
    <s v="theater/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x v="1"/>
    <s v="GBP"/>
    <m/>
    <n v="1479032260"/>
    <n v="1476436660"/>
    <b v="0"/>
    <n v="3"/>
    <n v="5.4"/>
    <n v="45"/>
    <x v="1"/>
    <x v="6"/>
    <b v="0"/>
    <s v="theater/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x v="1"/>
    <s v="GBP"/>
    <m/>
    <n v="1414346400"/>
    <n v="1413291655"/>
    <b v="0"/>
    <n v="0"/>
    <n v="0"/>
    <e v="#DIV/0!"/>
    <x v="1"/>
    <x v="6"/>
    <b v="0"/>
    <s v="theater/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x v="0"/>
    <s v="USD"/>
    <m/>
    <n v="1425337200"/>
    <n v="1421432810"/>
    <b v="0"/>
    <n v="6"/>
    <n v="8.1333333333333329"/>
    <n v="10.166666666666666"/>
    <x v="1"/>
    <x v="6"/>
    <b v="0"/>
    <s v="theater/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x v="1"/>
    <s v="GBP"/>
    <m/>
    <n v="1428622271"/>
    <n v="1426203071"/>
    <b v="0"/>
    <n v="17"/>
    <n v="12.034782608695652"/>
    <n v="81.411764705882348"/>
    <x v="1"/>
    <x v="6"/>
    <b v="0"/>
    <s v="theater/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x v="0"/>
    <s v="USD"/>
    <m/>
    <n v="1403823722"/>
    <n v="1401231722"/>
    <b v="0"/>
    <n v="40"/>
    <n v="15.266666666666667"/>
    <n v="57.25"/>
    <x v="1"/>
    <x v="6"/>
    <b v="0"/>
    <s v="theater/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m/>
    <x v="0"/>
    <s v="USD"/>
    <m/>
    <n v="1406753639"/>
    <n v="1404161639"/>
    <b v="0"/>
    <n v="3"/>
    <n v="10"/>
    <n v="5"/>
    <x v="1"/>
    <x v="6"/>
    <b v="0"/>
    <s v="theater/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m/>
    <x v="2"/>
    <s v="AUD"/>
    <m/>
    <n v="1419645748"/>
    <n v="1417053748"/>
    <b v="0"/>
    <n v="1"/>
    <n v="0.3"/>
    <n v="15"/>
    <x v="1"/>
    <x v="6"/>
    <b v="0"/>
    <s v="theater/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x v="1"/>
    <s v="GBP"/>
    <m/>
    <n v="1407565504"/>
    <n v="1404973504"/>
    <b v="0"/>
    <n v="2"/>
    <n v="1"/>
    <n v="12.5"/>
    <x v="1"/>
    <x v="6"/>
    <b v="0"/>
    <s v="theater/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x v="0"/>
    <s v="USD"/>
    <m/>
    <n v="1444971540"/>
    <n v="1442593427"/>
    <b v="0"/>
    <n v="7"/>
    <n v="13.02"/>
    <n v="93"/>
    <x v="1"/>
    <x v="6"/>
    <b v="0"/>
    <s v="theater/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x v="0"/>
    <s v="USD"/>
    <m/>
    <n v="1474228265"/>
    <n v="1471636265"/>
    <b v="0"/>
    <n v="14"/>
    <n v="2.2650000000000001"/>
    <n v="32.357142857142854"/>
    <x v="1"/>
    <x v="6"/>
    <b v="0"/>
    <s v="theater/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x v="2"/>
    <s v="AUD"/>
    <m/>
    <n v="1459490400"/>
    <n v="1457078868"/>
    <b v="0"/>
    <n v="0"/>
    <n v="0"/>
    <e v="#DIV/0!"/>
    <x v="1"/>
    <x v="6"/>
    <b v="0"/>
    <s v="theater/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m/>
    <x v="0"/>
    <s v="USD"/>
    <m/>
    <n v="1441510707"/>
    <n v="1439350707"/>
    <b v="0"/>
    <n v="0"/>
    <n v="0"/>
    <e v="#DIV/0!"/>
    <x v="1"/>
    <x v="6"/>
    <b v="0"/>
    <s v="theater/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x v="0"/>
    <s v="USD"/>
    <m/>
    <n v="1458097364"/>
    <n v="1455508964"/>
    <b v="0"/>
    <n v="1"/>
    <n v="8.3333333333333332E-3"/>
    <n v="1"/>
    <x v="1"/>
    <x v="6"/>
    <b v="0"/>
    <s v="theater/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x v="0"/>
    <s v="USD"/>
    <m/>
    <n v="1468716180"/>
    <n v="1466205262"/>
    <b v="0"/>
    <n v="12"/>
    <n v="15.742857142857142"/>
    <n v="91.833333333333329"/>
    <x v="1"/>
    <x v="6"/>
    <b v="0"/>
    <s v="theater/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x v="0"/>
    <s v="USD"/>
    <m/>
    <n v="1443704400"/>
    <n v="1439827639"/>
    <b v="0"/>
    <n v="12"/>
    <n v="11"/>
    <n v="45.833333333333336"/>
    <x v="1"/>
    <x v="6"/>
    <b v="0"/>
    <s v="theater/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x v="1"/>
    <s v="GBP"/>
    <m/>
    <n v="1443973546"/>
    <n v="1438789546"/>
    <b v="0"/>
    <n v="23"/>
    <n v="43.833333333333336"/>
    <n v="57.173913043478258"/>
    <x v="1"/>
    <x v="6"/>
    <b v="0"/>
    <s v="theater/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m/>
    <x v="0"/>
    <s v="USD"/>
    <m/>
    <n v="1480576720"/>
    <n v="1477981120"/>
    <b v="0"/>
    <n v="0"/>
    <n v="0"/>
    <e v="#DIV/0!"/>
    <x v="1"/>
    <x v="6"/>
    <b v="0"/>
    <s v="theater/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x v="0"/>
    <s v="USD"/>
    <m/>
    <n v="1468249760"/>
    <n v="1465830560"/>
    <b v="0"/>
    <n v="10"/>
    <n v="86.135181975736572"/>
    <n v="248.5"/>
    <x v="1"/>
    <x v="6"/>
    <b v="0"/>
    <s v="theater/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x v="0"/>
    <s v="USD"/>
    <m/>
    <n v="1435441454"/>
    <n v="1432763054"/>
    <b v="0"/>
    <n v="5"/>
    <n v="12.196620583717358"/>
    <n v="79.400000000000006"/>
    <x v="1"/>
    <x v="6"/>
    <b v="0"/>
    <s v="theater/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m/>
    <x v="2"/>
    <s v="AUD"/>
    <m/>
    <n v="1412656200"/>
    <n v="1412328979"/>
    <b v="0"/>
    <n v="1"/>
    <n v="0.1"/>
    <n v="5"/>
    <x v="1"/>
    <x v="6"/>
    <b v="0"/>
    <s v="theater/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m/>
    <x v="0"/>
    <s v="USD"/>
    <m/>
    <n v="1420199351"/>
    <n v="1416311351"/>
    <b v="0"/>
    <n v="2"/>
    <n v="0.22"/>
    <n v="5.5"/>
    <x v="1"/>
    <x v="6"/>
    <b v="0"/>
    <s v="theater/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x v="0"/>
    <s v="USD"/>
    <m/>
    <n v="1416877200"/>
    <n v="1414505137"/>
    <b v="0"/>
    <n v="2"/>
    <n v="0.90909090909090906"/>
    <n v="25"/>
    <x v="1"/>
    <x v="6"/>
    <b v="0"/>
    <s v="theater/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m/>
    <x v="0"/>
    <s v="USD"/>
    <m/>
    <n v="1434490914"/>
    <n v="1429306914"/>
    <b v="0"/>
    <n v="0"/>
    <n v="0"/>
    <e v="#DIV/0!"/>
    <x v="1"/>
    <x v="6"/>
    <b v="0"/>
    <s v="theater/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x v="0"/>
    <s v="USD"/>
    <m/>
    <n v="1446483000"/>
    <n v="1443811268"/>
    <b v="0"/>
    <n v="13"/>
    <n v="35.64"/>
    <n v="137.07692307692307"/>
    <x v="1"/>
    <x v="6"/>
    <b v="0"/>
    <s v="theater/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x v="0"/>
    <s v="USD"/>
    <m/>
    <n v="1440690875"/>
    <n v="1438098875"/>
    <b v="0"/>
    <n v="0"/>
    <n v="0"/>
    <e v="#DIV/0!"/>
    <x v="1"/>
    <x v="6"/>
    <b v="0"/>
    <s v="theater/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x v="0"/>
    <s v="USD"/>
    <m/>
    <n v="1431717268"/>
    <n v="1429125268"/>
    <b v="0"/>
    <n v="1"/>
    <n v="0.25"/>
    <n v="5"/>
    <x v="1"/>
    <x v="6"/>
    <b v="0"/>
    <s v="theater/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m/>
    <x v="0"/>
    <s v="USD"/>
    <m/>
    <n v="1425110400"/>
    <n v="1422388822"/>
    <b v="0"/>
    <n v="5"/>
    <n v="3.25"/>
    <n v="39"/>
    <x v="1"/>
    <x v="6"/>
    <b v="0"/>
    <s v="theater/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x v="0"/>
    <s v="USD"/>
    <m/>
    <n v="1475378744"/>
    <n v="1472786744"/>
    <b v="0"/>
    <n v="2"/>
    <n v="3.3666666666666667"/>
    <n v="50.5"/>
    <x v="1"/>
    <x v="6"/>
    <b v="0"/>
    <s v="theater/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x v="2"/>
    <s v="AUD"/>
    <m/>
    <n v="1410076123"/>
    <n v="1404892123"/>
    <b v="0"/>
    <n v="0"/>
    <n v="0"/>
    <e v="#DIV/0!"/>
    <x v="1"/>
    <x v="6"/>
    <b v="0"/>
    <s v="theater/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x v="2"/>
    <s v="AUD"/>
    <m/>
    <n v="1423623221"/>
    <n v="1421031221"/>
    <b v="0"/>
    <n v="32"/>
    <n v="15.77"/>
    <n v="49.28125"/>
    <x v="1"/>
    <x v="6"/>
    <b v="0"/>
    <s v="theater/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x v="0"/>
    <s v="USD"/>
    <m/>
    <n v="1460140500"/>
    <n v="1457628680"/>
    <b v="0"/>
    <n v="1"/>
    <n v="0.625"/>
    <n v="25"/>
    <x v="1"/>
    <x v="6"/>
    <b v="0"/>
    <s v="theater/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x v="17"/>
    <s v="EUR"/>
    <m/>
    <n v="1462301342"/>
    <n v="1457120942"/>
    <b v="0"/>
    <n v="1"/>
    <n v="5.0000000000000001E-4"/>
    <n v="1"/>
    <x v="1"/>
    <x v="6"/>
    <b v="0"/>
    <s v="theater/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x v="0"/>
    <s v="USD"/>
    <m/>
    <n v="1445885890"/>
    <n v="1440701890"/>
    <b v="0"/>
    <n v="1"/>
    <n v="9.6153846153846159E-2"/>
    <n v="25"/>
    <x v="1"/>
    <x v="6"/>
    <b v="0"/>
    <s v="theater/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m/>
    <x v="0"/>
    <s v="USD"/>
    <m/>
    <n v="1469834940"/>
    <n v="1467162586"/>
    <b v="0"/>
    <n v="0"/>
    <n v="0"/>
    <e v="#DIV/0!"/>
    <x v="1"/>
    <x v="6"/>
    <b v="0"/>
    <s v="theater/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m/>
    <x v="5"/>
    <s v="CAD"/>
    <m/>
    <n v="1405352264"/>
    <n v="1400168264"/>
    <b v="0"/>
    <n v="0"/>
    <n v="0"/>
    <e v="#DIV/0!"/>
    <x v="1"/>
    <x v="6"/>
    <b v="0"/>
    <s v="theater/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x v="0"/>
    <s v="USD"/>
    <m/>
    <n v="1448745741"/>
    <n v="1446150141"/>
    <b v="0"/>
    <n v="8"/>
    <n v="24.285714285714285"/>
    <n v="53.125"/>
    <x v="1"/>
    <x v="6"/>
    <b v="0"/>
    <s v="theater/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m/>
    <x v="0"/>
    <s v="USD"/>
    <m/>
    <n v="1461543600"/>
    <n v="1459203727"/>
    <b v="0"/>
    <n v="0"/>
    <n v="0"/>
    <e v="#DIV/0!"/>
    <x v="1"/>
    <x v="6"/>
    <b v="0"/>
    <s v="theater/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x v="0"/>
    <s v="USD"/>
    <m/>
    <n v="1468020354"/>
    <n v="1464045954"/>
    <b v="0"/>
    <n v="1"/>
    <n v="2.5000000000000001E-2"/>
    <n v="7"/>
    <x v="1"/>
    <x v="6"/>
    <b v="0"/>
    <s v="theater/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x v="0"/>
    <s v="USD"/>
    <m/>
    <n v="1406988000"/>
    <n v="1403822912"/>
    <b v="0"/>
    <n v="16"/>
    <n v="32.049999999999997"/>
    <n v="40.0625"/>
    <x v="1"/>
    <x v="6"/>
    <b v="0"/>
    <s v="theater/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x v="0"/>
    <s v="USD"/>
    <m/>
    <n v="1411930556"/>
    <n v="1409338556"/>
    <b v="0"/>
    <n v="12"/>
    <n v="24.333333333333332"/>
    <n v="24.333333333333332"/>
    <x v="1"/>
    <x v="6"/>
    <b v="0"/>
    <s v="theater/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x v="0"/>
    <s v="USD"/>
    <m/>
    <n v="1451852256"/>
    <n v="1449260256"/>
    <b v="0"/>
    <n v="4"/>
    <n v="1.5"/>
    <n v="11.25"/>
    <x v="1"/>
    <x v="6"/>
    <b v="0"/>
    <s v="theater/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m/>
    <x v="1"/>
    <s v="GBP"/>
    <m/>
    <n v="1399584210"/>
    <n v="1397683410"/>
    <b v="0"/>
    <n v="2"/>
    <n v="0.42"/>
    <n v="10.5"/>
    <x v="1"/>
    <x v="6"/>
    <b v="0"/>
    <s v="theater/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x v="1"/>
    <s v="GBP"/>
    <m/>
    <n v="1448722494"/>
    <n v="1446562494"/>
    <b v="0"/>
    <n v="3"/>
    <n v="3.2142857142857144"/>
    <n v="15"/>
    <x v="1"/>
    <x v="6"/>
    <b v="0"/>
    <s v="theater/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x v="5"/>
    <s v="CAD"/>
    <m/>
    <n v="1447821717"/>
    <n v="1445226117"/>
    <b v="0"/>
    <n v="0"/>
    <n v="0"/>
    <e v="#DIV/0!"/>
    <x v="1"/>
    <x v="6"/>
    <b v="0"/>
    <s v="theater/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m/>
    <x v="0"/>
    <s v="USD"/>
    <m/>
    <n v="1429460386"/>
    <n v="1424279986"/>
    <b v="0"/>
    <n v="3"/>
    <n v="6.3"/>
    <n v="42"/>
    <x v="1"/>
    <x v="6"/>
    <b v="0"/>
    <s v="theater/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x v="0"/>
    <s v="USD"/>
    <m/>
    <n v="1460608780"/>
    <n v="1455428380"/>
    <b v="0"/>
    <n v="4"/>
    <n v="14.25"/>
    <n v="71.25"/>
    <x v="1"/>
    <x v="6"/>
    <b v="0"/>
    <s v="theater/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x v="0"/>
    <s v="USD"/>
    <m/>
    <n v="1406170740"/>
    <n v="1402506278"/>
    <b v="0"/>
    <n v="2"/>
    <n v="0.6"/>
    <n v="22.5"/>
    <x v="1"/>
    <x v="6"/>
    <b v="0"/>
    <s v="theater/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x v="0"/>
    <s v="USD"/>
    <m/>
    <n v="1488783507"/>
    <n v="1486191507"/>
    <b v="0"/>
    <n v="10"/>
    <n v="24.117647058823529"/>
    <n v="41"/>
    <x v="1"/>
    <x v="6"/>
    <b v="0"/>
    <s v="theater/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x v="0"/>
    <s v="USD"/>
    <m/>
    <n v="1463945673"/>
    <n v="1458761673"/>
    <b v="0"/>
    <n v="11"/>
    <n v="10.54"/>
    <n v="47.909090909090907"/>
    <x v="1"/>
    <x v="6"/>
    <b v="0"/>
    <s v="theater/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x v="0"/>
    <s v="USD"/>
    <m/>
    <n v="1472442900"/>
    <n v="1471638646"/>
    <b v="0"/>
    <n v="6"/>
    <n v="7.4690265486725664"/>
    <n v="35.166666666666664"/>
    <x v="1"/>
    <x v="6"/>
    <b v="0"/>
    <s v="theater/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x v="0"/>
    <s v="USD"/>
    <m/>
    <n v="1460925811"/>
    <n v="1458333811"/>
    <b v="0"/>
    <n v="2"/>
    <n v="7.3333333333333334E-2"/>
    <n v="5.5"/>
    <x v="1"/>
    <x v="6"/>
    <b v="0"/>
    <s v="theater/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x v="0"/>
    <s v="USD"/>
    <m/>
    <n v="1405947126"/>
    <n v="1403355126"/>
    <b v="0"/>
    <n v="6"/>
    <n v="0.97142857142857142"/>
    <n v="22.666666666666668"/>
    <x v="1"/>
    <x v="6"/>
    <b v="0"/>
    <s v="theater/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m/>
    <x v="0"/>
    <s v="USD"/>
    <m/>
    <n v="1423186634"/>
    <n v="1418002634"/>
    <b v="0"/>
    <n v="8"/>
    <n v="21.1"/>
    <n v="26.375"/>
    <x v="1"/>
    <x v="6"/>
    <b v="0"/>
    <s v="theater/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x v="0"/>
    <s v="USD"/>
    <m/>
    <n v="1462766400"/>
    <n v="1460219110"/>
    <b v="0"/>
    <n v="37"/>
    <n v="78.099999999999994"/>
    <n v="105.54054054054055"/>
    <x v="1"/>
    <x v="6"/>
    <b v="0"/>
    <s v="theater/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x v="1"/>
    <s v="GBP"/>
    <m/>
    <n v="1464872848"/>
    <n v="1462280848"/>
    <b v="0"/>
    <n v="11"/>
    <n v="32"/>
    <n v="29.09090909090909"/>
    <x v="1"/>
    <x v="6"/>
    <b v="0"/>
    <s v="theater/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m/>
    <x v="0"/>
    <s v="USD"/>
    <m/>
    <n v="1468442898"/>
    <n v="1465850898"/>
    <b v="0"/>
    <n v="0"/>
    <n v="0"/>
    <e v="#DIV/0!"/>
    <x v="1"/>
    <x v="6"/>
    <b v="0"/>
    <s v="theater/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x v="0"/>
    <s v="USD"/>
    <m/>
    <n v="1406876400"/>
    <n v="1405024561"/>
    <b v="0"/>
    <n v="10"/>
    <n v="47.692307692307693"/>
    <n v="62"/>
    <x v="1"/>
    <x v="6"/>
    <b v="0"/>
    <s v="theater/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x v="0"/>
    <s v="USD"/>
    <m/>
    <n v="1469213732"/>
    <n v="1466621732"/>
    <b v="0"/>
    <n v="6"/>
    <n v="1.45"/>
    <n v="217.5"/>
    <x v="1"/>
    <x v="6"/>
    <b v="0"/>
    <s v="theater/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x v="0"/>
    <s v="USD"/>
    <m/>
    <n v="1422717953"/>
    <n v="1417533953"/>
    <b v="0"/>
    <n v="8"/>
    <n v="10.7"/>
    <n v="26.75"/>
    <x v="1"/>
    <x v="6"/>
    <b v="0"/>
    <s v="theater/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x v="1"/>
    <s v="GBP"/>
    <m/>
    <n v="1427659200"/>
    <n v="1425678057"/>
    <b v="0"/>
    <n v="6"/>
    <n v="1.8333333333333333"/>
    <n v="18.333333333333332"/>
    <x v="1"/>
    <x v="6"/>
    <b v="0"/>
    <s v="theater/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x v="0"/>
    <s v="USD"/>
    <m/>
    <n v="1404570147"/>
    <n v="1401978147"/>
    <b v="0"/>
    <n v="7"/>
    <n v="18"/>
    <n v="64.285714285714292"/>
    <x v="1"/>
    <x v="6"/>
    <b v="0"/>
    <s v="theater/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m/>
    <x v="0"/>
    <s v="USD"/>
    <m/>
    <n v="1468729149"/>
    <n v="1463545149"/>
    <b v="0"/>
    <n v="7"/>
    <n v="4.083333333333333"/>
    <n v="175"/>
    <x v="1"/>
    <x v="6"/>
    <b v="0"/>
    <s v="theater/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x v="1"/>
    <s v="GBP"/>
    <m/>
    <n v="1436297180"/>
    <n v="1431113180"/>
    <b v="0"/>
    <n v="5"/>
    <n v="20"/>
    <n v="34"/>
    <x v="1"/>
    <x v="6"/>
    <b v="0"/>
    <s v="theater/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x v="0"/>
    <s v="USD"/>
    <m/>
    <n v="1400569140"/>
    <n v="1397854356"/>
    <b v="0"/>
    <n v="46"/>
    <n v="34.802513464991023"/>
    <n v="84.282608695652172"/>
    <x v="1"/>
    <x v="6"/>
    <b v="0"/>
    <s v="theater/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x v="1"/>
    <s v="GBP"/>
    <m/>
    <n v="1415404800"/>
    <n v="1412809644"/>
    <b v="0"/>
    <n v="10"/>
    <n v="6.333333333333333"/>
    <n v="9.5"/>
    <x v="1"/>
    <x v="6"/>
    <b v="0"/>
    <s v="theater/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x v="0"/>
    <s v="USD"/>
    <m/>
    <n v="1456002300"/>
    <n v="1454173120"/>
    <b v="0"/>
    <n v="19"/>
    <n v="32.049999999999997"/>
    <n v="33.736842105263158"/>
    <x v="1"/>
    <x v="6"/>
    <b v="0"/>
    <s v="theater/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x v="1"/>
    <s v="GBP"/>
    <m/>
    <n v="1462539840"/>
    <n v="1460034594"/>
    <b v="0"/>
    <n v="13"/>
    <n v="9.76"/>
    <n v="37.53846153846154"/>
    <x v="1"/>
    <x v="6"/>
    <b v="0"/>
    <s v="theater/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m/>
    <x v="1"/>
    <s v="GBP"/>
    <m/>
    <n v="1400278290"/>
    <n v="1399414290"/>
    <b v="0"/>
    <n v="13"/>
    <n v="37.75"/>
    <n v="11.615384615384615"/>
    <x v="1"/>
    <x v="6"/>
    <b v="0"/>
    <s v="theater/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m/>
    <x v="0"/>
    <s v="USD"/>
    <m/>
    <n v="1440813413"/>
    <n v="1439517413"/>
    <b v="0"/>
    <n v="4"/>
    <n v="2.1333333333333333"/>
    <n v="8"/>
    <x v="1"/>
    <x v="6"/>
    <b v="0"/>
    <s v="theater/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x v="0"/>
    <s v="USD"/>
    <m/>
    <n v="1447009181"/>
    <n v="1444413581"/>
    <b v="0"/>
    <n v="0"/>
    <n v="0"/>
    <e v="#DIV/0!"/>
    <x v="1"/>
    <x v="6"/>
    <b v="0"/>
    <s v="theater/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x v="1"/>
    <s v="GBP"/>
    <m/>
    <n v="1456934893"/>
    <n v="1454342893"/>
    <b v="0"/>
    <n v="3"/>
    <n v="4.1818181818181817"/>
    <n v="23"/>
    <x v="1"/>
    <x v="6"/>
    <b v="0"/>
    <s v="theater/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m/>
    <x v="0"/>
    <s v="USD"/>
    <m/>
    <n v="1433086082"/>
    <n v="1430494082"/>
    <b v="0"/>
    <n v="1"/>
    <n v="20"/>
    <n v="100"/>
    <x v="1"/>
    <x v="6"/>
    <b v="0"/>
    <s v="theater/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x v="0"/>
    <s v="USD"/>
    <m/>
    <n v="1449876859"/>
    <n v="1444689259"/>
    <b v="0"/>
    <n v="9"/>
    <n v="5.41"/>
    <n v="60.111111111111114"/>
    <x v="1"/>
    <x v="6"/>
    <b v="0"/>
    <s v="theater/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m/>
    <x v="0"/>
    <s v="USD"/>
    <m/>
    <n v="1431549912"/>
    <n v="1428957912"/>
    <b v="0"/>
    <n v="1"/>
    <n v="6.0000000000000001E-3"/>
    <n v="3"/>
    <x v="1"/>
    <x v="6"/>
    <b v="0"/>
    <s v="theater/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m/>
    <x v="0"/>
    <s v="USD"/>
    <m/>
    <n v="1405761690"/>
    <n v="1403169690"/>
    <b v="0"/>
    <n v="1"/>
    <n v="0.25"/>
    <n v="5"/>
    <x v="1"/>
    <x v="6"/>
    <b v="0"/>
    <s v="theater/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x v="1"/>
    <s v="GBP"/>
    <m/>
    <n v="1423913220"/>
    <n v="1421339077"/>
    <b v="0"/>
    <n v="4"/>
    <n v="35"/>
    <n v="17.5"/>
    <x v="1"/>
    <x v="6"/>
    <b v="0"/>
    <s v="theater/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x v="0"/>
    <s v="USD"/>
    <m/>
    <n v="1416499440"/>
    <n v="1415341464"/>
    <b v="0"/>
    <n v="17"/>
    <n v="16.566666666666666"/>
    <n v="29.235294117647058"/>
    <x v="1"/>
    <x v="6"/>
    <b v="0"/>
    <s v="theater/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x v="1"/>
    <s v="GBP"/>
    <m/>
    <n v="1428222221"/>
    <n v="1425633821"/>
    <b v="0"/>
    <n v="0"/>
    <n v="0"/>
    <e v="#DIV/0!"/>
    <x v="1"/>
    <x v="6"/>
    <b v="0"/>
    <s v="theater/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m/>
    <x v="0"/>
    <s v="USD"/>
    <m/>
    <n v="1427580426"/>
    <n v="1424992026"/>
    <b v="0"/>
    <n v="12"/>
    <n v="57.2"/>
    <n v="59.583333333333336"/>
    <x v="1"/>
    <x v="6"/>
    <b v="0"/>
    <s v="theater/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x v="0"/>
    <s v="USD"/>
    <m/>
    <n v="1409514709"/>
    <n v="1406058798"/>
    <b v="0"/>
    <n v="14"/>
    <n v="16.514285714285716"/>
    <n v="82.571428571428569"/>
    <x v="1"/>
    <x v="6"/>
    <b v="0"/>
    <s v="theater/plays"/>
    <x v="3999"/>
    <x v="3"/>
    <d v="2014-08-31T19:51:49"/>
  </r>
  <r>
    <n v="4000"/>
    <s v="The Escorts"/>
    <s v="An Enticing Trip into the World of Assisted Dying"/>
    <n v="8000"/>
    <n v="10"/>
    <x v="2"/>
    <m/>
    <x v="0"/>
    <s v="USD"/>
    <m/>
    <n v="1462631358"/>
    <n v="1457450958"/>
    <b v="0"/>
    <n v="1"/>
    <n v="0.125"/>
    <n v="10"/>
    <x v="1"/>
    <x v="6"/>
    <b v="0"/>
    <s v="theater/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x v="1"/>
    <s v="GBP"/>
    <m/>
    <n v="1488394800"/>
    <n v="1486681708"/>
    <b v="0"/>
    <n v="14"/>
    <n v="37.75"/>
    <n v="32.357142857142854"/>
    <x v="1"/>
    <x v="6"/>
    <b v="0"/>
    <s v="theater/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x v="0"/>
    <s v="USD"/>
    <m/>
    <n v="1411779761"/>
    <n v="1409187761"/>
    <b v="0"/>
    <n v="4"/>
    <n v="1.84"/>
    <n v="5.75"/>
    <x v="1"/>
    <x v="6"/>
    <b v="0"/>
    <s v="theater/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m/>
    <x v="0"/>
    <s v="USD"/>
    <m/>
    <n v="1424009147"/>
    <n v="1421417147"/>
    <b v="0"/>
    <n v="2"/>
    <n v="10.050000000000001"/>
    <n v="100.5"/>
    <x v="1"/>
    <x v="6"/>
    <b v="0"/>
    <s v="theater/plays"/>
    <x v="4003"/>
    <x v="0"/>
    <d v="2015-02-15T14:05:47"/>
  </r>
  <r>
    <n v="4004"/>
    <s v="South Florida Tours"/>
    <s v="Help Launch The Queen Into South Florida!"/>
    <n v="500"/>
    <n v="1"/>
    <x v="2"/>
    <m/>
    <x v="0"/>
    <s v="USD"/>
    <m/>
    <n v="1412740457"/>
    <n v="1410148457"/>
    <b v="0"/>
    <n v="1"/>
    <n v="0.2"/>
    <n v="1"/>
    <x v="1"/>
    <x v="6"/>
    <b v="0"/>
    <s v="theater/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x v="0"/>
    <s v="USD"/>
    <m/>
    <n v="1413832985"/>
    <n v="1408648985"/>
    <b v="0"/>
    <n v="2"/>
    <n v="1.3333333333333333"/>
    <n v="20"/>
    <x v="1"/>
    <x v="6"/>
    <b v="0"/>
    <s v="theater/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x v="0"/>
    <s v="USD"/>
    <m/>
    <n v="1455647587"/>
    <n v="1453487587"/>
    <b v="0"/>
    <n v="1"/>
    <n v="6.6666666666666671E-3"/>
    <n v="2"/>
    <x v="1"/>
    <x v="6"/>
    <b v="0"/>
    <s v="theater/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x v="0"/>
    <s v="USD"/>
    <m/>
    <n v="1409070480"/>
    <n v="1406572381"/>
    <b v="0"/>
    <n v="1"/>
    <n v="0.25"/>
    <n v="5"/>
    <x v="1"/>
    <x v="6"/>
    <b v="0"/>
    <s v="theater/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x v="1"/>
    <s v="GBP"/>
    <m/>
    <n v="1437606507"/>
    <n v="1435014507"/>
    <b v="0"/>
    <n v="4"/>
    <n v="6"/>
    <n v="15"/>
    <x v="1"/>
    <x v="6"/>
    <b v="0"/>
    <s v="theater/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x v="1"/>
    <s v="GBP"/>
    <m/>
    <n v="1410281360"/>
    <n v="1406825360"/>
    <b v="0"/>
    <n v="3"/>
    <n v="3.8860103626943006"/>
    <n v="25"/>
    <x v="1"/>
    <x v="6"/>
    <b v="0"/>
    <s v="theater/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m/>
    <x v="0"/>
    <s v="USD"/>
    <m/>
    <n v="1414348166"/>
    <n v="1412879366"/>
    <b v="0"/>
    <n v="38"/>
    <n v="24.194444444444443"/>
    <n v="45.842105263157897"/>
    <x v="1"/>
    <x v="6"/>
    <b v="0"/>
    <s v="theater/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x v="1"/>
    <s v="GBP"/>
    <m/>
    <n v="1422450278"/>
    <n v="1419858278"/>
    <b v="0"/>
    <n v="4"/>
    <n v="7.6"/>
    <n v="4.75"/>
    <x v="1"/>
    <x v="6"/>
    <b v="0"/>
    <s v="theater/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m/>
    <x v="1"/>
    <s v="GBP"/>
    <m/>
    <n v="1430571849"/>
    <n v="1427979849"/>
    <b v="0"/>
    <n v="0"/>
    <n v="0"/>
    <e v="#DIV/0!"/>
    <x v="1"/>
    <x v="6"/>
    <b v="0"/>
    <s v="theater/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x v="0"/>
    <s v="USD"/>
    <m/>
    <n v="1424070823"/>
    <n v="1421478823"/>
    <b v="0"/>
    <n v="2"/>
    <n v="1.3"/>
    <n v="13"/>
    <x v="1"/>
    <x v="6"/>
    <b v="0"/>
    <s v="theater/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m/>
    <x v="0"/>
    <s v="USD"/>
    <m/>
    <n v="1457157269"/>
    <n v="1455861269"/>
    <b v="0"/>
    <n v="0"/>
    <n v="0"/>
    <e v="#DIV/0!"/>
    <x v="1"/>
    <x v="6"/>
    <b v="0"/>
    <s v="theater/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m/>
    <x v="0"/>
    <s v="USD"/>
    <m/>
    <n v="1437331463"/>
    <n v="1434739463"/>
    <b v="0"/>
    <n v="1"/>
    <n v="1.4285714285714285E-2"/>
    <n v="1"/>
    <x v="1"/>
    <x v="6"/>
    <b v="0"/>
    <s v="theater/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m/>
    <x v="1"/>
    <s v="GBP"/>
    <m/>
    <n v="1410987400"/>
    <n v="1408395400"/>
    <b v="0"/>
    <n v="7"/>
    <n v="14"/>
    <n v="10"/>
    <x v="1"/>
    <x v="6"/>
    <b v="0"/>
    <s v="theater/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x v="0"/>
    <s v="USD"/>
    <m/>
    <n v="1409846874"/>
    <n v="1407254874"/>
    <b v="0"/>
    <n v="2"/>
    <n v="1.05"/>
    <n v="52.5"/>
    <x v="1"/>
    <x v="6"/>
    <b v="0"/>
    <s v="theater/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m/>
    <x v="1"/>
    <s v="GBP"/>
    <m/>
    <n v="1475877108"/>
    <n v="1473285108"/>
    <b v="0"/>
    <n v="4"/>
    <n v="8.6666666666666661"/>
    <n v="32.5"/>
    <x v="1"/>
    <x v="6"/>
    <b v="0"/>
    <s v="theater/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x v="0"/>
    <s v="USD"/>
    <m/>
    <n v="1460737680"/>
    <n v="1455725596"/>
    <b v="0"/>
    <n v="4"/>
    <n v="0.82857142857142863"/>
    <n v="7.25"/>
    <x v="1"/>
    <x v="6"/>
    <b v="0"/>
    <s v="theater/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m/>
    <x v="0"/>
    <s v="USD"/>
    <m/>
    <n v="1427168099"/>
    <n v="1424579699"/>
    <b v="0"/>
    <n v="3"/>
    <n v="16.666666666666668"/>
    <n v="33.333333333333336"/>
    <x v="1"/>
    <x v="6"/>
    <b v="0"/>
    <s v="theater/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m/>
    <x v="0"/>
    <s v="USD"/>
    <m/>
    <n v="1414360358"/>
    <n v="1409176358"/>
    <b v="0"/>
    <n v="2"/>
    <n v="0.83333333333333337"/>
    <n v="62.5"/>
    <x v="1"/>
    <x v="6"/>
    <b v="0"/>
    <s v="theater/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m/>
    <x v="0"/>
    <s v="USD"/>
    <m/>
    <n v="1422759240"/>
    <n v="1418824867"/>
    <b v="0"/>
    <n v="197"/>
    <n v="69.561111111111117"/>
    <n v="63.558375634517766"/>
    <x v="1"/>
    <x v="6"/>
    <b v="0"/>
    <s v="theater/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m/>
    <x v="0"/>
    <s v="USD"/>
    <m/>
    <n v="1458860363"/>
    <n v="1454975963"/>
    <b v="0"/>
    <n v="0"/>
    <n v="0"/>
    <e v="#DIV/0!"/>
    <x v="1"/>
    <x v="6"/>
    <b v="0"/>
    <s v="theater/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x v="0"/>
    <s v="USD"/>
    <m/>
    <n v="1441037097"/>
    <n v="1438445097"/>
    <b v="0"/>
    <n v="1"/>
    <n v="1.25"/>
    <n v="10"/>
    <x v="1"/>
    <x v="6"/>
    <b v="0"/>
    <s v="theater/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x v="6"/>
    <s v="EUR"/>
    <m/>
    <n v="1437889336"/>
    <n v="1432705336"/>
    <b v="0"/>
    <n v="4"/>
    <n v="5"/>
    <n v="62.5"/>
    <x v="1"/>
    <x v="6"/>
    <b v="0"/>
    <s v="theater/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m/>
    <x v="0"/>
    <s v="USD"/>
    <m/>
    <n v="1449247439"/>
    <n v="1444059839"/>
    <b v="0"/>
    <n v="0"/>
    <n v="0"/>
    <e v="#DIV/0!"/>
    <x v="1"/>
    <x v="6"/>
    <b v="0"/>
    <s v="theater/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x v="0"/>
    <s v="USD"/>
    <m/>
    <n v="1487811600"/>
    <n v="1486077481"/>
    <b v="0"/>
    <n v="7"/>
    <n v="7.166666666666667"/>
    <n v="30.714285714285715"/>
    <x v="1"/>
    <x v="6"/>
    <b v="0"/>
    <s v="theater/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x v="0"/>
    <s v="USD"/>
    <m/>
    <n v="1402007500"/>
    <n v="1399415500"/>
    <b v="0"/>
    <n v="11"/>
    <n v="28.05"/>
    <n v="51"/>
    <x v="1"/>
    <x v="6"/>
    <b v="0"/>
    <s v="theater/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m/>
    <x v="0"/>
    <s v="USD"/>
    <m/>
    <n v="1450053370"/>
    <n v="1447461370"/>
    <b v="0"/>
    <n v="0"/>
    <n v="0"/>
    <e v="#DIV/0!"/>
    <x v="1"/>
    <x v="6"/>
    <b v="0"/>
    <s v="theater/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m/>
    <x v="0"/>
    <s v="USD"/>
    <m/>
    <n v="1454525340"/>
    <n v="1452008599"/>
    <b v="0"/>
    <n v="6"/>
    <n v="16"/>
    <n v="66.666666666666671"/>
    <x v="1"/>
    <x v="6"/>
    <b v="0"/>
    <s v="theater/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x v="0"/>
    <s v="USD"/>
    <m/>
    <n v="1418914964"/>
    <n v="1414591364"/>
    <b v="0"/>
    <n v="0"/>
    <n v="0"/>
    <e v="#DIV/0!"/>
    <x v="1"/>
    <x v="6"/>
    <b v="0"/>
    <s v="theater/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x v="0"/>
    <s v="USD"/>
    <m/>
    <n v="1450211116"/>
    <n v="1445023516"/>
    <b v="0"/>
    <n v="7"/>
    <n v="6.8287037037037033"/>
    <n v="59"/>
    <x v="1"/>
    <x v="6"/>
    <b v="0"/>
    <s v="theater/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x v="1"/>
    <s v="GBP"/>
    <m/>
    <n v="1475398800"/>
    <n v="1472711224"/>
    <b v="0"/>
    <n v="94"/>
    <n v="25.698702928870294"/>
    <n v="65.340319148936175"/>
    <x v="1"/>
    <x v="6"/>
    <b v="0"/>
    <s v="theater/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x v="0"/>
    <s v="USD"/>
    <m/>
    <n v="1428097450"/>
    <n v="1425509050"/>
    <b v="0"/>
    <n v="2"/>
    <n v="1.4814814814814814"/>
    <n v="100"/>
    <x v="1"/>
    <x v="6"/>
    <b v="0"/>
    <s v="theater/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m/>
    <x v="0"/>
    <s v="USD"/>
    <m/>
    <n v="1413925887"/>
    <n v="1411333887"/>
    <b v="0"/>
    <n v="25"/>
    <n v="36.85"/>
    <n v="147.4"/>
    <x v="1"/>
    <x v="6"/>
    <b v="0"/>
    <s v="theater/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x v="0"/>
    <s v="USD"/>
    <m/>
    <n v="1404253800"/>
    <n v="1402784964"/>
    <b v="0"/>
    <n v="17"/>
    <n v="47.05"/>
    <n v="166.05882352941177"/>
    <x v="1"/>
    <x v="6"/>
    <b v="0"/>
    <s v="theater/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x v="0"/>
    <s v="USD"/>
    <m/>
    <n v="1464099900"/>
    <n v="1462585315"/>
    <b v="0"/>
    <n v="2"/>
    <n v="11.428571428571429"/>
    <n v="40"/>
    <x v="1"/>
    <x v="6"/>
    <b v="0"/>
    <s v="theater/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x v="0"/>
    <s v="USD"/>
    <m/>
    <n v="1413573010"/>
    <n v="1408389010"/>
    <b v="0"/>
    <n v="4"/>
    <n v="12.04"/>
    <n v="75.25"/>
    <x v="1"/>
    <x v="6"/>
    <b v="0"/>
    <s v="theater/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m/>
    <x v="0"/>
    <s v="USD"/>
    <m/>
    <n v="1448949540"/>
    <n v="1446048367"/>
    <b v="0"/>
    <n v="5"/>
    <n v="60"/>
    <n v="60"/>
    <x v="1"/>
    <x v="6"/>
    <b v="0"/>
    <s v="theater/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x v="0"/>
    <s v="USD"/>
    <m/>
    <n v="1437188400"/>
    <n v="1432100004"/>
    <b v="0"/>
    <n v="2"/>
    <n v="31.25"/>
    <n v="1250"/>
    <x v="1"/>
    <x v="6"/>
    <b v="0"/>
    <s v="theater/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m/>
    <x v="1"/>
    <s v="GBP"/>
    <m/>
    <n v="1473160954"/>
    <n v="1467976954"/>
    <b v="0"/>
    <n v="2"/>
    <n v="0.42"/>
    <n v="10.5"/>
    <x v="1"/>
    <x v="6"/>
    <b v="0"/>
    <s v="theater/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m/>
    <x v="0"/>
    <s v="USD"/>
    <m/>
    <n v="1421781360"/>
    <n v="1419213664"/>
    <b v="0"/>
    <n v="3"/>
    <n v="0.21"/>
    <n v="7"/>
    <x v="1"/>
    <x v="6"/>
    <b v="0"/>
    <s v="theater/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m/>
    <x v="5"/>
    <s v="CAD"/>
    <m/>
    <n v="1416524325"/>
    <n v="1415228325"/>
    <b v="0"/>
    <n v="0"/>
    <n v="0"/>
    <e v="#DIV/0!"/>
    <x v="1"/>
    <x v="6"/>
    <b v="0"/>
    <s v="theater/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x v="0"/>
    <s v="USD"/>
    <m/>
    <n v="1428642000"/>
    <n v="1426050982"/>
    <b v="0"/>
    <n v="4"/>
    <n v="37.5"/>
    <n v="56.25"/>
    <x v="1"/>
    <x v="6"/>
    <b v="0"/>
    <s v="theater/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x v="2"/>
    <s v="AUD"/>
    <m/>
    <n v="1408596589"/>
    <n v="1406004589"/>
    <b v="0"/>
    <n v="1"/>
    <n v="0.02"/>
    <n v="1"/>
    <x v="1"/>
    <x v="6"/>
    <b v="0"/>
    <s v="theater/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x v="0"/>
    <s v="USD"/>
    <m/>
    <n v="1413992210"/>
    <n v="1411400210"/>
    <b v="0"/>
    <n v="12"/>
    <n v="8.2142857142857135"/>
    <n v="38.333333333333336"/>
    <x v="1"/>
    <x v="6"/>
    <b v="0"/>
    <s v="theater/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x v="0"/>
    <s v="USD"/>
    <m/>
    <n v="1420938000"/>
    <n v="1418862743"/>
    <b v="0"/>
    <n v="4"/>
    <n v="2.2000000000000002"/>
    <n v="27.5"/>
    <x v="1"/>
    <x v="6"/>
    <b v="0"/>
    <s v="theater/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m/>
    <x v="1"/>
    <s v="GBP"/>
    <m/>
    <n v="1460373187"/>
    <n v="1457352787"/>
    <b v="0"/>
    <n v="91"/>
    <n v="17.652941176470588"/>
    <n v="32.978021978021978"/>
    <x v="1"/>
    <x v="6"/>
    <b v="0"/>
    <s v="theater/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x v="0"/>
    <s v="USD"/>
    <m/>
    <n v="1436914815"/>
    <n v="1434322815"/>
    <b v="0"/>
    <n v="1"/>
    <n v="0.08"/>
    <n v="16"/>
    <x v="1"/>
    <x v="6"/>
    <b v="0"/>
    <s v="theater/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x v="0"/>
    <s v="USD"/>
    <m/>
    <n v="1414077391"/>
    <n v="1411485391"/>
    <b v="0"/>
    <n v="1"/>
    <n v="6.6666666666666666E-2"/>
    <n v="1"/>
    <x v="1"/>
    <x v="6"/>
    <b v="0"/>
    <s v="theater/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m/>
    <x v="0"/>
    <s v="USD"/>
    <m/>
    <n v="1399618380"/>
    <n v="1399058797"/>
    <b v="0"/>
    <n v="0"/>
    <n v="0"/>
    <e v="#DIV/0!"/>
    <x v="1"/>
    <x v="6"/>
    <b v="0"/>
    <s v="theater/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x v="0"/>
    <s v="USD"/>
    <m/>
    <n v="1413234316"/>
    <n v="1408050316"/>
    <b v="0"/>
    <n v="13"/>
    <n v="37.533333333333331"/>
    <n v="86.615384615384613"/>
    <x v="1"/>
    <x v="6"/>
    <b v="0"/>
    <s v="theater/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x v="1"/>
    <s v="GBP"/>
    <m/>
    <n v="1416081600"/>
    <n v="1413477228"/>
    <b v="0"/>
    <n v="2"/>
    <n v="22"/>
    <n v="55"/>
    <x v="1"/>
    <x v="6"/>
    <b v="0"/>
    <s v="theater/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x v="0"/>
    <s v="USD"/>
    <m/>
    <n v="1475294400"/>
    <n v="1472674285"/>
    <b v="0"/>
    <n v="0"/>
    <n v="0"/>
    <e v="#DIV/0!"/>
    <x v="1"/>
    <x v="6"/>
    <b v="0"/>
    <s v="theater/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x v="1"/>
    <s v="GBP"/>
    <m/>
    <n v="1403192031"/>
    <n v="1400600031"/>
    <b v="0"/>
    <n v="21"/>
    <n v="17.62"/>
    <n v="41.952380952380949"/>
    <x v="1"/>
    <x v="6"/>
    <b v="0"/>
    <s v="theater/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m/>
    <x v="0"/>
    <s v="USD"/>
    <m/>
    <n v="1467575940"/>
    <n v="1465856639"/>
    <b v="0"/>
    <n v="9"/>
    <n v="53"/>
    <n v="88.333333333333329"/>
    <x v="1"/>
    <x v="6"/>
    <b v="0"/>
    <s v="theater/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x v="1"/>
    <s v="GBP"/>
    <m/>
    <n v="1448492400"/>
    <n v="1446506080"/>
    <b v="0"/>
    <n v="6"/>
    <n v="22.142857142857142"/>
    <n v="129.16666666666666"/>
    <x v="1"/>
    <x v="6"/>
    <b v="0"/>
    <s v="theater/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x v="0"/>
    <s v="USD"/>
    <m/>
    <n v="1459483140"/>
    <n v="1458178044"/>
    <b v="0"/>
    <n v="4"/>
    <n v="2.5333333333333332"/>
    <n v="23.75"/>
    <x v="1"/>
    <x v="6"/>
    <b v="0"/>
    <s v="theater/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m/>
    <x v="5"/>
    <s v="CAD"/>
    <m/>
    <n v="1410836400"/>
    <n v="1408116152"/>
    <b v="0"/>
    <n v="7"/>
    <n v="2.5"/>
    <n v="35.714285714285715"/>
    <x v="1"/>
    <x v="6"/>
    <b v="0"/>
    <s v="theater/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x v="5"/>
    <s v="CAD"/>
    <m/>
    <n v="1403539200"/>
    <n v="1400604056"/>
    <b v="0"/>
    <n v="5"/>
    <n v="2.85"/>
    <n v="57"/>
    <x v="1"/>
    <x v="6"/>
    <b v="0"/>
    <s v="theater/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m/>
    <x v="0"/>
    <s v="USD"/>
    <m/>
    <n v="1461205423"/>
    <n v="1456025023"/>
    <b v="0"/>
    <n v="0"/>
    <n v="0"/>
    <e v="#DIV/0!"/>
    <x v="1"/>
    <x v="6"/>
    <b v="0"/>
    <s v="theater/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x v="0"/>
    <s v="USD"/>
    <m/>
    <n v="1467481468"/>
    <n v="1464889468"/>
    <b v="0"/>
    <n v="3"/>
    <n v="2.4500000000000002"/>
    <n v="163.33333333333334"/>
    <x v="1"/>
    <x v="6"/>
    <b v="0"/>
    <s v="theater/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x v="1"/>
    <s v="GBP"/>
    <m/>
    <n v="1403886084"/>
    <n v="1401294084"/>
    <b v="0"/>
    <n v="9"/>
    <n v="1.4210526315789473"/>
    <n v="15"/>
    <x v="1"/>
    <x v="6"/>
    <b v="0"/>
    <s v="theater/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x v="2"/>
    <s v="AUD"/>
    <m/>
    <n v="1430316426"/>
    <n v="1427724426"/>
    <b v="0"/>
    <n v="6"/>
    <n v="19.25"/>
    <n v="64.166666666666671"/>
    <x v="1"/>
    <x v="6"/>
    <b v="0"/>
    <s v="theater/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m/>
    <x v="0"/>
    <s v="USD"/>
    <m/>
    <n v="1407883811"/>
    <n v="1405291811"/>
    <b v="0"/>
    <n v="4"/>
    <n v="0.67500000000000004"/>
    <n v="6.75"/>
    <x v="1"/>
    <x v="6"/>
    <b v="0"/>
    <s v="theater/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x v="0"/>
    <s v="USD"/>
    <m/>
    <n v="1463619388"/>
    <n v="1461027388"/>
    <b v="0"/>
    <n v="1"/>
    <n v="0.16666666666666666"/>
    <n v="25"/>
    <x v="1"/>
    <x v="6"/>
    <b v="0"/>
    <s v="theater/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x v="0"/>
    <s v="USD"/>
    <m/>
    <n v="1443408550"/>
    <n v="1439952550"/>
    <b v="0"/>
    <n v="17"/>
    <n v="60.9"/>
    <n v="179.11764705882354"/>
    <x v="1"/>
    <x v="6"/>
    <b v="0"/>
    <s v="theater/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m/>
    <x v="0"/>
    <s v="USD"/>
    <m/>
    <n v="1484348700"/>
    <n v="1481756855"/>
    <b v="0"/>
    <n v="1"/>
    <n v="1.0000000000000002"/>
    <n v="34.950000000000003"/>
    <x v="1"/>
    <x v="6"/>
    <b v="0"/>
    <s v="theater/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m/>
    <x v="1"/>
    <s v="GBP"/>
    <m/>
    <n v="1425124800"/>
    <n v="1421596356"/>
    <b v="0"/>
    <n v="13"/>
    <n v="34.4"/>
    <n v="33.07692307692308"/>
    <x v="1"/>
    <x v="6"/>
    <b v="0"/>
    <s v="theater/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m/>
    <x v="0"/>
    <s v="USD"/>
    <m/>
    <n v="1425178800"/>
    <n v="1422374420"/>
    <b v="0"/>
    <n v="6"/>
    <n v="16.5"/>
    <n v="27.5"/>
    <x v="1"/>
    <x v="6"/>
    <b v="0"/>
    <s v="theater/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m/>
    <x v="14"/>
    <s v="MXN"/>
    <m/>
    <n v="1482779931"/>
    <n v="1480187931"/>
    <b v="0"/>
    <n v="0"/>
    <n v="0"/>
    <e v="#DIV/0!"/>
    <x v="1"/>
    <x v="6"/>
    <b v="0"/>
    <s v="theater/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x v="1"/>
    <s v="GBP"/>
    <m/>
    <n v="1408646111"/>
    <n v="1403462111"/>
    <b v="0"/>
    <n v="2"/>
    <n v="0.4"/>
    <n v="2"/>
    <x v="1"/>
    <x v="6"/>
    <b v="0"/>
    <s v="theater/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x v="0"/>
    <s v="USD"/>
    <m/>
    <n v="1431144000"/>
    <n v="1426407426"/>
    <b v="0"/>
    <n v="2"/>
    <n v="1.0571428571428572"/>
    <n v="18.5"/>
    <x v="1"/>
    <x v="6"/>
    <b v="0"/>
    <s v="theater/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x v="1"/>
    <s v="GBP"/>
    <m/>
    <n v="1446732975"/>
    <n v="1444137375"/>
    <b v="0"/>
    <n v="21"/>
    <n v="26.727272727272727"/>
    <n v="35"/>
    <x v="1"/>
    <x v="6"/>
    <b v="0"/>
    <s v="theater/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x v="1"/>
    <s v="GBP"/>
    <m/>
    <n v="1404149280"/>
    <n v="1400547969"/>
    <b v="0"/>
    <n v="13"/>
    <n v="28.8"/>
    <n v="44.307692307692307"/>
    <x v="1"/>
    <x v="6"/>
    <b v="0"/>
    <s v="theater/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x v="0"/>
    <s v="USD"/>
    <m/>
    <n v="1413921060"/>
    <n v="1411499149"/>
    <b v="0"/>
    <n v="0"/>
    <n v="0"/>
    <e v="#DIV/0!"/>
    <x v="1"/>
    <x v="6"/>
    <b v="0"/>
    <s v="theater/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x v="0"/>
    <s v="USD"/>
    <m/>
    <n v="1482339794"/>
    <n v="1479747794"/>
    <b v="0"/>
    <n v="6"/>
    <n v="8.9"/>
    <n v="222.5"/>
    <x v="1"/>
    <x v="6"/>
    <b v="0"/>
    <s v="theater/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m/>
    <x v="1"/>
    <s v="GBP"/>
    <m/>
    <n v="1485543242"/>
    <n v="1482951242"/>
    <b v="0"/>
    <n v="0"/>
    <n v="0"/>
    <e v="#DIV/0!"/>
    <x v="1"/>
    <x v="6"/>
    <b v="0"/>
    <s v="theater/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x v="0"/>
    <s v="USD"/>
    <m/>
    <n v="1466375521"/>
    <n v="1463783521"/>
    <b v="0"/>
    <n v="1"/>
    <n v="0.16666666666666666"/>
    <n v="5"/>
    <x v="1"/>
    <x v="6"/>
    <b v="0"/>
    <s v="theater/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m/>
    <x v="0"/>
    <s v="USD"/>
    <m/>
    <n v="1465930440"/>
    <n v="1463849116"/>
    <b v="0"/>
    <n v="0"/>
    <n v="0"/>
    <e v="#DIV/0!"/>
    <x v="1"/>
    <x v="6"/>
    <b v="0"/>
    <s v="theater/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x v="0"/>
    <s v="USD"/>
    <m/>
    <n v="1425819425"/>
    <n v="1423231025"/>
    <b v="0"/>
    <n v="12"/>
    <n v="15.737410071942445"/>
    <n v="29.166666666666668"/>
    <x v="1"/>
    <x v="6"/>
    <b v="0"/>
    <s v="theater/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x v="0"/>
    <s v="USD"/>
    <m/>
    <n v="1447542000"/>
    <n v="1446179553"/>
    <b v="0"/>
    <n v="2"/>
    <n v="2"/>
    <n v="1.5"/>
    <x v="1"/>
    <x v="6"/>
    <b v="0"/>
    <s v="theater/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x v="0"/>
    <s v="USD"/>
    <m/>
    <n v="1452795416"/>
    <n v="1450203416"/>
    <b v="0"/>
    <n v="6"/>
    <n v="21.685714285714287"/>
    <n v="126.5"/>
    <x v="1"/>
    <x v="6"/>
    <b v="0"/>
    <s v="theater/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x v="13"/>
    <s v="EUR"/>
    <m/>
    <n v="1476008906"/>
    <n v="1473416906"/>
    <b v="0"/>
    <n v="1"/>
    <n v="0.33333333333333331"/>
    <n v="10"/>
    <x v="1"/>
    <x v="6"/>
    <b v="0"/>
    <s v="theater/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x v="0"/>
    <s v="USD"/>
    <m/>
    <n v="1427169540"/>
    <n v="1424701775"/>
    <b v="0"/>
    <n v="1"/>
    <n v="0.2857142857142857"/>
    <n v="10"/>
    <x v="1"/>
    <x v="6"/>
    <b v="0"/>
    <s v="theater/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x v="0"/>
    <s v="USD"/>
    <m/>
    <n v="1448078400"/>
    <n v="1445985299"/>
    <b v="0"/>
    <n v="5"/>
    <n v="4.7"/>
    <n v="9.4"/>
    <x v="1"/>
    <x v="6"/>
    <b v="0"/>
    <s v="theater/plays"/>
    <x v="4086"/>
    <x v="0"/>
    <d v="2015-11-21T04:00:00"/>
  </r>
  <r>
    <n v="4087"/>
    <s v="Stage Production &quot;The Nail Shop&quot;"/>
    <s v="Comedy Stage Play"/>
    <n v="9600"/>
    <n v="0"/>
    <x v="2"/>
    <m/>
    <x v="0"/>
    <s v="USD"/>
    <m/>
    <n v="1468777786"/>
    <n v="1466185786"/>
    <b v="0"/>
    <n v="0"/>
    <n v="0"/>
    <e v="#DIV/0!"/>
    <x v="1"/>
    <x v="6"/>
    <b v="0"/>
    <s v="theater/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x v="1"/>
    <s v="GBP"/>
    <m/>
    <n v="1421403960"/>
    <n v="1418827324"/>
    <b v="0"/>
    <n v="3"/>
    <n v="10.8"/>
    <n v="72"/>
    <x v="1"/>
    <x v="6"/>
    <b v="0"/>
    <s v="theater/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x v="0"/>
    <s v="USD"/>
    <m/>
    <n v="1433093700"/>
    <n v="1430242488"/>
    <b v="0"/>
    <n v="8"/>
    <n v="4.8"/>
    <n v="30"/>
    <x v="1"/>
    <x v="6"/>
    <b v="0"/>
    <s v="theater/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m/>
    <x v="0"/>
    <s v="USD"/>
    <m/>
    <n v="1438959600"/>
    <n v="1437754137"/>
    <b v="0"/>
    <n v="3"/>
    <n v="3.2"/>
    <n v="10.666666666666666"/>
    <x v="1"/>
    <x v="6"/>
    <b v="0"/>
    <s v="theater/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x v="0"/>
    <s v="USD"/>
    <m/>
    <n v="1421410151"/>
    <n v="1418818151"/>
    <b v="0"/>
    <n v="8"/>
    <n v="12.75"/>
    <n v="25.5"/>
    <x v="1"/>
    <x v="6"/>
    <b v="0"/>
    <s v="theater/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m/>
    <x v="0"/>
    <s v="USD"/>
    <m/>
    <n v="1428205247"/>
    <n v="1423024847"/>
    <b v="0"/>
    <n v="1"/>
    <n v="1.8181818181818181E-2"/>
    <n v="20"/>
    <x v="1"/>
    <x v="6"/>
    <b v="0"/>
    <s v="theater/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x v="1"/>
    <s v="GBP"/>
    <m/>
    <n v="1440272093"/>
    <n v="1435088093"/>
    <b v="0"/>
    <n v="4"/>
    <n v="2.4"/>
    <n v="15"/>
    <x v="1"/>
    <x v="6"/>
    <b v="0"/>
    <s v="theater/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x v="0"/>
    <s v="USD"/>
    <m/>
    <n v="1413953940"/>
    <n v="1410141900"/>
    <b v="0"/>
    <n v="8"/>
    <n v="36.5"/>
    <n v="91.25"/>
    <x v="1"/>
    <x v="6"/>
    <b v="0"/>
    <s v="theater/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m/>
    <x v="14"/>
    <s v="MXN"/>
    <m/>
    <n v="1482108350"/>
    <n v="1479516350"/>
    <b v="0"/>
    <n v="1"/>
    <n v="2.6666666666666665"/>
    <n v="800"/>
    <x v="1"/>
    <x v="6"/>
    <b v="0"/>
    <s v="theater/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x v="1"/>
    <s v="GBP"/>
    <m/>
    <n v="1488271860"/>
    <n v="1484484219"/>
    <b v="0"/>
    <n v="5"/>
    <n v="11.428571428571429"/>
    <n v="80"/>
    <x v="1"/>
    <x v="6"/>
    <b v="0"/>
    <s v="theater/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x v="1"/>
    <s v="GBP"/>
    <m/>
    <n v="1454284500"/>
    <n v="1449431237"/>
    <b v="0"/>
    <n v="0"/>
    <n v="0"/>
    <e v="#DIV/0!"/>
    <x v="1"/>
    <x v="6"/>
    <b v="0"/>
    <s v="theater/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m/>
    <x v="0"/>
    <s v="USD"/>
    <m/>
    <n v="1465060797"/>
    <n v="1462468797"/>
    <b v="0"/>
    <n v="0"/>
    <n v="0"/>
    <e v="#DIV/0!"/>
    <x v="1"/>
    <x v="6"/>
    <b v="0"/>
    <s v="theater/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x v="0"/>
    <s v="USD"/>
    <m/>
    <n v="1472847873"/>
    <n v="1468959873"/>
    <b v="0"/>
    <n v="1"/>
    <n v="1.1111111111111112"/>
    <n v="50"/>
    <x v="1"/>
    <x v="6"/>
    <b v="0"/>
    <s v="theater/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m/>
    <x v="0"/>
    <s v="USD"/>
    <m/>
    <n v="1414205990"/>
    <n v="1413341990"/>
    <b v="0"/>
    <n v="0"/>
    <n v="0"/>
    <e v="#DIV/0!"/>
    <x v="1"/>
    <x v="6"/>
    <b v="0"/>
    <s v="theater/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x v="0"/>
    <s v="USD"/>
    <m/>
    <n v="1485380482"/>
    <n v="1482788482"/>
    <b v="0"/>
    <n v="0"/>
    <n v="0"/>
    <e v="#DIV/0!"/>
    <x v="1"/>
    <x v="6"/>
    <b v="0"/>
    <s v="theater/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m/>
    <x v="0"/>
    <s v="USD"/>
    <m/>
    <n v="1463343673"/>
    <n v="1460751673"/>
    <b v="0"/>
    <n v="6"/>
    <n v="27.4"/>
    <n v="22.833333333333332"/>
    <x v="1"/>
    <x v="6"/>
    <b v="0"/>
    <s v="theater/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m/>
    <x v="0"/>
    <s v="USD"/>
    <m/>
    <n v="1440613920"/>
    <n v="1435953566"/>
    <b v="0"/>
    <n v="6"/>
    <n v="10"/>
    <n v="16.666666666666668"/>
    <x v="1"/>
    <x v="6"/>
    <b v="0"/>
    <s v="theater/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x v="2"/>
    <s v="AUD"/>
    <m/>
    <n v="1477550434"/>
    <n v="1474958434"/>
    <b v="0"/>
    <n v="14"/>
    <n v="21.366666666666667"/>
    <n v="45.785714285714285"/>
    <x v="1"/>
    <x v="6"/>
    <b v="0"/>
    <s v="theater/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x v="14"/>
    <s v="MXN"/>
    <m/>
    <n v="1482711309"/>
    <n v="1479860109"/>
    <b v="0"/>
    <n v="6"/>
    <n v="6.9696969696969697"/>
    <n v="383.33333333333331"/>
    <x v="1"/>
    <x v="6"/>
    <b v="0"/>
    <s v="theater/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x v="0"/>
    <s v="USD"/>
    <m/>
    <n v="1427936400"/>
    <n v="1424221866"/>
    <b v="0"/>
    <n v="33"/>
    <n v="70.599999999999994"/>
    <n v="106.96969696969697"/>
    <x v="1"/>
    <x v="6"/>
    <b v="0"/>
    <s v="theater/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m/>
    <x v="0"/>
    <s v="USD"/>
    <m/>
    <n v="1411596001"/>
    <n v="1409608801"/>
    <b v="0"/>
    <n v="4"/>
    <n v="2.0499999999999998"/>
    <n v="10.25"/>
    <x v="1"/>
    <x v="6"/>
    <b v="0"/>
    <s v="theater/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x v="0"/>
    <s v="USD"/>
    <m/>
    <n v="1488517200"/>
    <n v="1485909937"/>
    <b v="0"/>
    <n v="1"/>
    <n v="1.9666666666666666"/>
    <n v="59"/>
    <x v="1"/>
    <x v="6"/>
    <b v="0"/>
    <s v="theater/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m/>
    <x v="1"/>
    <s v="GBP"/>
    <m/>
    <n v="1448805404"/>
    <n v="1446209804"/>
    <b v="0"/>
    <n v="0"/>
    <n v="0"/>
    <e v="#DIV/0!"/>
    <x v="1"/>
    <x v="6"/>
    <b v="0"/>
    <s v="theater/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x v="1"/>
    <s v="GBP"/>
    <m/>
    <n v="1469113351"/>
    <n v="1463929351"/>
    <b v="0"/>
    <n v="6"/>
    <n v="28.666666666666668"/>
    <n v="14.333333333333334"/>
    <x v="1"/>
    <x v="6"/>
    <b v="0"/>
    <s v="theater/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m/>
    <x v="0"/>
    <s v="USD"/>
    <m/>
    <n v="1424747740"/>
    <n v="1422155740"/>
    <b v="0"/>
    <n v="6"/>
    <n v="3.1333333333333333"/>
    <n v="15.666666666666666"/>
    <x v="1"/>
    <x v="6"/>
    <b v="0"/>
    <s v="theater/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x v="17"/>
    <s v="EUR"/>
    <m/>
    <n v="1456617600"/>
    <n v="1454280186"/>
    <b v="0"/>
    <n v="1"/>
    <n v="0.04"/>
    <n v="1"/>
    <x v="1"/>
    <x v="6"/>
    <b v="0"/>
    <s v="theater/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x v="0"/>
    <s v="USD"/>
    <m/>
    <n v="1452234840"/>
    <n v="1450619123"/>
    <b v="0"/>
    <n v="3"/>
    <n v="0.2"/>
    <n v="1"/>
    <x v="1"/>
    <x v="6"/>
    <b v="0"/>
    <s v="theater/plays"/>
    <x v="4113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193D1-9D5C-5D46-9087-BA13565A491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numFmtId="16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6E43D-6DDD-7646-9E74-AE7BA0DF365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numFmtId="16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478C0-5A65-AC45-8774-F9EB821BC94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4" showAll="0"/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8">
      <pivotArea dataOnly="0" labelOnly="1" outline="0" fieldPosition="0">
        <references count="1">
          <reference field="20" count="0"/>
        </references>
      </pivotArea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288714-78BD-0441-8D97-39BA7C621701}" name="Table1" displayName="Table1" ref="G1:I20" totalsRowShown="0">
  <autoFilter ref="G1:I20" xr:uid="{72BC18B7-6A68-F64E-B2CB-0819CBE92EA3}">
    <filterColumn colId="0" hiddenButton="1"/>
    <filterColumn colId="1" hiddenButton="1"/>
    <filterColumn colId="2" hiddenButton="1"/>
  </autoFilter>
  <tableColumns count="3">
    <tableColumn id="1" xr3:uid="{2BCE225E-EDB7-2B41-B3F1-F996EC193BDE}" name="Description"/>
    <tableColumn id="2" xr3:uid="{36566269-B4AD-EB41-B64E-31D1B3AC9B20}" name="Success"/>
    <tableColumn id="3" xr3:uid="{C58AC358-A5A6-B348-B114-5A2D1D290904}" name="Fail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N1" zoomScaleNormal="100" workbookViewId="0">
      <pane ySplit="1" topLeftCell="A624" activePane="bottomLeft" state="frozen"/>
      <selection pane="bottomLeft" activeCell="M2" sqref="M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24.1640625" customWidth="1"/>
    <col min="8" max="8" width="17.83203125" customWidth="1"/>
    <col min="9" max="9" width="13.6640625" customWidth="1"/>
    <col min="10" max="10" width="19.5" customWidth="1"/>
    <col min="11" max="11" width="17.5" customWidth="1"/>
    <col min="12" max="12" width="17.83203125" customWidth="1"/>
    <col min="13" max="13" width="15.5" customWidth="1"/>
    <col min="14" max="14" width="18.33203125" customWidth="1"/>
    <col min="15" max="15" width="21.83203125" style="9" customWidth="1"/>
    <col min="16" max="16" width="24.5" style="11" customWidth="1"/>
    <col min="17" max="17" width="15.83203125" customWidth="1"/>
    <col min="18" max="18" width="12.33203125" customWidth="1"/>
    <col min="19" max="19" width="17.6640625" customWidth="1"/>
    <col min="20" max="20" width="26.1640625" customWidth="1"/>
    <col min="21" max="21" width="25.1640625" style="6" customWidth="1"/>
    <col min="22" max="22" width="16.6640625" style="6" customWidth="1"/>
    <col min="23" max="23" width="26.6640625" style="6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8306</v>
      </c>
      <c r="H1" s="1" t="s">
        <v>8223</v>
      </c>
      <c r="I1" s="1" t="s">
        <v>8245</v>
      </c>
      <c r="J1" s="1" t="s">
        <v>8307</v>
      </c>
      <c r="K1" s="1" t="s">
        <v>8259</v>
      </c>
      <c r="L1" s="1" t="s">
        <v>8260</v>
      </c>
      <c r="M1" s="1" t="s">
        <v>8261</v>
      </c>
      <c r="N1" s="1" t="s">
        <v>8262</v>
      </c>
      <c r="O1" s="8" t="s">
        <v>8312</v>
      </c>
      <c r="P1" s="10" t="s">
        <v>8308</v>
      </c>
      <c r="Q1" s="1" t="s">
        <v>8313</v>
      </c>
      <c r="R1" s="1" t="s">
        <v>8311</v>
      </c>
      <c r="S1" s="1" t="s">
        <v>8263</v>
      </c>
      <c r="T1" s="1" t="s">
        <v>8264</v>
      </c>
      <c r="U1" s="5" t="s">
        <v>8309</v>
      </c>
      <c r="V1" s="5" t="s">
        <v>8329</v>
      </c>
      <c r="W1" s="5" t="s">
        <v>8310</v>
      </c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H2" t="s">
        <v>8224</v>
      </c>
      <c r="I2" t="s">
        <v>8246</v>
      </c>
      <c r="K2">
        <v>1437620400</v>
      </c>
      <c r="L2">
        <v>1434931811</v>
      </c>
      <c r="M2" t="b">
        <v>0</v>
      </c>
      <c r="N2">
        <v>182</v>
      </c>
      <c r="O2" s="9">
        <f>E2*100/D2</f>
        <v>136.85882352941175</v>
      </c>
      <c r="P2" s="12">
        <f>IF(N2=0,0,E2/N2)</f>
        <v>63.917582417582416</v>
      </c>
      <c r="Q2" t="str">
        <f>LEFT(T2,FIND("/",T2)-1)</f>
        <v>film &amp; video</v>
      </c>
      <c r="R2" t="str">
        <f>RIGHT(T2,LEN(T2)-FIND("/",T2))</f>
        <v>television</v>
      </c>
      <c r="S2" t="b">
        <v>1</v>
      </c>
      <c r="T2" t="s">
        <v>8265</v>
      </c>
      <c r="U2" s="6">
        <f>(L2/86400)+DATE(1970,1,1)</f>
        <v>42177.007071759261</v>
      </c>
      <c r="V2" s="9">
        <f>YEAR(U2)</f>
        <v>2015</v>
      </c>
      <c r="W2" s="6">
        <f>(K2/86400)+DATE(1970,1,1)</f>
        <v>42208.125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H3" t="s">
        <v>8224</v>
      </c>
      <c r="I3" t="s">
        <v>8246</v>
      </c>
      <c r="K3">
        <v>1488464683</v>
      </c>
      <c r="L3">
        <v>1485872683</v>
      </c>
      <c r="M3" t="b">
        <v>0</v>
      </c>
      <c r="N3">
        <v>79</v>
      </c>
      <c r="O3" s="9">
        <f t="shared" ref="O3:O66" si="0">E3*100/D3</f>
        <v>142.60827250608273</v>
      </c>
      <c r="P3" s="12">
        <f t="shared" ref="P3:P66" si="1">IF(N3=0,0,E3/N3)</f>
        <v>185.48101265822785</v>
      </c>
      <c r="Q3" t="str">
        <f t="shared" ref="Q3:Q66" si="2">LEFT(T3,FIND("/",T3)-1)</f>
        <v>film &amp; video</v>
      </c>
      <c r="R3" t="str">
        <f t="shared" ref="R3:R66" si="3">RIGHT(T3,LEN(T3)-FIND("/",T3))</f>
        <v>television</v>
      </c>
      <c r="S3" t="b">
        <v>1</v>
      </c>
      <c r="T3" t="s">
        <v>8265</v>
      </c>
      <c r="U3" s="6">
        <f t="shared" ref="U3:U66" si="4">(L3/86400)+DATE(1970,1,1)</f>
        <v>42766.600497685184</v>
      </c>
      <c r="V3" s="9">
        <f>YEAR(U3)</f>
        <v>2017</v>
      </c>
      <c r="W3" s="6">
        <f t="shared" ref="W3:W66" si="5">(K3/86400)+DATE(1970,1,1)</f>
        <v>42796.600497685184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H4" t="s">
        <v>8225</v>
      </c>
      <c r="I4" t="s">
        <v>8247</v>
      </c>
      <c r="K4">
        <v>1455555083</v>
      </c>
      <c r="L4">
        <v>1454691083</v>
      </c>
      <c r="M4" t="b">
        <v>0</v>
      </c>
      <c r="N4">
        <v>35</v>
      </c>
      <c r="O4" s="9">
        <f t="shared" si="0"/>
        <v>105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t="b">
        <v>1</v>
      </c>
      <c r="T4" t="s">
        <v>8265</v>
      </c>
      <c r="U4" s="6">
        <f t="shared" si="4"/>
        <v>42405.702349537038</v>
      </c>
      <c r="V4" s="9">
        <f t="shared" ref="V4:V67" si="6">YEAR(U4)</f>
        <v>2016</v>
      </c>
      <c r="W4" s="6">
        <f t="shared" si="5"/>
        <v>42415.702349537038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H5" t="s">
        <v>8224</v>
      </c>
      <c r="I5" t="s">
        <v>8246</v>
      </c>
      <c r="K5">
        <v>1407414107</v>
      </c>
      <c r="L5">
        <v>1404822107</v>
      </c>
      <c r="M5" t="b">
        <v>0</v>
      </c>
      <c r="N5">
        <v>150</v>
      </c>
      <c r="O5" s="9">
        <f t="shared" si="0"/>
        <v>103.9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t="b">
        <v>1</v>
      </c>
      <c r="T5" t="s">
        <v>8265</v>
      </c>
      <c r="U5" s="6">
        <f t="shared" si="4"/>
        <v>41828.515127314815</v>
      </c>
      <c r="V5" s="9">
        <f t="shared" si="6"/>
        <v>2014</v>
      </c>
      <c r="W5" s="6">
        <f t="shared" si="5"/>
        <v>41858.515127314815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H6" t="s">
        <v>8224</v>
      </c>
      <c r="I6" t="s">
        <v>8246</v>
      </c>
      <c r="K6">
        <v>1450555279</v>
      </c>
      <c r="L6">
        <v>1447963279</v>
      </c>
      <c r="M6" t="b">
        <v>0</v>
      </c>
      <c r="N6">
        <v>284</v>
      </c>
      <c r="O6" s="9">
        <f t="shared" si="0"/>
        <v>122.99154545454546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t="b">
        <v>1</v>
      </c>
      <c r="T6" t="s">
        <v>8265</v>
      </c>
      <c r="U6" s="6">
        <f t="shared" si="4"/>
        <v>42327.834247685183</v>
      </c>
      <c r="V6" s="9">
        <f t="shared" si="6"/>
        <v>2015</v>
      </c>
      <c r="W6" s="6">
        <f t="shared" si="5"/>
        <v>42357.834247685183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H7" t="s">
        <v>8224</v>
      </c>
      <c r="I7" t="s">
        <v>8246</v>
      </c>
      <c r="K7">
        <v>1469770500</v>
      </c>
      <c r="L7">
        <v>1468362207</v>
      </c>
      <c r="M7" t="b">
        <v>0</v>
      </c>
      <c r="N7">
        <v>47</v>
      </c>
      <c r="O7" s="9">
        <f t="shared" si="0"/>
        <v>109.77744436109028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t="b">
        <v>1</v>
      </c>
      <c r="T7" t="s">
        <v>8265</v>
      </c>
      <c r="U7" s="6">
        <f t="shared" si="4"/>
        <v>42563.932951388888</v>
      </c>
      <c r="V7" s="9">
        <f t="shared" si="6"/>
        <v>2016</v>
      </c>
      <c r="W7" s="6">
        <f t="shared" si="5"/>
        <v>42580.232638888891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H8" t="s">
        <v>8224</v>
      </c>
      <c r="I8" t="s">
        <v>8246</v>
      </c>
      <c r="K8">
        <v>1402710250</v>
      </c>
      <c r="L8">
        <v>1401846250</v>
      </c>
      <c r="M8" t="b">
        <v>0</v>
      </c>
      <c r="N8">
        <v>58</v>
      </c>
      <c r="O8" s="9">
        <f t="shared" si="0"/>
        <v>106.4875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t="b">
        <v>1</v>
      </c>
      <c r="T8" t="s">
        <v>8265</v>
      </c>
      <c r="U8" s="6">
        <f t="shared" si="4"/>
        <v>41794.072337962964</v>
      </c>
      <c r="V8" s="9">
        <f t="shared" si="6"/>
        <v>2014</v>
      </c>
      <c r="W8" s="6">
        <f t="shared" si="5"/>
        <v>41804.072337962964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H9" t="s">
        <v>8224</v>
      </c>
      <c r="I9" t="s">
        <v>8246</v>
      </c>
      <c r="K9">
        <v>1467680867</v>
      </c>
      <c r="L9">
        <v>1464224867</v>
      </c>
      <c r="M9" t="b">
        <v>0</v>
      </c>
      <c r="N9">
        <v>57</v>
      </c>
      <c r="O9" s="9">
        <f t="shared" si="0"/>
        <v>101.22222222222223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t="b">
        <v>1</v>
      </c>
      <c r="T9" t="s">
        <v>8265</v>
      </c>
      <c r="U9" s="6">
        <f t="shared" si="4"/>
        <v>42516.047071759254</v>
      </c>
      <c r="V9" s="9">
        <f t="shared" si="6"/>
        <v>2016</v>
      </c>
      <c r="W9" s="6">
        <f t="shared" si="5"/>
        <v>42556.047071759254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H10" t="s">
        <v>8224</v>
      </c>
      <c r="I10" t="s">
        <v>8246</v>
      </c>
      <c r="K10">
        <v>1460754000</v>
      </c>
      <c r="L10">
        <v>1460155212</v>
      </c>
      <c r="M10" t="b">
        <v>0</v>
      </c>
      <c r="N10">
        <v>12</v>
      </c>
      <c r="O10" s="9">
        <f t="shared" si="0"/>
        <v>100.04342857142858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t="b">
        <v>1</v>
      </c>
      <c r="T10" t="s">
        <v>8265</v>
      </c>
      <c r="U10" s="6">
        <f t="shared" si="4"/>
        <v>42468.94458333333</v>
      </c>
      <c r="V10" s="9">
        <f t="shared" si="6"/>
        <v>2016</v>
      </c>
      <c r="W10" s="6">
        <f t="shared" si="5"/>
        <v>42475.875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H11" t="s">
        <v>8224</v>
      </c>
      <c r="I11" t="s">
        <v>8246</v>
      </c>
      <c r="K11">
        <v>1460860144</v>
      </c>
      <c r="L11">
        <v>1458268144</v>
      </c>
      <c r="M11" t="b">
        <v>0</v>
      </c>
      <c r="N11">
        <v>20</v>
      </c>
      <c r="O11" s="9">
        <f t="shared" si="0"/>
        <v>125.998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t="b">
        <v>1</v>
      </c>
      <c r="T11" t="s">
        <v>8265</v>
      </c>
      <c r="U11" s="6">
        <f t="shared" si="4"/>
        <v>42447.103518518517</v>
      </c>
      <c r="V11" s="9">
        <f t="shared" si="6"/>
        <v>2016</v>
      </c>
      <c r="W11" s="6">
        <f t="shared" si="5"/>
        <v>42477.103518518517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H12" t="s">
        <v>8224</v>
      </c>
      <c r="I12" t="s">
        <v>8246</v>
      </c>
      <c r="K12">
        <v>1403660279</v>
      </c>
      <c r="L12">
        <v>1400636279</v>
      </c>
      <c r="M12" t="b">
        <v>0</v>
      </c>
      <c r="N12">
        <v>19</v>
      </c>
      <c r="O12" s="9">
        <f t="shared" si="0"/>
        <v>100.5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t="b">
        <v>1</v>
      </c>
      <c r="T12" t="s">
        <v>8265</v>
      </c>
      <c r="U12" s="6">
        <f t="shared" si="4"/>
        <v>41780.068043981482</v>
      </c>
      <c r="V12" s="9">
        <f t="shared" si="6"/>
        <v>2014</v>
      </c>
      <c r="W12" s="6">
        <f t="shared" si="5"/>
        <v>41815.068043981482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H13" t="s">
        <v>8224</v>
      </c>
      <c r="I13" t="s">
        <v>8246</v>
      </c>
      <c r="K13">
        <v>1471834800</v>
      </c>
      <c r="L13">
        <v>1469126462</v>
      </c>
      <c r="M13" t="b">
        <v>0</v>
      </c>
      <c r="N13">
        <v>75</v>
      </c>
      <c r="O13" s="9">
        <f t="shared" si="0"/>
        <v>120.5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t="b">
        <v>1</v>
      </c>
      <c r="T13" t="s">
        <v>8265</v>
      </c>
      <c r="U13" s="6">
        <f t="shared" si="4"/>
        <v>42572.778495370367</v>
      </c>
      <c r="V13" s="9">
        <f t="shared" si="6"/>
        <v>2016</v>
      </c>
      <c r="W13" s="6">
        <f t="shared" si="5"/>
        <v>42604.125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H14" t="s">
        <v>8224</v>
      </c>
      <c r="I14" t="s">
        <v>8246</v>
      </c>
      <c r="K14">
        <v>1405479600</v>
      </c>
      <c r="L14">
        <v>1401642425</v>
      </c>
      <c r="M14" t="b">
        <v>0</v>
      </c>
      <c r="N14">
        <v>827</v>
      </c>
      <c r="O14" s="9">
        <f t="shared" si="0"/>
        <v>165.29333333333332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t="b">
        <v>1</v>
      </c>
      <c r="T14" t="s">
        <v>8265</v>
      </c>
      <c r="U14" s="6">
        <f t="shared" si="4"/>
        <v>41791.713252314818</v>
      </c>
      <c r="V14" s="9">
        <f t="shared" si="6"/>
        <v>2014</v>
      </c>
      <c r="W14" s="6">
        <f t="shared" si="5"/>
        <v>41836.125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H15" t="s">
        <v>8224</v>
      </c>
      <c r="I15" t="s">
        <v>8246</v>
      </c>
      <c r="K15">
        <v>1466713620</v>
      </c>
      <c r="L15">
        <v>1463588109</v>
      </c>
      <c r="M15" t="b">
        <v>0</v>
      </c>
      <c r="N15">
        <v>51</v>
      </c>
      <c r="O15" s="9">
        <f t="shared" si="0"/>
        <v>159.97142857142856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t="b">
        <v>1</v>
      </c>
      <c r="T15" t="s">
        <v>8265</v>
      </c>
      <c r="U15" s="6">
        <f t="shared" si="4"/>
        <v>42508.677187499998</v>
      </c>
      <c r="V15" s="9">
        <f t="shared" si="6"/>
        <v>2016</v>
      </c>
      <c r="W15" s="6">
        <f t="shared" si="5"/>
        <v>42544.852083333331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H16" t="s">
        <v>8226</v>
      </c>
      <c r="I16" t="s">
        <v>8248</v>
      </c>
      <c r="K16">
        <v>1405259940</v>
      </c>
      <c r="L16">
        <v>1403051888</v>
      </c>
      <c r="M16" t="b">
        <v>0</v>
      </c>
      <c r="N16">
        <v>41</v>
      </c>
      <c r="O16" s="9">
        <f t="shared" si="0"/>
        <v>100.93333333333334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t="b">
        <v>1</v>
      </c>
      <c r="T16" t="s">
        <v>8265</v>
      </c>
      <c r="U16" s="6">
        <f t="shared" si="4"/>
        <v>41808.02648148148</v>
      </c>
      <c r="V16" s="9">
        <f t="shared" si="6"/>
        <v>2014</v>
      </c>
      <c r="W16" s="6">
        <f t="shared" si="5"/>
        <v>41833.582638888889</v>
      </c>
    </row>
    <row r="17" spans="1:23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H17" t="s">
        <v>8227</v>
      </c>
      <c r="I17" t="s">
        <v>8249</v>
      </c>
      <c r="K17">
        <v>1443384840</v>
      </c>
      <c r="L17">
        <v>1441790658</v>
      </c>
      <c r="M17" t="b">
        <v>0</v>
      </c>
      <c r="N17">
        <v>98</v>
      </c>
      <c r="O17" s="9">
        <f t="shared" si="0"/>
        <v>106.6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t="b">
        <v>1</v>
      </c>
      <c r="T17" t="s">
        <v>8265</v>
      </c>
      <c r="U17" s="6">
        <f t="shared" si="4"/>
        <v>42256.391875000001</v>
      </c>
      <c r="V17" s="9">
        <f t="shared" si="6"/>
        <v>2015</v>
      </c>
      <c r="W17" s="6">
        <f t="shared" si="5"/>
        <v>42274.843055555553</v>
      </c>
    </row>
    <row r="18" spans="1:23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H18" t="s">
        <v>8224</v>
      </c>
      <c r="I18" t="s">
        <v>8246</v>
      </c>
      <c r="K18">
        <v>1402896600</v>
      </c>
      <c r="L18">
        <v>1398971211</v>
      </c>
      <c r="M18" t="b">
        <v>0</v>
      </c>
      <c r="N18">
        <v>70</v>
      </c>
      <c r="O18" s="9">
        <f t="shared" si="0"/>
        <v>100.24166666666666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t="b">
        <v>1</v>
      </c>
      <c r="T18" t="s">
        <v>8265</v>
      </c>
      <c r="U18" s="6">
        <f t="shared" si="4"/>
        <v>41760.796423611115</v>
      </c>
      <c r="V18" s="9">
        <f t="shared" si="6"/>
        <v>2014</v>
      </c>
      <c r="W18" s="6">
        <f t="shared" si="5"/>
        <v>41806.229166666664</v>
      </c>
    </row>
    <row r="19" spans="1:23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H19" t="s">
        <v>8225</v>
      </c>
      <c r="I19" t="s">
        <v>8247</v>
      </c>
      <c r="K19">
        <v>1415126022</v>
      </c>
      <c r="L19">
        <v>1412530422</v>
      </c>
      <c r="M19" t="b">
        <v>0</v>
      </c>
      <c r="N19">
        <v>36</v>
      </c>
      <c r="O19" s="9">
        <f t="shared" si="0"/>
        <v>100.66666666666667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t="b">
        <v>1</v>
      </c>
      <c r="T19" t="s">
        <v>8265</v>
      </c>
      <c r="U19" s="6">
        <f t="shared" si="4"/>
        <v>41917.731736111113</v>
      </c>
      <c r="V19" s="9">
        <f t="shared" si="6"/>
        <v>2014</v>
      </c>
      <c r="W19" s="6">
        <f t="shared" si="5"/>
        <v>41947.773402777777</v>
      </c>
    </row>
    <row r="20" spans="1:23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H20" t="s">
        <v>8224</v>
      </c>
      <c r="I20" t="s">
        <v>8246</v>
      </c>
      <c r="K20">
        <v>1410958856</v>
      </c>
      <c r="L20">
        <v>1408366856</v>
      </c>
      <c r="M20" t="b">
        <v>0</v>
      </c>
      <c r="N20">
        <v>342</v>
      </c>
      <c r="O20" s="9">
        <f t="shared" si="0"/>
        <v>106.3211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t="b">
        <v>1</v>
      </c>
      <c r="T20" t="s">
        <v>8265</v>
      </c>
      <c r="U20" s="6">
        <f t="shared" si="4"/>
        <v>41869.542314814811</v>
      </c>
      <c r="V20" s="9">
        <f t="shared" si="6"/>
        <v>2014</v>
      </c>
      <c r="W20" s="6">
        <f t="shared" si="5"/>
        <v>41899.542314814811</v>
      </c>
    </row>
    <row r="21" spans="1:23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H21" t="s">
        <v>8224</v>
      </c>
      <c r="I21" t="s">
        <v>8246</v>
      </c>
      <c r="K21">
        <v>1437420934</v>
      </c>
      <c r="L21">
        <v>1434828934</v>
      </c>
      <c r="M21" t="b">
        <v>0</v>
      </c>
      <c r="N21">
        <v>22</v>
      </c>
      <c r="O21" s="9">
        <f t="shared" si="0"/>
        <v>145.29411764705881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t="b">
        <v>1</v>
      </c>
      <c r="T21" t="s">
        <v>8265</v>
      </c>
      <c r="U21" s="6">
        <f t="shared" si="4"/>
        <v>42175.816365740742</v>
      </c>
      <c r="V21" s="9">
        <f t="shared" si="6"/>
        <v>2015</v>
      </c>
      <c r="W21" s="6">
        <f t="shared" si="5"/>
        <v>42205.816365740742</v>
      </c>
    </row>
    <row r="22" spans="1:23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H22" t="s">
        <v>8224</v>
      </c>
      <c r="I22" t="s">
        <v>8246</v>
      </c>
      <c r="K22">
        <v>1442167912</v>
      </c>
      <c r="L22">
        <v>1436983912</v>
      </c>
      <c r="M22" t="b">
        <v>0</v>
      </c>
      <c r="N22">
        <v>25</v>
      </c>
      <c r="O22" s="9">
        <f t="shared" si="0"/>
        <v>100.2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t="b">
        <v>1</v>
      </c>
      <c r="T22" t="s">
        <v>8265</v>
      </c>
      <c r="U22" s="6">
        <f t="shared" si="4"/>
        <v>42200.758240740739</v>
      </c>
      <c r="V22" s="9">
        <f t="shared" si="6"/>
        <v>2015</v>
      </c>
      <c r="W22" s="6">
        <f t="shared" si="5"/>
        <v>42260.758240740739</v>
      </c>
    </row>
    <row r="23" spans="1:23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H23" t="s">
        <v>8224</v>
      </c>
      <c r="I23" t="s">
        <v>8246</v>
      </c>
      <c r="K23">
        <v>1411743789</v>
      </c>
      <c r="L23">
        <v>1409151789</v>
      </c>
      <c r="M23" t="b">
        <v>0</v>
      </c>
      <c r="N23">
        <v>101</v>
      </c>
      <c r="O23" s="9">
        <f t="shared" si="0"/>
        <v>109.13513513513513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t="b">
        <v>1</v>
      </c>
      <c r="T23" t="s">
        <v>8265</v>
      </c>
      <c r="U23" s="6">
        <f t="shared" si="4"/>
        <v>41878.627187500002</v>
      </c>
      <c r="V23" s="9">
        <f t="shared" si="6"/>
        <v>2014</v>
      </c>
      <c r="W23" s="6">
        <f t="shared" si="5"/>
        <v>41908.627187500002</v>
      </c>
    </row>
    <row r="24" spans="1:23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H24" t="s">
        <v>8224</v>
      </c>
      <c r="I24" t="s">
        <v>8246</v>
      </c>
      <c r="K24">
        <v>1420099140</v>
      </c>
      <c r="L24">
        <v>1418766740</v>
      </c>
      <c r="M24" t="b">
        <v>0</v>
      </c>
      <c r="N24">
        <v>8</v>
      </c>
      <c r="O24" s="9">
        <f t="shared" si="0"/>
        <v>117.14285714285714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t="b">
        <v>1</v>
      </c>
      <c r="T24" t="s">
        <v>8265</v>
      </c>
      <c r="U24" s="6">
        <f t="shared" si="4"/>
        <v>41989.91134259259</v>
      </c>
      <c r="V24" s="9">
        <f t="shared" si="6"/>
        <v>2014</v>
      </c>
      <c r="W24" s="6">
        <f t="shared" si="5"/>
        <v>42005.332638888889</v>
      </c>
    </row>
    <row r="25" spans="1:23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H25" t="s">
        <v>8224</v>
      </c>
      <c r="I25" t="s">
        <v>8246</v>
      </c>
      <c r="K25">
        <v>1430407200</v>
      </c>
      <c r="L25">
        <v>1428086501</v>
      </c>
      <c r="M25" t="b">
        <v>0</v>
      </c>
      <c r="N25">
        <v>23</v>
      </c>
      <c r="O25" s="9">
        <f t="shared" si="0"/>
        <v>118.5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t="b">
        <v>1</v>
      </c>
      <c r="T25" t="s">
        <v>8265</v>
      </c>
      <c r="U25" s="6">
        <f t="shared" si="4"/>
        <v>42097.778946759259</v>
      </c>
      <c r="V25" s="9">
        <f t="shared" si="6"/>
        <v>2015</v>
      </c>
      <c r="W25" s="6">
        <f t="shared" si="5"/>
        <v>42124.638888888891</v>
      </c>
    </row>
    <row r="26" spans="1:23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H26" t="s">
        <v>8224</v>
      </c>
      <c r="I26" t="s">
        <v>8246</v>
      </c>
      <c r="K26">
        <v>1442345940</v>
      </c>
      <c r="L26">
        <v>1439494863</v>
      </c>
      <c r="M26" t="b">
        <v>0</v>
      </c>
      <c r="N26">
        <v>574</v>
      </c>
      <c r="O26" s="9">
        <f t="shared" si="0"/>
        <v>108.80768571428571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t="b">
        <v>1</v>
      </c>
      <c r="T26" t="s">
        <v>8265</v>
      </c>
      <c r="U26" s="6">
        <f t="shared" si="4"/>
        <v>42229.820173611108</v>
      </c>
      <c r="V26" s="9">
        <f t="shared" si="6"/>
        <v>2015</v>
      </c>
      <c r="W26" s="6">
        <f t="shared" si="5"/>
        <v>42262.818749999999</v>
      </c>
    </row>
    <row r="27" spans="1:23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H27" t="s">
        <v>8224</v>
      </c>
      <c r="I27" t="s">
        <v>8246</v>
      </c>
      <c r="K27">
        <v>1452299761</v>
      </c>
      <c r="L27">
        <v>1447115761</v>
      </c>
      <c r="M27" t="b">
        <v>0</v>
      </c>
      <c r="N27">
        <v>14</v>
      </c>
      <c r="O27" s="9">
        <f t="shared" si="0"/>
        <v>133.33333333333334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t="b">
        <v>1</v>
      </c>
      <c r="T27" t="s">
        <v>8265</v>
      </c>
      <c r="U27" s="6">
        <f t="shared" si="4"/>
        <v>42318.025011574078</v>
      </c>
      <c r="V27" s="9">
        <f t="shared" si="6"/>
        <v>2015</v>
      </c>
      <c r="W27" s="6">
        <f t="shared" si="5"/>
        <v>42378.025011574078</v>
      </c>
    </row>
    <row r="28" spans="1:23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H28" t="s">
        <v>8224</v>
      </c>
      <c r="I28" t="s">
        <v>8246</v>
      </c>
      <c r="K28">
        <v>1408278144</v>
      </c>
      <c r="L28">
        <v>1404822144</v>
      </c>
      <c r="M28" t="b">
        <v>0</v>
      </c>
      <c r="N28">
        <v>19</v>
      </c>
      <c r="O28" s="9">
        <f t="shared" si="0"/>
        <v>155.19999999999999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t="b">
        <v>1</v>
      </c>
      <c r="T28" t="s">
        <v>8265</v>
      </c>
      <c r="U28" s="6">
        <f t="shared" si="4"/>
        <v>41828.515555555554</v>
      </c>
      <c r="V28" s="9">
        <f t="shared" si="6"/>
        <v>2014</v>
      </c>
      <c r="W28" s="6">
        <f t="shared" si="5"/>
        <v>41868.515555555554</v>
      </c>
    </row>
    <row r="29" spans="1:23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H29" t="s">
        <v>8228</v>
      </c>
      <c r="I29" t="s">
        <v>8250</v>
      </c>
      <c r="K29">
        <v>1416113833</v>
      </c>
      <c r="L29">
        <v>1413518233</v>
      </c>
      <c r="M29" t="b">
        <v>0</v>
      </c>
      <c r="N29">
        <v>150</v>
      </c>
      <c r="O29" s="9">
        <f t="shared" si="0"/>
        <v>111.72499999999999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t="b">
        <v>1</v>
      </c>
      <c r="T29" t="s">
        <v>8265</v>
      </c>
      <c r="U29" s="6">
        <f t="shared" si="4"/>
        <v>41929.164733796293</v>
      </c>
      <c r="V29" s="9">
        <f t="shared" si="6"/>
        <v>2014</v>
      </c>
      <c r="W29" s="6">
        <f t="shared" si="5"/>
        <v>41959.206400462965</v>
      </c>
    </row>
    <row r="30" spans="1:23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H30" t="s">
        <v>8224</v>
      </c>
      <c r="I30" t="s">
        <v>8246</v>
      </c>
      <c r="K30">
        <v>1450307284</v>
      </c>
      <c r="L30">
        <v>1447715284</v>
      </c>
      <c r="M30" t="b">
        <v>0</v>
      </c>
      <c r="N30">
        <v>71</v>
      </c>
      <c r="O30" s="9">
        <f t="shared" si="0"/>
        <v>100.35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t="b">
        <v>1</v>
      </c>
      <c r="T30" t="s">
        <v>8265</v>
      </c>
      <c r="U30" s="6">
        <f t="shared" si="4"/>
        <v>42324.96393518518</v>
      </c>
      <c r="V30" s="9">
        <f t="shared" si="6"/>
        <v>2015</v>
      </c>
      <c r="W30" s="6">
        <f t="shared" si="5"/>
        <v>42354.96393518518</v>
      </c>
    </row>
    <row r="31" spans="1:23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H31" t="s">
        <v>8225</v>
      </c>
      <c r="I31" t="s">
        <v>8247</v>
      </c>
      <c r="K31">
        <v>1406045368</v>
      </c>
      <c r="L31">
        <v>1403453368</v>
      </c>
      <c r="M31" t="b">
        <v>0</v>
      </c>
      <c r="N31">
        <v>117</v>
      </c>
      <c r="O31" s="9">
        <f t="shared" si="0"/>
        <v>123.33333333333333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t="b">
        <v>1</v>
      </c>
      <c r="T31" t="s">
        <v>8265</v>
      </c>
      <c r="U31" s="6">
        <f t="shared" si="4"/>
        <v>41812.67324074074</v>
      </c>
      <c r="V31" s="9">
        <f t="shared" si="6"/>
        <v>2014</v>
      </c>
      <c r="W31" s="6">
        <f t="shared" si="5"/>
        <v>41842.67324074074</v>
      </c>
    </row>
    <row r="32" spans="1:23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H32" t="s">
        <v>8224</v>
      </c>
      <c r="I32" t="s">
        <v>8246</v>
      </c>
      <c r="K32">
        <v>1408604515</v>
      </c>
      <c r="L32">
        <v>1406012515</v>
      </c>
      <c r="M32" t="b">
        <v>0</v>
      </c>
      <c r="N32">
        <v>53</v>
      </c>
      <c r="O32" s="9">
        <f t="shared" si="0"/>
        <v>101.29975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t="b">
        <v>1</v>
      </c>
      <c r="T32" t="s">
        <v>8265</v>
      </c>
      <c r="U32" s="6">
        <f t="shared" si="4"/>
        <v>41842.292997685188</v>
      </c>
      <c r="V32" s="9">
        <f t="shared" si="6"/>
        <v>2014</v>
      </c>
      <c r="W32" s="6">
        <f t="shared" si="5"/>
        <v>41872.292997685188</v>
      </c>
    </row>
    <row r="33" spans="1:23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H33" t="s">
        <v>8224</v>
      </c>
      <c r="I33" t="s">
        <v>8246</v>
      </c>
      <c r="K33">
        <v>1453748434</v>
      </c>
      <c r="L33">
        <v>1452193234</v>
      </c>
      <c r="M33" t="b">
        <v>0</v>
      </c>
      <c r="N33">
        <v>1</v>
      </c>
      <c r="O33" s="9">
        <f t="shared" si="0"/>
        <v>100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t="b">
        <v>1</v>
      </c>
      <c r="T33" t="s">
        <v>8265</v>
      </c>
      <c r="U33" s="6">
        <f t="shared" si="4"/>
        <v>42376.79206018518</v>
      </c>
      <c r="V33" s="9">
        <f t="shared" si="6"/>
        <v>2016</v>
      </c>
      <c r="W33" s="6">
        <f t="shared" si="5"/>
        <v>42394.79206018518</v>
      </c>
    </row>
    <row r="34" spans="1:23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H34" t="s">
        <v>8224</v>
      </c>
      <c r="I34" t="s">
        <v>8246</v>
      </c>
      <c r="K34">
        <v>1463111940</v>
      </c>
      <c r="L34">
        <v>1459523017</v>
      </c>
      <c r="M34" t="b">
        <v>0</v>
      </c>
      <c r="N34">
        <v>89</v>
      </c>
      <c r="O34" s="9">
        <f t="shared" si="0"/>
        <v>100.24604569420035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t="b">
        <v>1</v>
      </c>
      <c r="T34" t="s">
        <v>8265</v>
      </c>
      <c r="U34" s="6">
        <f t="shared" si="4"/>
        <v>42461.627511574072</v>
      </c>
      <c r="V34" s="9">
        <f t="shared" si="6"/>
        <v>2016</v>
      </c>
      <c r="W34" s="6">
        <f t="shared" si="5"/>
        <v>42503.165972222225</v>
      </c>
    </row>
    <row r="35" spans="1:23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H35" t="s">
        <v>8224</v>
      </c>
      <c r="I35" t="s">
        <v>8246</v>
      </c>
      <c r="K35">
        <v>1447001501</v>
      </c>
      <c r="L35">
        <v>1444405901</v>
      </c>
      <c r="M35" t="b">
        <v>0</v>
      </c>
      <c r="N35">
        <v>64</v>
      </c>
      <c r="O35" s="9">
        <f t="shared" si="0"/>
        <v>102.0952380952381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t="b">
        <v>1</v>
      </c>
      <c r="T35" t="s">
        <v>8265</v>
      </c>
      <c r="U35" s="6">
        <f t="shared" si="4"/>
        <v>42286.660891203705</v>
      </c>
      <c r="V35" s="9">
        <f t="shared" si="6"/>
        <v>2015</v>
      </c>
      <c r="W35" s="6">
        <f t="shared" si="5"/>
        <v>42316.702557870369</v>
      </c>
    </row>
    <row r="36" spans="1:23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H36" t="s">
        <v>8224</v>
      </c>
      <c r="I36" t="s">
        <v>8246</v>
      </c>
      <c r="K36">
        <v>1407224601</v>
      </c>
      <c r="L36">
        <v>1405928601</v>
      </c>
      <c r="M36" t="b">
        <v>0</v>
      </c>
      <c r="N36">
        <v>68</v>
      </c>
      <c r="O36" s="9">
        <f t="shared" si="0"/>
        <v>130.46153846153845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t="b">
        <v>1</v>
      </c>
      <c r="T36" t="s">
        <v>8265</v>
      </c>
      <c r="U36" s="6">
        <f t="shared" si="4"/>
        <v>41841.321770833332</v>
      </c>
      <c r="V36" s="9">
        <f t="shared" si="6"/>
        <v>2014</v>
      </c>
      <c r="W36" s="6">
        <f t="shared" si="5"/>
        <v>41856.321770833332</v>
      </c>
    </row>
    <row r="37" spans="1:23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H37" t="s">
        <v>8224</v>
      </c>
      <c r="I37" t="s">
        <v>8246</v>
      </c>
      <c r="K37">
        <v>1430179200</v>
      </c>
      <c r="L37">
        <v>1428130814</v>
      </c>
      <c r="M37" t="b">
        <v>0</v>
      </c>
      <c r="N37">
        <v>28</v>
      </c>
      <c r="O37" s="9">
        <f t="shared" si="0"/>
        <v>166.5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t="b">
        <v>1</v>
      </c>
      <c r="T37" t="s">
        <v>8265</v>
      </c>
      <c r="U37" s="6">
        <f t="shared" si="4"/>
        <v>42098.291828703703</v>
      </c>
      <c r="V37" s="9">
        <f t="shared" si="6"/>
        <v>2015</v>
      </c>
      <c r="W37" s="6">
        <f t="shared" si="5"/>
        <v>42122</v>
      </c>
    </row>
    <row r="38" spans="1:23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H38" t="s">
        <v>8224</v>
      </c>
      <c r="I38" t="s">
        <v>8246</v>
      </c>
      <c r="K38">
        <v>1428128525</v>
      </c>
      <c r="L38">
        <v>1425540125</v>
      </c>
      <c r="M38" t="b">
        <v>0</v>
      </c>
      <c r="N38">
        <v>44</v>
      </c>
      <c r="O38" s="9">
        <f t="shared" si="0"/>
        <v>142.15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t="b">
        <v>1</v>
      </c>
      <c r="T38" t="s">
        <v>8265</v>
      </c>
      <c r="U38" s="6">
        <f t="shared" si="4"/>
        <v>42068.307002314818</v>
      </c>
      <c r="V38" s="9">
        <f t="shared" si="6"/>
        <v>2015</v>
      </c>
      <c r="W38" s="6">
        <f t="shared" si="5"/>
        <v>42098.265335648146</v>
      </c>
    </row>
    <row r="39" spans="1:23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H39" t="s">
        <v>8224</v>
      </c>
      <c r="I39" t="s">
        <v>8246</v>
      </c>
      <c r="K39">
        <v>1425055079</v>
      </c>
      <c r="L39">
        <v>1422463079</v>
      </c>
      <c r="M39" t="b">
        <v>0</v>
      </c>
      <c r="N39">
        <v>253</v>
      </c>
      <c r="O39" s="9">
        <f t="shared" si="0"/>
        <v>183.44090909090909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t="b">
        <v>1</v>
      </c>
      <c r="T39" t="s">
        <v>8265</v>
      </c>
      <c r="U39" s="6">
        <f t="shared" si="4"/>
        <v>42032.693043981482</v>
      </c>
      <c r="V39" s="9">
        <f t="shared" si="6"/>
        <v>2015</v>
      </c>
      <c r="W39" s="6">
        <f t="shared" si="5"/>
        <v>42062.693043981482</v>
      </c>
    </row>
    <row r="40" spans="1:23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H40" t="s">
        <v>8224</v>
      </c>
      <c r="I40" t="s">
        <v>8246</v>
      </c>
      <c r="K40">
        <v>1368235344</v>
      </c>
      <c r="L40">
        <v>1365643344</v>
      </c>
      <c r="M40" t="b">
        <v>0</v>
      </c>
      <c r="N40">
        <v>66</v>
      </c>
      <c r="O40" s="9">
        <f t="shared" si="0"/>
        <v>110.04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t="b">
        <v>1</v>
      </c>
      <c r="T40" t="s">
        <v>8265</v>
      </c>
      <c r="U40" s="6">
        <f t="shared" si="4"/>
        <v>41375.057222222225</v>
      </c>
      <c r="V40" s="9">
        <f t="shared" si="6"/>
        <v>2013</v>
      </c>
      <c r="W40" s="6">
        <f t="shared" si="5"/>
        <v>41405.057222222225</v>
      </c>
    </row>
    <row r="41" spans="1:23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H41" t="s">
        <v>8225</v>
      </c>
      <c r="I41" t="s">
        <v>8247</v>
      </c>
      <c r="K41">
        <v>1401058740</v>
      </c>
      <c r="L41">
        <v>1398388068</v>
      </c>
      <c r="M41" t="b">
        <v>0</v>
      </c>
      <c r="N41">
        <v>217</v>
      </c>
      <c r="O41" s="9">
        <f t="shared" si="0"/>
        <v>130.97999999999999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t="b">
        <v>1</v>
      </c>
      <c r="T41" t="s">
        <v>8265</v>
      </c>
      <c r="U41" s="6">
        <f t="shared" si="4"/>
        <v>41754.047083333331</v>
      </c>
      <c r="V41" s="9">
        <f t="shared" si="6"/>
        <v>2014</v>
      </c>
      <c r="W41" s="6">
        <f t="shared" si="5"/>
        <v>41784.957638888889</v>
      </c>
    </row>
    <row r="42" spans="1:23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H42" t="s">
        <v>8224</v>
      </c>
      <c r="I42" t="s">
        <v>8246</v>
      </c>
      <c r="K42">
        <v>1403150400</v>
      </c>
      <c r="L42">
        <v>1401426488</v>
      </c>
      <c r="M42" t="b">
        <v>0</v>
      </c>
      <c r="N42">
        <v>16</v>
      </c>
      <c r="O42" s="9">
        <f t="shared" si="0"/>
        <v>101.35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t="b">
        <v>1</v>
      </c>
      <c r="T42" t="s">
        <v>8265</v>
      </c>
      <c r="U42" s="6">
        <f t="shared" si="4"/>
        <v>41789.21398148148</v>
      </c>
      <c r="V42" s="9">
        <f t="shared" si="6"/>
        <v>2014</v>
      </c>
      <c r="W42" s="6">
        <f t="shared" si="5"/>
        <v>41809.166666666664</v>
      </c>
    </row>
    <row r="43" spans="1:23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H43" t="s">
        <v>8224</v>
      </c>
      <c r="I43" t="s">
        <v>8246</v>
      </c>
      <c r="K43">
        <v>1412516354</v>
      </c>
      <c r="L43">
        <v>1409924354</v>
      </c>
      <c r="M43" t="b">
        <v>0</v>
      </c>
      <c r="N43">
        <v>19</v>
      </c>
      <c r="O43" s="9">
        <f t="shared" si="0"/>
        <v>100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t="b">
        <v>1</v>
      </c>
      <c r="T43" t="s">
        <v>8265</v>
      </c>
      <c r="U43" s="6">
        <f t="shared" si="4"/>
        <v>41887.568912037037</v>
      </c>
      <c r="V43" s="9">
        <f t="shared" si="6"/>
        <v>2014</v>
      </c>
      <c r="W43" s="6">
        <f t="shared" si="5"/>
        <v>41917.568912037037</v>
      </c>
    </row>
    <row r="44" spans="1:23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H44" t="s">
        <v>8224</v>
      </c>
      <c r="I44" t="s">
        <v>8246</v>
      </c>
      <c r="K44">
        <v>1419780026</v>
      </c>
      <c r="L44">
        <v>1417188026</v>
      </c>
      <c r="M44" t="b">
        <v>0</v>
      </c>
      <c r="N44">
        <v>169</v>
      </c>
      <c r="O44" s="9">
        <f t="shared" si="0"/>
        <v>141.85714285714286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t="b">
        <v>1</v>
      </c>
      <c r="T44" t="s">
        <v>8265</v>
      </c>
      <c r="U44" s="6">
        <f t="shared" si="4"/>
        <v>41971.639189814814</v>
      </c>
      <c r="V44" s="9">
        <f t="shared" si="6"/>
        <v>2014</v>
      </c>
      <c r="W44" s="6">
        <f t="shared" si="5"/>
        <v>42001.639189814814</v>
      </c>
    </row>
    <row r="45" spans="1:23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H45" t="s">
        <v>8224</v>
      </c>
      <c r="I45" t="s">
        <v>8246</v>
      </c>
      <c r="K45">
        <v>1405209600</v>
      </c>
      <c r="L45">
        <v>1402599486</v>
      </c>
      <c r="M45" t="b">
        <v>0</v>
      </c>
      <c r="N45">
        <v>263</v>
      </c>
      <c r="O45" s="9">
        <f t="shared" si="0"/>
        <v>308.66000000000003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t="b">
        <v>1</v>
      </c>
      <c r="T45" t="s">
        <v>8265</v>
      </c>
      <c r="U45" s="6">
        <f t="shared" si="4"/>
        <v>41802.790347222224</v>
      </c>
      <c r="V45" s="9">
        <f t="shared" si="6"/>
        <v>2014</v>
      </c>
      <c r="W45" s="6">
        <f t="shared" si="5"/>
        <v>41833</v>
      </c>
    </row>
    <row r="46" spans="1:23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H46" t="s">
        <v>8224</v>
      </c>
      <c r="I46" t="s">
        <v>8246</v>
      </c>
      <c r="K46">
        <v>1412648537</v>
      </c>
      <c r="L46">
        <v>1408760537</v>
      </c>
      <c r="M46" t="b">
        <v>0</v>
      </c>
      <c r="N46">
        <v>15</v>
      </c>
      <c r="O46" s="9">
        <f t="shared" si="0"/>
        <v>100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t="b">
        <v>1</v>
      </c>
      <c r="T46" t="s">
        <v>8265</v>
      </c>
      <c r="U46" s="6">
        <f t="shared" si="4"/>
        <v>41874.098807870367</v>
      </c>
      <c r="V46" s="9">
        <f t="shared" si="6"/>
        <v>2014</v>
      </c>
      <c r="W46" s="6">
        <f t="shared" si="5"/>
        <v>41919.098807870367</v>
      </c>
    </row>
    <row r="47" spans="1:23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H47" t="s">
        <v>8224</v>
      </c>
      <c r="I47" t="s">
        <v>8246</v>
      </c>
      <c r="K47">
        <v>1461769107</v>
      </c>
      <c r="L47">
        <v>1459177107</v>
      </c>
      <c r="M47" t="b">
        <v>0</v>
      </c>
      <c r="N47">
        <v>61</v>
      </c>
      <c r="O47" s="9">
        <f t="shared" si="0"/>
        <v>120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t="b">
        <v>1</v>
      </c>
      <c r="T47" t="s">
        <v>8265</v>
      </c>
      <c r="U47" s="6">
        <f t="shared" si="4"/>
        <v>42457.623923611114</v>
      </c>
      <c r="V47" s="9">
        <f t="shared" si="6"/>
        <v>2016</v>
      </c>
      <c r="W47" s="6">
        <f t="shared" si="5"/>
        <v>42487.623923611114</v>
      </c>
    </row>
    <row r="48" spans="1:23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H48" t="s">
        <v>8226</v>
      </c>
      <c r="I48" t="s">
        <v>8248</v>
      </c>
      <c r="K48">
        <v>1450220974</v>
      </c>
      <c r="L48">
        <v>1447628974</v>
      </c>
      <c r="M48" t="b">
        <v>0</v>
      </c>
      <c r="N48">
        <v>45</v>
      </c>
      <c r="O48" s="9">
        <f t="shared" si="0"/>
        <v>104.16666666666667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t="b">
        <v>1</v>
      </c>
      <c r="T48" t="s">
        <v>8265</v>
      </c>
      <c r="U48" s="6">
        <f t="shared" si="4"/>
        <v>42323.96497685185</v>
      </c>
      <c r="V48" s="9">
        <f t="shared" si="6"/>
        <v>2015</v>
      </c>
      <c r="W48" s="6">
        <f t="shared" si="5"/>
        <v>42353.96497685185</v>
      </c>
    </row>
    <row r="49" spans="1:23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H49" t="s">
        <v>8224</v>
      </c>
      <c r="I49" t="s">
        <v>8246</v>
      </c>
      <c r="K49">
        <v>1419021607</v>
      </c>
      <c r="L49">
        <v>1413834007</v>
      </c>
      <c r="M49" t="b">
        <v>0</v>
      </c>
      <c r="N49">
        <v>70</v>
      </c>
      <c r="O49" s="9">
        <f t="shared" si="0"/>
        <v>107.611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t="b">
        <v>1</v>
      </c>
      <c r="T49" t="s">
        <v>8265</v>
      </c>
      <c r="U49" s="6">
        <f t="shared" si="4"/>
        <v>41932.819525462961</v>
      </c>
      <c r="V49" s="9">
        <f t="shared" si="6"/>
        <v>2014</v>
      </c>
      <c r="W49" s="6">
        <f t="shared" si="5"/>
        <v>41992.861192129625</v>
      </c>
    </row>
    <row r="50" spans="1:23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H50" t="s">
        <v>8225</v>
      </c>
      <c r="I50" t="s">
        <v>8247</v>
      </c>
      <c r="K50">
        <v>1425211200</v>
      </c>
      <c r="L50">
        <v>1422534260</v>
      </c>
      <c r="M50" t="b">
        <v>0</v>
      </c>
      <c r="N50">
        <v>38</v>
      </c>
      <c r="O50" s="9">
        <f t="shared" si="0"/>
        <v>107.95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t="b">
        <v>1</v>
      </c>
      <c r="T50" t="s">
        <v>8265</v>
      </c>
      <c r="U50" s="6">
        <f t="shared" si="4"/>
        <v>42033.516898148147</v>
      </c>
      <c r="V50" s="9">
        <f t="shared" si="6"/>
        <v>2015</v>
      </c>
      <c r="W50" s="6">
        <f t="shared" si="5"/>
        <v>42064.5</v>
      </c>
    </row>
    <row r="51" spans="1:23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H51" t="s">
        <v>8224</v>
      </c>
      <c r="I51" t="s">
        <v>8246</v>
      </c>
      <c r="K51">
        <v>1445660045</v>
      </c>
      <c r="L51">
        <v>1443068045</v>
      </c>
      <c r="M51" t="b">
        <v>0</v>
      </c>
      <c r="N51">
        <v>87</v>
      </c>
      <c r="O51" s="9">
        <f t="shared" si="0"/>
        <v>100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t="b">
        <v>1</v>
      </c>
      <c r="T51" t="s">
        <v>8265</v>
      </c>
      <c r="U51" s="6">
        <f t="shared" si="4"/>
        <v>42271.176446759258</v>
      </c>
      <c r="V51" s="9">
        <f t="shared" si="6"/>
        <v>2015</v>
      </c>
      <c r="W51" s="6">
        <f t="shared" si="5"/>
        <v>42301.176446759258</v>
      </c>
    </row>
    <row r="52" spans="1:23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H52" t="s">
        <v>8225</v>
      </c>
      <c r="I52" t="s">
        <v>8247</v>
      </c>
      <c r="K52">
        <v>1422637200</v>
      </c>
      <c r="L52">
        <v>1419271458</v>
      </c>
      <c r="M52" t="b">
        <v>0</v>
      </c>
      <c r="N52">
        <v>22</v>
      </c>
      <c r="O52" s="9">
        <f t="shared" si="0"/>
        <v>100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t="b">
        <v>1</v>
      </c>
      <c r="T52" t="s">
        <v>8265</v>
      </c>
      <c r="U52" s="6">
        <f t="shared" si="4"/>
        <v>41995.752986111111</v>
      </c>
      <c r="V52" s="9">
        <f t="shared" si="6"/>
        <v>2014</v>
      </c>
      <c r="W52" s="6">
        <f t="shared" si="5"/>
        <v>42034.708333333328</v>
      </c>
    </row>
    <row r="53" spans="1:23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H53" t="s">
        <v>8224</v>
      </c>
      <c r="I53" t="s">
        <v>8246</v>
      </c>
      <c r="K53">
        <v>1439245037</v>
      </c>
      <c r="L53">
        <v>1436653037</v>
      </c>
      <c r="M53" t="b">
        <v>0</v>
      </c>
      <c r="N53">
        <v>119</v>
      </c>
      <c r="O53" s="9">
        <f t="shared" si="0"/>
        <v>128.01818181818183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t="b">
        <v>1</v>
      </c>
      <c r="T53" t="s">
        <v>8265</v>
      </c>
      <c r="U53" s="6">
        <f t="shared" si="4"/>
        <v>42196.928668981476</v>
      </c>
      <c r="V53" s="9">
        <f t="shared" si="6"/>
        <v>2015</v>
      </c>
      <c r="W53" s="6">
        <f t="shared" si="5"/>
        <v>42226.928668981476</v>
      </c>
    </row>
    <row r="54" spans="1:23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H54" t="s">
        <v>8224</v>
      </c>
      <c r="I54" t="s">
        <v>8246</v>
      </c>
      <c r="K54">
        <v>1405615846</v>
      </c>
      <c r="L54">
        <v>1403023846</v>
      </c>
      <c r="M54" t="b">
        <v>0</v>
      </c>
      <c r="N54">
        <v>52</v>
      </c>
      <c r="O54" s="9">
        <f t="shared" si="0"/>
        <v>116.21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t="b">
        <v>1</v>
      </c>
      <c r="T54" t="s">
        <v>8265</v>
      </c>
      <c r="U54" s="6">
        <f t="shared" si="4"/>
        <v>41807.701921296299</v>
      </c>
      <c r="V54" s="9">
        <f t="shared" si="6"/>
        <v>2014</v>
      </c>
      <c r="W54" s="6">
        <f t="shared" si="5"/>
        <v>41837.701921296299</v>
      </c>
    </row>
    <row r="55" spans="1:23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H55" t="s">
        <v>8224</v>
      </c>
      <c r="I55" t="s">
        <v>8246</v>
      </c>
      <c r="K55">
        <v>1396648800</v>
      </c>
      <c r="L55">
        <v>1395407445</v>
      </c>
      <c r="M55" t="b">
        <v>0</v>
      </c>
      <c r="N55">
        <v>117</v>
      </c>
      <c r="O55" s="9">
        <f t="shared" si="0"/>
        <v>109.63333333333334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t="b">
        <v>1</v>
      </c>
      <c r="T55" t="s">
        <v>8265</v>
      </c>
      <c r="U55" s="6">
        <f t="shared" si="4"/>
        <v>41719.549131944441</v>
      </c>
      <c r="V55" s="9">
        <f t="shared" si="6"/>
        <v>2014</v>
      </c>
      <c r="W55" s="6">
        <f t="shared" si="5"/>
        <v>41733.916666666664</v>
      </c>
    </row>
    <row r="56" spans="1:23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H56" t="s">
        <v>8224</v>
      </c>
      <c r="I56" t="s">
        <v>8246</v>
      </c>
      <c r="K56">
        <v>1451063221</v>
      </c>
      <c r="L56">
        <v>1448471221</v>
      </c>
      <c r="M56" t="b">
        <v>0</v>
      </c>
      <c r="N56">
        <v>52</v>
      </c>
      <c r="O56" s="9">
        <f t="shared" si="0"/>
        <v>101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t="b">
        <v>1</v>
      </c>
      <c r="T56" t="s">
        <v>8265</v>
      </c>
      <c r="U56" s="6">
        <f t="shared" si="4"/>
        <v>42333.713206018518</v>
      </c>
      <c r="V56" s="9">
        <f t="shared" si="6"/>
        <v>2015</v>
      </c>
      <c r="W56" s="6">
        <f t="shared" si="5"/>
        <v>42363.713206018518</v>
      </c>
    </row>
    <row r="57" spans="1:23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H57" t="s">
        <v>8224</v>
      </c>
      <c r="I57" t="s">
        <v>8246</v>
      </c>
      <c r="K57">
        <v>1464390916</v>
      </c>
      <c r="L57">
        <v>1462576516</v>
      </c>
      <c r="M57" t="b">
        <v>0</v>
      </c>
      <c r="N57">
        <v>86</v>
      </c>
      <c r="O57" s="9">
        <f t="shared" si="0"/>
        <v>128.95348837209303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t="b">
        <v>1</v>
      </c>
      <c r="T57" t="s">
        <v>8265</v>
      </c>
      <c r="U57" s="6">
        <f t="shared" si="4"/>
        <v>42496.968935185185</v>
      </c>
      <c r="V57" s="9">
        <f t="shared" si="6"/>
        <v>2016</v>
      </c>
      <c r="W57" s="6">
        <f t="shared" si="5"/>
        <v>42517.968935185185</v>
      </c>
    </row>
    <row r="58" spans="1:23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H58" t="s">
        <v>8225</v>
      </c>
      <c r="I58" t="s">
        <v>8247</v>
      </c>
      <c r="K58">
        <v>1433779200</v>
      </c>
      <c r="L58">
        <v>1432559424</v>
      </c>
      <c r="M58" t="b">
        <v>0</v>
      </c>
      <c r="N58">
        <v>174</v>
      </c>
      <c r="O58" s="9">
        <f t="shared" si="0"/>
        <v>107.2625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t="b">
        <v>1</v>
      </c>
      <c r="T58" t="s">
        <v>8265</v>
      </c>
      <c r="U58" s="6">
        <f t="shared" si="4"/>
        <v>42149.548888888894</v>
      </c>
      <c r="V58" s="9">
        <f t="shared" si="6"/>
        <v>2015</v>
      </c>
      <c r="W58" s="6">
        <f t="shared" si="5"/>
        <v>42163.666666666672</v>
      </c>
    </row>
    <row r="59" spans="1:23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H59" t="s">
        <v>8224</v>
      </c>
      <c r="I59" t="s">
        <v>8246</v>
      </c>
      <c r="K59">
        <v>1429991962</v>
      </c>
      <c r="L59">
        <v>1427399962</v>
      </c>
      <c r="M59" t="b">
        <v>0</v>
      </c>
      <c r="N59">
        <v>69</v>
      </c>
      <c r="O59" s="9">
        <f t="shared" si="0"/>
        <v>101.9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t="b">
        <v>1</v>
      </c>
      <c r="T59" t="s">
        <v>8265</v>
      </c>
      <c r="U59" s="6">
        <f t="shared" si="4"/>
        <v>42089.83289351852</v>
      </c>
      <c r="V59" s="9">
        <f t="shared" si="6"/>
        <v>2015</v>
      </c>
      <c r="W59" s="6">
        <f t="shared" si="5"/>
        <v>42119.83289351852</v>
      </c>
    </row>
    <row r="60" spans="1:23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H60" t="s">
        <v>8224</v>
      </c>
      <c r="I60" t="s">
        <v>8246</v>
      </c>
      <c r="K60">
        <v>1416423172</v>
      </c>
      <c r="L60">
        <v>1413827572</v>
      </c>
      <c r="M60" t="b">
        <v>0</v>
      </c>
      <c r="N60">
        <v>75</v>
      </c>
      <c r="O60" s="9">
        <f t="shared" si="0"/>
        <v>102.91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t="b">
        <v>1</v>
      </c>
      <c r="T60" t="s">
        <v>8265</v>
      </c>
      <c r="U60" s="6">
        <f t="shared" si="4"/>
        <v>41932.745046296295</v>
      </c>
      <c r="V60" s="9">
        <f t="shared" si="6"/>
        <v>2014</v>
      </c>
      <c r="W60" s="6">
        <f t="shared" si="5"/>
        <v>41962.786712962959</v>
      </c>
    </row>
    <row r="61" spans="1:23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H61" t="s">
        <v>8224</v>
      </c>
      <c r="I61" t="s">
        <v>8246</v>
      </c>
      <c r="K61">
        <v>1442264400</v>
      </c>
      <c r="L61">
        <v>1439530776</v>
      </c>
      <c r="M61" t="b">
        <v>0</v>
      </c>
      <c r="N61">
        <v>33</v>
      </c>
      <c r="O61" s="9">
        <f t="shared" si="0"/>
        <v>100.12569999999999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t="b">
        <v>1</v>
      </c>
      <c r="T61" t="s">
        <v>8265</v>
      </c>
      <c r="U61" s="6">
        <f t="shared" si="4"/>
        <v>42230.235833333332</v>
      </c>
      <c r="V61" s="9">
        <f t="shared" si="6"/>
        <v>2015</v>
      </c>
      <c r="W61" s="6">
        <f t="shared" si="5"/>
        <v>42261.875</v>
      </c>
    </row>
    <row r="62" spans="1:23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H62" t="s">
        <v>8225</v>
      </c>
      <c r="I62" t="s">
        <v>8247</v>
      </c>
      <c r="K62">
        <v>1395532800</v>
      </c>
      <c r="L62">
        <v>1393882717</v>
      </c>
      <c r="M62" t="b">
        <v>0</v>
      </c>
      <c r="N62">
        <v>108</v>
      </c>
      <c r="O62" s="9">
        <f t="shared" si="0"/>
        <v>103.29622222222223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t="b">
        <v>1</v>
      </c>
      <c r="T62" t="s">
        <v>8266</v>
      </c>
      <c r="U62" s="6">
        <f t="shared" si="4"/>
        <v>41701.901817129634</v>
      </c>
      <c r="V62" s="9">
        <f t="shared" si="6"/>
        <v>2014</v>
      </c>
      <c r="W62" s="6">
        <f t="shared" si="5"/>
        <v>41721</v>
      </c>
    </row>
    <row r="63" spans="1:23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H63" t="s">
        <v>8224</v>
      </c>
      <c r="I63" t="s">
        <v>8246</v>
      </c>
      <c r="K63">
        <v>1370547157</v>
      </c>
      <c r="L63">
        <v>1368646357</v>
      </c>
      <c r="M63" t="b">
        <v>0</v>
      </c>
      <c r="N63">
        <v>23</v>
      </c>
      <c r="O63" s="9">
        <f t="shared" si="0"/>
        <v>148.30000000000001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t="b">
        <v>1</v>
      </c>
      <c r="T63" t="s">
        <v>8266</v>
      </c>
      <c r="U63" s="6">
        <f t="shared" si="4"/>
        <v>41409.814317129625</v>
      </c>
      <c r="V63" s="9">
        <f t="shared" si="6"/>
        <v>2013</v>
      </c>
      <c r="W63" s="6">
        <f t="shared" si="5"/>
        <v>41431.814317129625</v>
      </c>
    </row>
    <row r="64" spans="1:23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H64" t="s">
        <v>8224</v>
      </c>
      <c r="I64" t="s">
        <v>8246</v>
      </c>
      <c r="K64">
        <v>1362337878</v>
      </c>
      <c r="L64">
        <v>1360177878</v>
      </c>
      <c r="M64" t="b">
        <v>0</v>
      </c>
      <c r="N64">
        <v>48</v>
      </c>
      <c r="O64" s="9">
        <f t="shared" si="0"/>
        <v>154.73333333333332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t="b">
        <v>1</v>
      </c>
      <c r="T64" t="s">
        <v>8266</v>
      </c>
      <c r="U64" s="6">
        <f t="shared" si="4"/>
        <v>41311.799513888887</v>
      </c>
      <c r="V64" s="9">
        <f t="shared" si="6"/>
        <v>2013</v>
      </c>
      <c r="W64" s="6">
        <f t="shared" si="5"/>
        <v>41336.799513888887</v>
      </c>
    </row>
    <row r="65" spans="1:23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H65" t="s">
        <v>8224</v>
      </c>
      <c r="I65" t="s">
        <v>8246</v>
      </c>
      <c r="K65">
        <v>1388206740</v>
      </c>
      <c r="L65">
        <v>1386194013</v>
      </c>
      <c r="M65" t="b">
        <v>0</v>
      </c>
      <c r="N65">
        <v>64</v>
      </c>
      <c r="O65" s="9">
        <f t="shared" si="0"/>
        <v>113.5185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t="b">
        <v>1</v>
      </c>
      <c r="T65" t="s">
        <v>8266</v>
      </c>
      <c r="U65" s="6">
        <f t="shared" si="4"/>
        <v>41612.912187499998</v>
      </c>
      <c r="V65" s="9">
        <f t="shared" si="6"/>
        <v>2013</v>
      </c>
      <c r="W65" s="6">
        <f t="shared" si="5"/>
        <v>41636.207638888889</v>
      </c>
    </row>
    <row r="66" spans="1:23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H66" t="s">
        <v>8224</v>
      </c>
      <c r="I66" t="s">
        <v>8246</v>
      </c>
      <c r="K66">
        <v>1373243181</v>
      </c>
      <c r="L66">
        <v>1370651181</v>
      </c>
      <c r="M66" t="b">
        <v>0</v>
      </c>
      <c r="N66">
        <v>24</v>
      </c>
      <c r="O66" s="9">
        <f t="shared" si="0"/>
        <v>173.33333333333334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t="b">
        <v>1</v>
      </c>
      <c r="T66" t="s">
        <v>8266</v>
      </c>
      <c r="U66" s="6">
        <f t="shared" si="4"/>
        <v>41433.01829861111</v>
      </c>
      <c r="V66" s="9">
        <f t="shared" si="6"/>
        <v>2013</v>
      </c>
      <c r="W66" s="6">
        <f t="shared" si="5"/>
        <v>41463.01829861111</v>
      </c>
    </row>
    <row r="67" spans="1:23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H67" t="s">
        <v>8229</v>
      </c>
      <c r="I67" t="s">
        <v>8251</v>
      </c>
      <c r="K67">
        <v>1407736740</v>
      </c>
      <c r="L67">
        <v>1405453354</v>
      </c>
      <c r="M67" t="b">
        <v>0</v>
      </c>
      <c r="N67">
        <v>57</v>
      </c>
      <c r="O67" s="9">
        <f t="shared" ref="O67:O130" si="7">E67*100/D67</f>
        <v>107.52857142857142</v>
      </c>
      <c r="P67" s="12">
        <f t="shared" ref="P67:P130" si="8">IF(N67=0,0,E67/N67)</f>
        <v>132.05263157894737</v>
      </c>
      <c r="Q67" t="str">
        <f t="shared" ref="Q67:Q130" si="9">LEFT(T67,FIND("/",T67)-1)</f>
        <v>film &amp; video</v>
      </c>
      <c r="R67" t="str">
        <f t="shared" ref="R67:R130" si="10">RIGHT(T67,LEN(T67)-FIND("/",T67))</f>
        <v>shorts</v>
      </c>
      <c r="S67" t="b">
        <v>1</v>
      </c>
      <c r="T67" t="s">
        <v>8266</v>
      </c>
      <c r="U67" s="6">
        <f t="shared" ref="U67:U130" si="11">(L67/86400)+DATE(1970,1,1)</f>
        <v>41835.821226851855</v>
      </c>
      <c r="V67" s="9">
        <f t="shared" si="6"/>
        <v>2014</v>
      </c>
      <c r="W67" s="6">
        <f t="shared" ref="W67:W130" si="12">(K67/86400)+DATE(1970,1,1)</f>
        <v>41862.249305555553</v>
      </c>
    </row>
    <row r="68" spans="1:23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H68" t="s">
        <v>8224</v>
      </c>
      <c r="I68" t="s">
        <v>8246</v>
      </c>
      <c r="K68">
        <v>1468873420</v>
      </c>
      <c r="L68">
        <v>1466281420</v>
      </c>
      <c r="M68" t="b">
        <v>0</v>
      </c>
      <c r="N68">
        <v>26</v>
      </c>
      <c r="O68" s="9">
        <f t="shared" si="7"/>
        <v>118.6</v>
      </c>
      <c r="P68" s="12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t="b">
        <v>1</v>
      </c>
      <c r="T68" t="s">
        <v>8266</v>
      </c>
      <c r="U68" s="6">
        <f t="shared" si="11"/>
        <v>42539.849768518514</v>
      </c>
      <c r="V68" s="9">
        <f t="shared" ref="V68:V131" si="13">YEAR(U68)</f>
        <v>2016</v>
      </c>
      <c r="W68" s="6">
        <f t="shared" si="12"/>
        <v>42569.849768518514</v>
      </c>
    </row>
    <row r="69" spans="1:23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H69" t="s">
        <v>8224</v>
      </c>
      <c r="I69" t="s">
        <v>8246</v>
      </c>
      <c r="K69">
        <v>1342360804</v>
      </c>
      <c r="L69">
        <v>1339768804</v>
      </c>
      <c r="M69" t="b">
        <v>0</v>
      </c>
      <c r="N69">
        <v>20</v>
      </c>
      <c r="O69" s="9">
        <f t="shared" si="7"/>
        <v>116.25</v>
      </c>
      <c r="P69" s="12">
        <f t="shared" si="8"/>
        <v>116.25</v>
      </c>
      <c r="Q69" t="str">
        <f t="shared" si="9"/>
        <v>film &amp; video</v>
      </c>
      <c r="R69" t="str">
        <f t="shared" si="10"/>
        <v>shorts</v>
      </c>
      <c r="S69" t="b">
        <v>1</v>
      </c>
      <c r="T69" t="s">
        <v>8266</v>
      </c>
      <c r="U69" s="6">
        <f t="shared" si="11"/>
        <v>41075.583379629628</v>
      </c>
      <c r="V69" s="9">
        <f t="shared" si="13"/>
        <v>2012</v>
      </c>
      <c r="W69" s="6">
        <f t="shared" si="12"/>
        <v>41105.583379629628</v>
      </c>
    </row>
    <row r="70" spans="1:23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H70" t="s">
        <v>8225</v>
      </c>
      <c r="I70" t="s">
        <v>8247</v>
      </c>
      <c r="K70">
        <v>1393162791</v>
      </c>
      <c r="L70">
        <v>1390570791</v>
      </c>
      <c r="M70" t="b">
        <v>0</v>
      </c>
      <c r="N70">
        <v>36</v>
      </c>
      <c r="O70" s="9">
        <f t="shared" si="7"/>
        <v>127.16666666666667</v>
      </c>
      <c r="P70" s="12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t="b">
        <v>1</v>
      </c>
      <c r="T70" t="s">
        <v>8266</v>
      </c>
      <c r="U70" s="6">
        <f t="shared" si="11"/>
        <v>41663.569340277776</v>
      </c>
      <c r="V70" s="9">
        <f t="shared" si="13"/>
        <v>2014</v>
      </c>
      <c r="W70" s="6">
        <f t="shared" si="12"/>
        <v>41693.569340277776</v>
      </c>
    </row>
    <row r="71" spans="1:23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H71" t="s">
        <v>8224</v>
      </c>
      <c r="I71" t="s">
        <v>8246</v>
      </c>
      <c r="K71">
        <v>1317538740</v>
      </c>
      <c r="L71">
        <v>1314765025</v>
      </c>
      <c r="M71" t="b">
        <v>0</v>
      </c>
      <c r="N71">
        <v>178</v>
      </c>
      <c r="O71" s="9">
        <f t="shared" si="7"/>
        <v>110.9423</v>
      </c>
      <c r="P71" s="12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t="b">
        <v>1</v>
      </c>
      <c r="T71" t="s">
        <v>8266</v>
      </c>
      <c r="U71" s="6">
        <f t="shared" si="11"/>
        <v>40786.187789351854</v>
      </c>
      <c r="V71" s="9">
        <f t="shared" si="13"/>
        <v>2011</v>
      </c>
      <c r="W71" s="6">
        <f t="shared" si="12"/>
        <v>40818.290972222225</v>
      </c>
    </row>
    <row r="72" spans="1:23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H72" t="s">
        <v>8224</v>
      </c>
      <c r="I72" t="s">
        <v>8246</v>
      </c>
      <c r="K72">
        <v>1315171845</v>
      </c>
      <c r="L72">
        <v>1309987845</v>
      </c>
      <c r="M72" t="b">
        <v>0</v>
      </c>
      <c r="N72">
        <v>17</v>
      </c>
      <c r="O72" s="9">
        <f t="shared" si="7"/>
        <v>127.2</v>
      </c>
      <c r="P72" s="1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t="b">
        <v>1</v>
      </c>
      <c r="T72" t="s">
        <v>8266</v>
      </c>
      <c r="U72" s="6">
        <f t="shared" si="11"/>
        <v>40730.896354166667</v>
      </c>
      <c r="V72" s="9">
        <f t="shared" si="13"/>
        <v>2011</v>
      </c>
      <c r="W72" s="6">
        <f t="shared" si="12"/>
        <v>40790.896354166667</v>
      </c>
    </row>
    <row r="73" spans="1:23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H73" t="s">
        <v>8224</v>
      </c>
      <c r="I73" t="s">
        <v>8246</v>
      </c>
      <c r="K73">
        <v>1338186657</v>
      </c>
      <c r="L73">
        <v>1333002657</v>
      </c>
      <c r="M73" t="b">
        <v>0</v>
      </c>
      <c r="N73">
        <v>32</v>
      </c>
      <c r="O73" s="9">
        <f t="shared" si="7"/>
        <v>123.94444444444444</v>
      </c>
      <c r="P73" s="12">
        <f t="shared" si="8"/>
        <v>69.71875</v>
      </c>
      <c r="Q73" t="str">
        <f t="shared" si="9"/>
        <v>film &amp; video</v>
      </c>
      <c r="R73" t="str">
        <f t="shared" si="10"/>
        <v>shorts</v>
      </c>
      <c r="S73" t="b">
        <v>1</v>
      </c>
      <c r="T73" t="s">
        <v>8266</v>
      </c>
      <c r="U73" s="6">
        <f t="shared" si="11"/>
        <v>40997.271493055552</v>
      </c>
      <c r="V73" s="9">
        <f t="shared" si="13"/>
        <v>2012</v>
      </c>
      <c r="W73" s="6">
        <f t="shared" si="12"/>
        <v>41057.271493055552</v>
      </c>
    </row>
    <row r="74" spans="1:23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H74" t="s">
        <v>8224</v>
      </c>
      <c r="I74" t="s">
        <v>8246</v>
      </c>
      <c r="K74">
        <v>1352937600</v>
      </c>
      <c r="L74">
        <v>1351210481</v>
      </c>
      <c r="M74" t="b">
        <v>0</v>
      </c>
      <c r="N74">
        <v>41</v>
      </c>
      <c r="O74" s="9">
        <f t="shared" si="7"/>
        <v>108.40909090909091</v>
      </c>
      <c r="P74" s="12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t="b">
        <v>1</v>
      </c>
      <c r="T74" t="s">
        <v>8266</v>
      </c>
      <c r="U74" s="6">
        <f t="shared" si="11"/>
        <v>41208.010196759264</v>
      </c>
      <c r="V74" s="9">
        <f t="shared" si="13"/>
        <v>2012</v>
      </c>
      <c r="W74" s="6">
        <f t="shared" si="12"/>
        <v>41228</v>
      </c>
    </row>
    <row r="75" spans="1:23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H75" t="s">
        <v>8224</v>
      </c>
      <c r="I75" t="s">
        <v>8246</v>
      </c>
      <c r="K75">
        <v>1304395140</v>
      </c>
      <c r="L75">
        <v>1297620584</v>
      </c>
      <c r="M75" t="b">
        <v>0</v>
      </c>
      <c r="N75">
        <v>18</v>
      </c>
      <c r="O75" s="9">
        <f t="shared" si="7"/>
        <v>100</v>
      </c>
      <c r="P75" s="12">
        <f t="shared" si="8"/>
        <v>50</v>
      </c>
      <c r="Q75" t="str">
        <f t="shared" si="9"/>
        <v>film &amp; video</v>
      </c>
      <c r="R75" t="str">
        <f t="shared" si="10"/>
        <v>shorts</v>
      </c>
      <c r="S75" t="b">
        <v>1</v>
      </c>
      <c r="T75" t="s">
        <v>8266</v>
      </c>
      <c r="U75" s="6">
        <f t="shared" si="11"/>
        <v>40587.75675925926</v>
      </c>
      <c r="V75" s="9">
        <f t="shared" si="13"/>
        <v>2011</v>
      </c>
      <c r="W75" s="6">
        <f t="shared" si="12"/>
        <v>40666.165972222225</v>
      </c>
    </row>
    <row r="76" spans="1:23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H76" t="s">
        <v>8230</v>
      </c>
      <c r="I76" t="s">
        <v>8249</v>
      </c>
      <c r="K76">
        <v>1453376495</v>
      </c>
      <c r="L76">
        <v>1450784495</v>
      </c>
      <c r="M76" t="b">
        <v>0</v>
      </c>
      <c r="N76">
        <v>29</v>
      </c>
      <c r="O76" s="9">
        <f t="shared" si="7"/>
        <v>112.932</v>
      </c>
      <c r="P76" s="12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t="b">
        <v>1</v>
      </c>
      <c r="T76" t="s">
        <v>8266</v>
      </c>
      <c r="U76" s="6">
        <f t="shared" si="11"/>
        <v>42360.487210648149</v>
      </c>
      <c r="V76" s="9">
        <f t="shared" si="13"/>
        <v>2015</v>
      </c>
      <c r="W76" s="6">
        <f t="shared" si="12"/>
        <v>42390.487210648149</v>
      </c>
    </row>
    <row r="77" spans="1:23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H77" t="s">
        <v>8224</v>
      </c>
      <c r="I77" t="s">
        <v>8246</v>
      </c>
      <c r="K77">
        <v>1366693272</v>
      </c>
      <c r="L77">
        <v>1364101272</v>
      </c>
      <c r="M77" t="b">
        <v>0</v>
      </c>
      <c r="N77">
        <v>47</v>
      </c>
      <c r="O77" s="9">
        <f t="shared" si="7"/>
        <v>115.42857142857143</v>
      </c>
      <c r="P77" s="12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t="b">
        <v>1</v>
      </c>
      <c r="T77" t="s">
        <v>8266</v>
      </c>
      <c r="U77" s="6">
        <f t="shared" si="11"/>
        <v>41357.209166666667</v>
      </c>
      <c r="V77" s="9">
        <f t="shared" si="13"/>
        <v>2013</v>
      </c>
      <c r="W77" s="6">
        <f t="shared" si="12"/>
        <v>41387.209166666667</v>
      </c>
    </row>
    <row r="78" spans="1:23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H78" t="s">
        <v>8224</v>
      </c>
      <c r="I78" t="s">
        <v>8246</v>
      </c>
      <c r="K78">
        <v>1325007358</v>
      </c>
      <c r="L78">
        <v>1319819758</v>
      </c>
      <c r="M78" t="b">
        <v>0</v>
      </c>
      <c r="N78">
        <v>15</v>
      </c>
      <c r="O78" s="9">
        <f t="shared" si="7"/>
        <v>153.33333333333334</v>
      </c>
      <c r="P78" s="12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t="b">
        <v>1</v>
      </c>
      <c r="T78" t="s">
        <v>8266</v>
      </c>
      <c r="U78" s="6">
        <f t="shared" si="11"/>
        <v>40844.691643518519</v>
      </c>
      <c r="V78" s="9">
        <f t="shared" si="13"/>
        <v>2011</v>
      </c>
      <c r="W78" s="6">
        <f t="shared" si="12"/>
        <v>40904.733310185184</v>
      </c>
    </row>
    <row r="79" spans="1:23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H79" t="s">
        <v>8224</v>
      </c>
      <c r="I79" t="s">
        <v>8246</v>
      </c>
      <c r="K79">
        <v>1337569140</v>
      </c>
      <c r="L79">
        <v>1332991717</v>
      </c>
      <c r="M79" t="b">
        <v>0</v>
      </c>
      <c r="N79">
        <v>26</v>
      </c>
      <c r="O79" s="9">
        <f t="shared" si="7"/>
        <v>392.5</v>
      </c>
      <c r="P79" s="12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t="b">
        <v>1</v>
      </c>
      <c r="T79" t="s">
        <v>8266</v>
      </c>
      <c r="U79" s="6">
        <f t="shared" si="11"/>
        <v>40997.144872685181</v>
      </c>
      <c r="V79" s="9">
        <f t="shared" si="13"/>
        <v>2012</v>
      </c>
      <c r="W79" s="6">
        <f t="shared" si="12"/>
        <v>41050.124305555553</v>
      </c>
    </row>
    <row r="80" spans="1:23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H80" t="s">
        <v>8230</v>
      </c>
      <c r="I80" t="s">
        <v>8249</v>
      </c>
      <c r="K80">
        <v>1472751121</v>
      </c>
      <c r="L80">
        <v>1471887121</v>
      </c>
      <c r="M80" t="b">
        <v>0</v>
      </c>
      <c r="N80">
        <v>35</v>
      </c>
      <c r="O80" s="9">
        <f t="shared" si="7"/>
        <v>2702</v>
      </c>
      <c r="P80" s="12">
        <f t="shared" si="8"/>
        <v>38.6</v>
      </c>
      <c r="Q80" t="str">
        <f t="shared" si="9"/>
        <v>film &amp; video</v>
      </c>
      <c r="R80" t="str">
        <f t="shared" si="10"/>
        <v>shorts</v>
      </c>
      <c r="S80" t="b">
        <v>1</v>
      </c>
      <c r="T80" t="s">
        <v>8266</v>
      </c>
      <c r="U80" s="6">
        <f t="shared" si="11"/>
        <v>42604.730567129634</v>
      </c>
      <c r="V80" s="9">
        <f t="shared" si="13"/>
        <v>2016</v>
      </c>
      <c r="W80" s="6">
        <f t="shared" si="12"/>
        <v>42614.730567129634</v>
      </c>
    </row>
    <row r="81" spans="1:23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H81" t="s">
        <v>8225</v>
      </c>
      <c r="I81" t="s">
        <v>8247</v>
      </c>
      <c r="K81">
        <v>1398451093</v>
      </c>
      <c r="L81">
        <v>1395859093</v>
      </c>
      <c r="M81" t="b">
        <v>0</v>
      </c>
      <c r="N81">
        <v>41</v>
      </c>
      <c r="O81" s="9">
        <f t="shared" si="7"/>
        <v>127</v>
      </c>
      <c r="P81" s="12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t="b">
        <v>1</v>
      </c>
      <c r="T81" t="s">
        <v>8266</v>
      </c>
      <c r="U81" s="6">
        <f t="shared" si="11"/>
        <v>41724.776539351849</v>
      </c>
      <c r="V81" s="9">
        <f t="shared" si="13"/>
        <v>2014</v>
      </c>
      <c r="W81" s="6">
        <f t="shared" si="12"/>
        <v>41754.776539351849</v>
      </c>
    </row>
    <row r="82" spans="1:23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H82" t="s">
        <v>8224</v>
      </c>
      <c r="I82" t="s">
        <v>8246</v>
      </c>
      <c r="K82">
        <v>1386640856</v>
      </c>
      <c r="L82">
        <v>1383616856</v>
      </c>
      <c r="M82" t="b">
        <v>0</v>
      </c>
      <c r="N82">
        <v>47</v>
      </c>
      <c r="O82" s="9">
        <f t="shared" si="7"/>
        <v>107.25</v>
      </c>
      <c r="P82" s="1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t="b">
        <v>1</v>
      </c>
      <c r="T82" t="s">
        <v>8266</v>
      </c>
      <c r="U82" s="6">
        <f t="shared" si="11"/>
        <v>41583.083981481483</v>
      </c>
      <c r="V82" s="9">
        <f t="shared" si="13"/>
        <v>2013</v>
      </c>
      <c r="W82" s="6">
        <f t="shared" si="12"/>
        <v>41618.083981481483</v>
      </c>
    </row>
    <row r="83" spans="1:23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H83" t="s">
        <v>8224</v>
      </c>
      <c r="I83" t="s">
        <v>8246</v>
      </c>
      <c r="K83">
        <v>1342234920</v>
      </c>
      <c r="L83">
        <v>1341892127</v>
      </c>
      <c r="M83" t="b">
        <v>0</v>
      </c>
      <c r="N83">
        <v>28</v>
      </c>
      <c r="O83" s="9">
        <f t="shared" si="7"/>
        <v>198</v>
      </c>
      <c r="P83" s="12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t="b">
        <v>1</v>
      </c>
      <c r="T83" t="s">
        <v>8266</v>
      </c>
      <c r="U83" s="6">
        <f t="shared" si="11"/>
        <v>41100.158877314811</v>
      </c>
      <c r="V83" s="9">
        <f t="shared" si="13"/>
        <v>2012</v>
      </c>
      <c r="W83" s="6">
        <f t="shared" si="12"/>
        <v>41104.126388888893</v>
      </c>
    </row>
    <row r="84" spans="1:23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H84" t="s">
        <v>8224</v>
      </c>
      <c r="I84" t="s">
        <v>8246</v>
      </c>
      <c r="K84">
        <v>1318189261</v>
      </c>
      <c r="L84">
        <v>1315597261</v>
      </c>
      <c r="M84" t="b">
        <v>0</v>
      </c>
      <c r="N84">
        <v>100</v>
      </c>
      <c r="O84" s="9">
        <f t="shared" si="7"/>
        <v>100.0125</v>
      </c>
      <c r="P84" s="12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t="b">
        <v>1</v>
      </c>
      <c r="T84" t="s">
        <v>8266</v>
      </c>
      <c r="U84" s="6">
        <f t="shared" si="11"/>
        <v>40795.820150462961</v>
      </c>
      <c r="V84" s="9">
        <f t="shared" si="13"/>
        <v>2011</v>
      </c>
      <c r="W84" s="6">
        <f t="shared" si="12"/>
        <v>40825.820150462961</v>
      </c>
    </row>
    <row r="85" spans="1:23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H85" t="s">
        <v>8225</v>
      </c>
      <c r="I85" t="s">
        <v>8247</v>
      </c>
      <c r="K85">
        <v>1424604600</v>
      </c>
      <c r="L85">
        <v>1423320389</v>
      </c>
      <c r="M85" t="b">
        <v>0</v>
      </c>
      <c r="N85">
        <v>13</v>
      </c>
      <c r="O85" s="9">
        <f t="shared" si="7"/>
        <v>102.5</v>
      </c>
      <c r="P85" s="12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t="b">
        <v>1</v>
      </c>
      <c r="T85" t="s">
        <v>8266</v>
      </c>
      <c r="U85" s="6">
        <f t="shared" si="11"/>
        <v>42042.615613425922</v>
      </c>
      <c r="V85" s="9">
        <f t="shared" si="13"/>
        <v>2015</v>
      </c>
      <c r="W85" s="6">
        <f t="shared" si="12"/>
        <v>42057.479166666672</v>
      </c>
    </row>
    <row r="86" spans="1:23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H86" t="s">
        <v>8224</v>
      </c>
      <c r="I86" t="s">
        <v>8246</v>
      </c>
      <c r="K86">
        <v>1305483086</v>
      </c>
      <c r="L86">
        <v>1302891086</v>
      </c>
      <c r="M86" t="b">
        <v>0</v>
      </c>
      <c r="N86">
        <v>7</v>
      </c>
      <c r="O86" s="9">
        <f t="shared" si="7"/>
        <v>100</v>
      </c>
      <c r="P86" s="12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t="b">
        <v>1</v>
      </c>
      <c r="T86" t="s">
        <v>8266</v>
      </c>
      <c r="U86" s="6">
        <f t="shared" si="11"/>
        <v>40648.757939814815</v>
      </c>
      <c r="V86" s="9">
        <f t="shared" si="13"/>
        <v>2011</v>
      </c>
      <c r="W86" s="6">
        <f t="shared" si="12"/>
        <v>40678.757939814815</v>
      </c>
    </row>
    <row r="87" spans="1:23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H87" t="s">
        <v>8224</v>
      </c>
      <c r="I87" t="s">
        <v>8246</v>
      </c>
      <c r="K87">
        <v>1316746837</v>
      </c>
      <c r="L87">
        <v>1314154837</v>
      </c>
      <c r="M87" t="b">
        <v>0</v>
      </c>
      <c r="N87">
        <v>21</v>
      </c>
      <c r="O87" s="9">
        <f t="shared" si="7"/>
        <v>125.5</v>
      </c>
      <c r="P87" s="12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t="b">
        <v>1</v>
      </c>
      <c r="T87" t="s">
        <v>8266</v>
      </c>
      <c r="U87" s="6">
        <f t="shared" si="11"/>
        <v>40779.125428240739</v>
      </c>
      <c r="V87" s="9">
        <f t="shared" si="13"/>
        <v>2011</v>
      </c>
      <c r="W87" s="6">
        <f t="shared" si="12"/>
        <v>40809.125428240739</v>
      </c>
    </row>
    <row r="88" spans="1:23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H88" t="s">
        <v>8230</v>
      </c>
      <c r="I88" t="s">
        <v>8249</v>
      </c>
      <c r="K88">
        <v>1451226045</v>
      </c>
      <c r="L88">
        <v>1444828845</v>
      </c>
      <c r="M88" t="b">
        <v>0</v>
      </c>
      <c r="N88">
        <v>17</v>
      </c>
      <c r="O88" s="9">
        <f t="shared" si="7"/>
        <v>106.46666666666667</v>
      </c>
      <c r="P88" s="12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t="b">
        <v>1</v>
      </c>
      <c r="T88" t="s">
        <v>8266</v>
      </c>
      <c r="U88" s="6">
        <f t="shared" si="11"/>
        <v>42291.556076388893</v>
      </c>
      <c r="V88" s="9">
        <f t="shared" si="13"/>
        <v>2015</v>
      </c>
      <c r="W88" s="6">
        <f t="shared" si="12"/>
        <v>42365.59774305555</v>
      </c>
    </row>
    <row r="89" spans="1:23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H89" t="s">
        <v>8224</v>
      </c>
      <c r="I89" t="s">
        <v>8246</v>
      </c>
      <c r="K89">
        <v>1275529260</v>
      </c>
      <c r="L89">
        <v>1274705803</v>
      </c>
      <c r="M89" t="b">
        <v>0</v>
      </c>
      <c r="N89">
        <v>25</v>
      </c>
      <c r="O89" s="9">
        <f t="shared" si="7"/>
        <v>104.6</v>
      </c>
      <c r="P89" s="12">
        <f t="shared" si="8"/>
        <v>104.6</v>
      </c>
      <c r="Q89" t="str">
        <f t="shared" si="9"/>
        <v>film &amp; video</v>
      </c>
      <c r="R89" t="str">
        <f t="shared" si="10"/>
        <v>shorts</v>
      </c>
      <c r="S89" t="b">
        <v>1</v>
      </c>
      <c r="T89" t="s">
        <v>8266</v>
      </c>
      <c r="U89" s="6">
        <f t="shared" si="11"/>
        <v>40322.539386574077</v>
      </c>
      <c r="V89" s="9">
        <f t="shared" si="13"/>
        <v>2010</v>
      </c>
      <c r="W89" s="6">
        <f t="shared" si="12"/>
        <v>40332.070138888885</v>
      </c>
    </row>
    <row r="90" spans="1:23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H90" t="s">
        <v>8224</v>
      </c>
      <c r="I90" t="s">
        <v>8246</v>
      </c>
      <c r="K90">
        <v>1403452131</v>
      </c>
      <c r="L90">
        <v>1401205731</v>
      </c>
      <c r="M90" t="b">
        <v>0</v>
      </c>
      <c r="N90">
        <v>60</v>
      </c>
      <c r="O90" s="9">
        <f t="shared" si="7"/>
        <v>102.85714285714286</v>
      </c>
      <c r="P90" s="12">
        <f t="shared" si="8"/>
        <v>60</v>
      </c>
      <c r="Q90" t="str">
        <f t="shared" si="9"/>
        <v>film &amp; video</v>
      </c>
      <c r="R90" t="str">
        <f t="shared" si="10"/>
        <v>shorts</v>
      </c>
      <c r="S90" t="b">
        <v>1</v>
      </c>
      <c r="T90" t="s">
        <v>8266</v>
      </c>
      <c r="U90" s="6">
        <f t="shared" si="11"/>
        <v>41786.65892361111</v>
      </c>
      <c r="V90" s="9">
        <f t="shared" si="13"/>
        <v>2014</v>
      </c>
      <c r="W90" s="6">
        <f t="shared" si="12"/>
        <v>41812.65892361111</v>
      </c>
    </row>
    <row r="91" spans="1:23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H91" t="s">
        <v>8224</v>
      </c>
      <c r="I91" t="s">
        <v>8246</v>
      </c>
      <c r="K91">
        <v>1370196192</v>
      </c>
      <c r="L91">
        <v>1368036192</v>
      </c>
      <c r="M91" t="b">
        <v>0</v>
      </c>
      <c r="N91">
        <v>56</v>
      </c>
      <c r="O91" s="9">
        <f t="shared" si="7"/>
        <v>115.06666666666666</v>
      </c>
      <c r="P91" s="12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t="b">
        <v>1</v>
      </c>
      <c r="T91" t="s">
        <v>8266</v>
      </c>
      <c r="U91" s="6">
        <f t="shared" si="11"/>
        <v>41402.752222222218</v>
      </c>
      <c r="V91" s="9">
        <f t="shared" si="13"/>
        <v>2013</v>
      </c>
      <c r="W91" s="6">
        <f t="shared" si="12"/>
        <v>41427.752222222218</v>
      </c>
    </row>
    <row r="92" spans="1:23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H92" t="s">
        <v>8224</v>
      </c>
      <c r="I92" t="s">
        <v>8246</v>
      </c>
      <c r="K92">
        <v>1310454499</v>
      </c>
      <c r="L92">
        <v>1307862499</v>
      </c>
      <c r="M92" t="b">
        <v>0</v>
      </c>
      <c r="N92">
        <v>16</v>
      </c>
      <c r="O92" s="9">
        <f t="shared" si="7"/>
        <v>100.4</v>
      </c>
      <c r="P92" s="12">
        <f t="shared" si="8"/>
        <v>31.375</v>
      </c>
      <c r="Q92" t="str">
        <f t="shared" si="9"/>
        <v>film &amp; video</v>
      </c>
      <c r="R92" t="str">
        <f t="shared" si="10"/>
        <v>shorts</v>
      </c>
      <c r="S92" t="b">
        <v>1</v>
      </c>
      <c r="T92" t="s">
        <v>8266</v>
      </c>
      <c r="U92" s="6">
        <f t="shared" si="11"/>
        <v>40706.297442129631</v>
      </c>
      <c r="V92" s="9">
        <f t="shared" si="13"/>
        <v>2011</v>
      </c>
      <c r="W92" s="6">
        <f t="shared" si="12"/>
        <v>40736.297442129631</v>
      </c>
    </row>
    <row r="93" spans="1:23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H93" t="s">
        <v>8224</v>
      </c>
      <c r="I93" t="s">
        <v>8246</v>
      </c>
      <c r="K93">
        <v>1305625164</v>
      </c>
      <c r="L93">
        <v>1300354764</v>
      </c>
      <c r="M93" t="b">
        <v>0</v>
      </c>
      <c r="N93">
        <v>46</v>
      </c>
      <c r="O93" s="9">
        <f t="shared" si="7"/>
        <v>120</v>
      </c>
      <c r="P93" s="12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t="b">
        <v>1</v>
      </c>
      <c r="T93" t="s">
        <v>8266</v>
      </c>
      <c r="U93" s="6">
        <f t="shared" si="11"/>
        <v>40619.402361111112</v>
      </c>
      <c r="V93" s="9">
        <f t="shared" si="13"/>
        <v>2011</v>
      </c>
      <c r="W93" s="6">
        <f t="shared" si="12"/>
        <v>40680.402361111112</v>
      </c>
    </row>
    <row r="94" spans="1:23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H94" t="s">
        <v>8229</v>
      </c>
      <c r="I94" t="s">
        <v>8251</v>
      </c>
      <c r="K94">
        <v>1485936000</v>
      </c>
      <c r="L94">
        <v>1481949983</v>
      </c>
      <c r="M94" t="b">
        <v>0</v>
      </c>
      <c r="N94">
        <v>43</v>
      </c>
      <c r="O94" s="9">
        <f t="shared" si="7"/>
        <v>105.2</v>
      </c>
      <c r="P94" s="12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t="b">
        <v>1</v>
      </c>
      <c r="T94" t="s">
        <v>8266</v>
      </c>
      <c r="U94" s="6">
        <f t="shared" si="11"/>
        <v>42721.198877314819</v>
      </c>
      <c r="V94" s="9">
        <f t="shared" si="13"/>
        <v>2016</v>
      </c>
      <c r="W94" s="6">
        <f t="shared" si="12"/>
        <v>42767.333333333328</v>
      </c>
    </row>
    <row r="95" spans="1:23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H95" t="s">
        <v>8224</v>
      </c>
      <c r="I95" t="s">
        <v>8246</v>
      </c>
      <c r="K95">
        <v>1341349200</v>
      </c>
      <c r="L95">
        <v>1338928537</v>
      </c>
      <c r="M95" t="b">
        <v>0</v>
      </c>
      <c r="N95">
        <v>15</v>
      </c>
      <c r="O95" s="9">
        <f t="shared" si="7"/>
        <v>110.6</v>
      </c>
      <c r="P95" s="12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t="b">
        <v>1</v>
      </c>
      <c r="T95" t="s">
        <v>8266</v>
      </c>
      <c r="U95" s="6">
        <f t="shared" si="11"/>
        <v>41065.858067129629</v>
      </c>
      <c r="V95" s="9">
        <f t="shared" si="13"/>
        <v>2012</v>
      </c>
      <c r="W95" s="6">
        <f t="shared" si="12"/>
        <v>41093.875</v>
      </c>
    </row>
    <row r="96" spans="1:23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H96" t="s">
        <v>8225</v>
      </c>
      <c r="I96" t="s">
        <v>8247</v>
      </c>
      <c r="K96">
        <v>1396890822</v>
      </c>
      <c r="L96">
        <v>1395162822</v>
      </c>
      <c r="M96" t="b">
        <v>0</v>
      </c>
      <c r="N96">
        <v>12</v>
      </c>
      <c r="O96" s="9">
        <f t="shared" si="7"/>
        <v>104</v>
      </c>
      <c r="P96" s="12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t="b">
        <v>1</v>
      </c>
      <c r="T96" t="s">
        <v>8266</v>
      </c>
      <c r="U96" s="6">
        <f t="shared" si="11"/>
        <v>41716.717847222222</v>
      </c>
      <c r="V96" s="9">
        <f t="shared" si="13"/>
        <v>2014</v>
      </c>
      <c r="W96" s="6">
        <f t="shared" si="12"/>
        <v>41736.717847222222</v>
      </c>
    </row>
    <row r="97" spans="1:23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H97" t="s">
        <v>8224</v>
      </c>
      <c r="I97" t="s">
        <v>8246</v>
      </c>
      <c r="K97">
        <v>1330214841</v>
      </c>
      <c r="L97">
        <v>1327622841</v>
      </c>
      <c r="M97" t="b">
        <v>0</v>
      </c>
      <c r="N97">
        <v>21</v>
      </c>
      <c r="O97" s="9">
        <f t="shared" si="7"/>
        <v>131.42857142857142</v>
      </c>
      <c r="P97" s="12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t="b">
        <v>1</v>
      </c>
      <c r="T97" t="s">
        <v>8266</v>
      </c>
      <c r="U97" s="6">
        <f t="shared" si="11"/>
        <v>40935.005104166667</v>
      </c>
      <c r="V97" s="9">
        <f t="shared" si="13"/>
        <v>2012</v>
      </c>
      <c r="W97" s="6">
        <f t="shared" si="12"/>
        <v>40965.005104166667</v>
      </c>
    </row>
    <row r="98" spans="1:23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H98" t="s">
        <v>8224</v>
      </c>
      <c r="I98" t="s">
        <v>8246</v>
      </c>
      <c r="K98">
        <v>1280631600</v>
      </c>
      <c r="L98">
        <v>1274889241</v>
      </c>
      <c r="M98" t="b">
        <v>0</v>
      </c>
      <c r="N98">
        <v>34</v>
      </c>
      <c r="O98" s="9">
        <f t="shared" si="7"/>
        <v>114.66666666666667</v>
      </c>
      <c r="P98" s="12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t="b">
        <v>1</v>
      </c>
      <c r="T98" t="s">
        <v>8266</v>
      </c>
      <c r="U98" s="6">
        <f t="shared" si="11"/>
        <v>40324.662511574075</v>
      </c>
      <c r="V98" s="9">
        <f t="shared" si="13"/>
        <v>2010</v>
      </c>
      <c r="W98" s="6">
        <f t="shared" si="12"/>
        <v>40391.125</v>
      </c>
    </row>
    <row r="99" spans="1:23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H99" t="s">
        <v>8224</v>
      </c>
      <c r="I99" t="s">
        <v>8246</v>
      </c>
      <c r="K99">
        <v>1310440482</v>
      </c>
      <c r="L99">
        <v>1307848482</v>
      </c>
      <c r="M99" t="b">
        <v>0</v>
      </c>
      <c r="N99">
        <v>8</v>
      </c>
      <c r="O99" s="9">
        <f t="shared" si="7"/>
        <v>106.25</v>
      </c>
      <c r="P99" s="12">
        <f t="shared" si="8"/>
        <v>53.125</v>
      </c>
      <c r="Q99" t="str">
        <f t="shared" si="9"/>
        <v>film &amp; video</v>
      </c>
      <c r="R99" t="str">
        <f t="shared" si="10"/>
        <v>shorts</v>
      </c>
      <c r="S99" t="b">
        <v>1</v>
      </c>
      <c r="T99" t="s">
        <v>8266</v>
      </c>
      <c r="U99" s="6">
        <f t="shared" si="11"/>
        <v>40706.135208333333</v>
      </c>
      <c r="V99" s="9">
        <f t="shared" si="13"/>
        <v>2011</v>
      </c>
      <c r="W99" s="6">
        <f t="shared" si="12"/>
        <v>40736.135208333333</v>
      </c>
    </row>
    <row r="100" spans="1:23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H100" t="s">
        <v>8224</v>
      </c>
      <c r="I100" t="s">
        <v>8246</v>
      </c>
      <c r="K100">
        <v>1354923000</v>
      </c>
      <c r="L100">
        <v>1351796674</v>
      </c>
      <c r="M100" t="b">
        <v>0</v>
      </c>
      <c r="N100">
        <v>60</v>
      </c>
      <c r="O100" s="9">
        <f t="shared" si="7"/>
        <v>106.25</v>
      </c>
      <c r="P100" s="12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t="b">
        <v>1</v>
      </c>
      <c r="T100" t="s">
        <v>8266</v>
      </c>
      <c r="U100" s="6">
        <f t="shared" si="11"/>
        <v>41214.794837962967</v>
      </c>
      <c r="V100" s="9">
        <f t="shared" si="13"/>
        <v>2012</v>
      </c>
      <c r="W100" s="6">
        <f t="shared" si="12"/>
        <v>41250.979166666664</v>
      </c>
    </row>
    <row r="101" spans="1:23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H101" t="s">
        <v>8224</v>
      </c>
      <c r="I101" t="s">
        <v>8246</v>
      </c>
      <c r="K101">
        <v>1390426799</v>
      </c>
      <c r="L101">
        <v>1387834799</v>
      </c>
      <c r="M101" t="b">
        <v>0</v>
      </c>
      <c r="N101">
        <v>39</v>
      </c>
      <c r="O101" s="9">
        <f t="shared" si="7"/>
        <v>106.01933333333334</v>
      </c>
      <c r="P101" s="12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t="b">
        <v>1</v>
      </c>
      <c r="T101" t="s">
        <v>8266</v>
      </c>
      <c r="U101" s="6">
        <f t="shared" si="11"/>
        <v>41631.902766203704</v>
      </c>
      <c r="V101" s="9">
        <f t="shared" si="13"/>
        <v>2013</v>
      </c>
      <c r="W101" s="6">
        <f t="shared" si="12"/>
        <v>41661.902766203704</v>
      </c>
    </row>
    <row r="102" spans="1:23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H102" t="s">
        <v>8224</v>
      </c>
      <c r="I102" t="s">
        <v>8246</v>
      </c>
      <c r="K102">
        <v>1352055886</v>
      </c>
      <c r="L102">
        <v>1350324286</v>
      </c>
      <c r="M102" t="b">
        <v>0</v>
      </c>
      <c r="N102">
        <v>26</v>
      </c>
      <c r="O102" s="9">
        <f t="shared" si="7"/>
        <v>100</v>
      </c>
      <c r="P102" s="1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t="b">
        <v>1</v>
      </c>
      <c r="T102" t="s">
        <v>8266</v>
      </c>
      <c r="U102" s="6">
        <f t="shared" si="11"/>
        <v>41197.753310185188</v>
      </c>
      <c r="V102" s="9">
        <f t="shared" si="13"/>
        <v>2012</v>
      </c>
      <c r="W102" s="6">
        <f t="shared" si="12"/>
        <v>41217.794976851852</v>
      </c>
    </row>
    <row r="103" spans="1:23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H103" t="s">
        <v>8224</v>
      </c>
      <c r="I103" t="s">
        <v>8246</v>
      </c>
      <c r="K103">
        <v>1359052710</v>
      </c>
      <c r="L103">
        <v>1356979110</v>
      </c>
      <c r="M103" t="b">
        <v>0</v>
      </c>
      <c r="N103">
        <v>35</v>
      </c>
      <c r="O103" s="9">
        <f t="shared" si="7"/>
        <v>100</v>
      </c>
      <c r="P103" s="12">
        <f t="shared" si="8"/>
        <v>100</v>
      </c>
      <c r="Q103" t="str">
        <f t="shared" si="9"/>
        <v>film &amp; video</v>
      </c>
      <c r="R103" t="str">
        <f t="shared" si="10"/>
        <v>shorts</v>
      </c>
      <c r="S103" t="b">
        <v>1</v>
      </c>
      <c r="T103" t="s">
        <v>8266</v>
      </c>
      <c r="U103" s="6">
        <f t="shared" si="11"/>
        <v>41274.776736111111</v>
      </c>
      <c r="V103" s="9">
        <f t="shared" si="13"/>
        <v>2012</v>
      </c>
      <c r="W103" s="6">
        <f t="shared" si="12"/>
        <v>41298.776736111111</v>
      </c>
    </row>
    <row r="104" spans="1:23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H104" t="s">
        <v>8224</v>
      </c>
      <c r="I104" t="s">
        <v>8246</v>
      </c>
      <c r="K104">
        <v>1293073733</v>
      </c>
      <c r="L104">
        <v>1290481733</v>
      </c>
      <c r="M104" t="b">
        <v>0</v>
      </c>
      <c r="N104">
        <v>65</v>
      </c>
      <c r="O104" s="9">
        <f t="shared" si="7"/>
        <v>127.75</v>
      </c>
      <c r="P104" s="12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t="b">
        <v>1</v>
      </c>
      <c r="T104" t="s">
        <v>8266</v>
      </c>
      <c r="U104" s="6">
        <f t="shared" si="11"/>
        <v>40505.131168981483</v>
      </c>
      <c r="V104" s="9">
        <f t="shared" si="13"/>
        <v>2010</v>
      </c>
      <c r="W104" s="6">
        <f t="shared" si="12"/>
        <v>40535.131168981483</v>
      </c>
    </row>
    <row r="105" spans="1:23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H105" t="s">
        <v>8225</v>
      </c>
      <c r="I105" t="s">
        <v>8247</v>
      </c>
      <c r="K105">
        <v>1394220030</v>
      </c>
      <c r="L105">
        <v>1392232830</v>
      </c>
      <c r="M105" t="b">
        <v>0</v>
      </c>
      <c r="N105">
        <v>49</v>
      </c>
      <c r="O105" s="9">
        <f t="shared" si="7"/>
        <v>105.15384615384616</v>
      </c>
      <c r="P105" s="12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t="b">
        <v>1</v>
      </c>
      <c r="T105" t="s">
        <v>8266</v>
      </c>
      <c r="U105" s="6">
        <f t="shared" si="11"/>
        <v>41682.805902777778</v>
      </c>
      <c r="V105" s="9">
        <f t="shared" si="13"/>
        <v>2014</v>
      </c>
      <c r="W105" s="6">
        <f t="shared" si="12"/>
        <v>41705.805902777778</v>
      </c>
    </row>
    <row r="106" spans="1:23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H106" t="s">
        <v>8224</v>
      </c>
      <c r="I106" t="s">
        <v>8246</v>
      </c>
      <c r="K106">
        <v>1301792400</v>
      </c>
      <c r="L106">
        <v>1299775266</v>
      </c>
      <c r="M106" t="b">
        <v>0</v>
      </c>
      <c r="N106">
        <v>10</v>
      </c>
      <c r="O106" s="9">
        <f t="shared" si="7"/>
        <v>120</v>
      </c>
      <c r="P106" s="12">
        <f t="shared" si="8"/>
        <v>60</v>
      </c>
      <c r="Q106" t="str">
        <f t="shared" si="9"/>
        <v>film &amp; video</v>
      </c>
      <c r="R106" t="str">
        <f t="shared" si="10"/>
        <v>shorts</v>
      </c>
      <c r="S106" t="b">
        <v>1</v>
      </c>
      <c r="T106" t="s">
        <v>8266</v>
      </c>
      <c r="U106" s="6">
        <f t="shared" si="11"/>
        <v>40612.695208333331</v>
      </c>
      <c r="V106" s="9">
        <f t="shared" si="13"/>
        <v>2011</v>
      </c>
      <c r="W106" s="6">
        <f t="shared" si="12"/>
        <v>40636.041666666664</v>
      </c>
    </row>
    <row r="107" spans="1:23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H107" t="s">
        <v>8224</v>
      </c>
      <c r="I107" t="s">
        <v>8246</v>
      </c>
      <c r="K107">
        <v>1463184000</v>
      </c>
      <c r="L107">
        <v>1461605020</v>
      </c>
      <c r="M107" t="b">
        <v>0</v>
      </c>
      <c r="N107">
        <v>60</v>
      </c>
      <c r="O107" s="9">
        <f t="shared" si="7"/>
        <v>107.40909090909091</v>
      </c>
      <c r="P107" s="12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t="b">
        <v>1</v>
      </c>
      <c r="T107" t="s">
        <v>8266</v>
      </c>
      <c r="U107" s="6">
        <f t="shared" si="11"/>
        <v>42485.724768518514</v>
      </c>
      <c r="V107" s="9">
        <f t="shared" si="13"/>
        <v>2016</v>
      </c>
      <c r="W107" s="6">
        <f t="shared" si="12"/>
        <v>42504</v>
      </c>
    </row>
    <row r="108" spans="1:23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H108" t="s">
        <v>8224</v>
      </c>
      <c r="I108" t="s">
        <v>8246</v>
      </c>
      <c r="K108">
        <v>1333391901</v>
      </c>
      <c r="L108">
        <v>1332182301</v>
      </c>
      <c r="M108" t="b">
        <v>0</v>
      </c>
      <c r="N108">
        <v>27</v>
      </c>
      <c r="O108" s="9">
        <f t="shared" si="7"/>
        <v>100.5</v>
      </c>
      <c r="P108" s="12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t="b">
        <v>1</v>
      </c>
      <c r="T108" t="s">
        <v>8266</v>
      </c>
      <c r="U108" s="6">
        <f t="shared" si="11"/>
        <v>40987.776631944442</v>
      </c>
      <c r="V108" s="9">
        <f t="shared" si="13"/>
        <v>2012</v>
      </c>
      <c r="W108" s="6">
        <f t="shared" si="12"/>
        <v>41001.776631944442</v>
      </c>
    </row>
    <row r="109" spans="1:23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H109" t="s">
        <v>8224</v>
      </c>
      <c r="I109" t="s">
        <v>8246</v>
      </c>
      <c r="K109">
        <v>1303688087</v>
      </c>
      <c r="L109">
        <v>1301787287</v>
      </c>
      <c r="M109" t="b">
        <v>0</v>
      </c>
      <c r="N109">
        <v>69</v>
      </c>
      <c r="O109" s="9">
        <f t="shared" si="7"/>
        <v>102.46666666666667</v>
      </c>
      <c r="P109" s="12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t="b">
        <v>1</v>
      </c>
      <c r="T109" t="s">
        <v>8266</v>
      </c>
      <c r="U109" s="6">
        <f t="shared" si="11"/>
        <v>40635.982488425929</v>
      </c>
      <c r="V109" s="9">
        <f t="shared" si="13"/>
        <v>2011</v>
      </c>
      <c r="W109" s="6">
        <f t="shared" si="12"/>
        <v>40657.982488425929</v>
      </c>
    </row>
    <row r="110" spans="1:23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H110" t="s">
        <v>8224</v>
      </c>
      <c r="I110" t="s">
        <v>8246</v>
      </c>
      <c r="K110">
        <v>1370011370</v>
      </c>
      <c r="L110">
        <v>1364827370</v>
      </c>
      <c r="M110" t="b">
        <v>0</v>
      </c>
      <c r="N110">
        <v>47</v>
      </c>
      <c r="O110" s="9">
        <f t="shared" si="7"/>
        <v>246.66666666666666</v>
      </c>
      <c r="P110" s="12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t="b">
        <v>1</v>
      </c>
      <c r="T110" t="s">
        <v>8266</v>
      </c>
      <c r="U110" s="6">
        <f t="shared" si="11"/>
        <v>41365.613078703704</v>
      </c>
      <c r="V110" s="9">
        <f t="shared" si="13"/>
        <v>2013</v>
      </c>
      <c r="W110" s="6">
        <f t="shared" si="12"/>
        <v>41425.613078703704</v>
      </c>
    </row>
    <row r="111" spans="1:23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H111" t="s">
        <v>8224</v>
      </c>
      <c r="I111" t="s">
        <v>8246</v>
      </c>
      <c r="K111">
        <v>1298680630</v>
      </c>
      <c r="L111">
        <v>1296088630</v>
      </c>
      <c r="M111" t="b">
        <v>0</v>
      </c>
      <c r="N111">
        <v>47</v>
      </c>
      <c r="O111" s="9">
        <f t="shared" si="7"/>
        <v>219.5</v>
      </c>
      <c r="P111" s="12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t="b">
        <v>1</v>
      </c>
      <c r="T111" t="s">
        <v>8266</v>
      </c>
      <c r="U111" s="6">
        <f t="shared" si="11"/>
        <v>40570.025810185187</v>
      </c>
      <c r="V111" s="9">
        <f t="shared" si="13"/>
        <v>2011</v>
      </c>
      <c r="W111" s="6">
        <f t="shared" si="12"/>
        <v>40600.025810185187</v>
      </c>
    </row>
    <row r="112" spans="1:23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H112" t="s">
        <v>8224</v>
      </c>
      <c r="I112" t="s">
        <v>8246</v>
      </c>
      <c r="K112">
        <v>1384408740</v>
      </c>
      <c r="L112">
        <v>1381445253</v>
      </c>
      <c r="M112" t="b">
        <v>0</v>
      </c>
      <c r="N112">
        <v>26</v>
      </c>
      <c r="O112" s="9">
        <f t="shared" si="7"/>
        <v>130.76923076923077</v>
      </c>
      <c r="P112" s="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t="b">
        <v>1</v>
      </c>
      <c r="T112" t="s">
        <v>8266</v>
      </c>
      <c r="U112" s="6">
        <f t="shared" si="11"/>
        <v>41557.949687500004</v>
      </c>
      <c r="V112" s="9">
        <f t="shared" si="13"/>
        <v>2013</v>
      </c>
      <c r="W112" s="6">
        <f t="shared" si="12"/>
        <v>41592.249305555553</v>
      </c>
    </row>
    <row r="113" spans="1:23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H113" t="s">
        <v>8226</v>
      </c>
      <c r="I113" t="s">
        <v>8248</v>
      </c>
      <c r="K113">
        <v>1433059187</v>
      </c>
      <c r="L113">
        <v>1430467187</v>
      </c>
      <c r="M113" t="b">
        <v>0</v>
      </c>
      <c r="N113">
        <v>53</v>
      </c>
      <c r="O113" s="9">
        <f t="shared" si="7"/>
        <v>154.57142857142858</v>
      </c>
      <c r="P113" s="12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t="b">
        <v>1</v>
      </c>
      <c r="T113" t="s">
        <v>8266</v>
      </c>
      <c r="U113" s="6">
        <f t="shared" si="11"/>
        <v>42125.333182870367</v>
      </c>
      <c r="V113" s="9">
        <f t="shared" si="13"/>
        <v>2015</v>
      </c>
      <c r="W113" s="6">
        <f t="shared" si="12"/>
        <v>42155.333182870367</v>
      </c>
    </row>
    <row r="114" spans="1:23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H114" t="s">
        <v>8224</v>
      </c>
      <c r="I114" t="s">
        <v>8246</v>
      </c>
      <c r="K114">
        <v>1397354400</v>
      </c>
      <c r="L114">
        <v>1395277318</v>
      </c>
      <c r="M114" t="b">
        <v>0</v>
      </c>
      <c r="N114">
        <v>81</v>
      </c>
      <c r="O114" s="9">
        <f t="shared" si="7"/>
        <v>104</v>
      </c>
      <c r="P114" s="12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t="b">
        <v>1</v>
      </c>
      <c r="T114" t="s">
        <v>8266</v>
      </c>
      <c r="U114" s="6">
        <f t="shared" si="11"/>
        <v>41718.043032407411</v>
      </c>
      <c r="V114" s="9">
        <f t="shared" si="13"/>
        <v>2014</v>
      </c>
      <c r="W114" s="6">
        <f t="shared" si="12"/>
        <v>41742.083333333336</v>
      </c>
    </row>
    <row r="115" spans="1:23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H115" t="s">
        <v>8224</v>
      </c>
      <c r="I115" t="s">
        <v>8246</v>
      </c>
      <c r="K115">
        <v>1312642800</v>
      </c>
      <c r="L115">
        <v>1311963128</v>
      </c>
      <c r="M115" t="b">
        <v>0</v>
      </c>
      <c r="N115">
        <v>78</v>
      </c>
      <c r="O115" s="9">
        <f t="shared" si="7"/>
        <v>141</v>
      </c>
      <c r="P115" s="12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t="b">
        <v>1</v>
      </c>
      <c r="T115" t="s">
        <v>8266</v>
      </c>
      <c r="U115" s="6">
        <f t="shared" si="11"/>
        <v>40753.758425925924</v>
      </c>
      <c r="V115" s="9">
        <f t="shared" si="13"/>
        <v>2011</v>
      </c>
      <c r="W115" s="6">
        <f t="shared" si="12"/>
        <v>40761.625</v>
      </c>
    </row>
    <row r="116" spans="1:23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H116" t="s">
        <v>8224</v>
      </c>
      <c r="I116" t="s">
        <v>8246</v>
      </c>
      <c r="K116">
        <v>1326436488</v>
      </c>
      <c r="L116">
        <v>1321252488</v>
      </c>
      <c r="M116" t="b">
        <v>0</v>
      </c>
      <c r="N116">
        <v>35</v>
      </c>
      <c r="O116" s="9">
        <f t="shared" si="7"/>
        <v>103.33333333333333</v>
      </c>
      <c r="P116" s="12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t="b">
        <v>1</v>
      </c>
      <c r="T116" t="s">
        <v>8266</v>
      </c>
      <c r="U116" s="6">
        <f t="shared" si="11"/>
        <v>40861.27416666667</v>
      </c>
      <c r="V116" s="9">
        <f t="shared" si="13"/>
        <v>2011</v>
      </c>
      <c r="W116" s="6">
        <f t="shared" si="12"/>
        <v>40921.27416666667</v>
      </c>
    </row>
    <row r="117" spans="1:23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H117" t="s">
        <v>8224</v>
      </c>
      <c r="I117" t="s">
        <v>8246</v>
      </c>
      <c r="K117">
        <v>1328377444</v>
      </c>
      <c r="L117">
        <v>1326217444</v>
      </c>
      <c r="M117" t="b">
        <v>0</v>
      </c>
      <c r="N117">
        <v>22</v>
      </c>
      <c r="O117" s="9">
        <f t="shared" si="7"/>
        <v>140.44444444444446</v>
      </c>
      <c r="P117" s="12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t="b">
        <v>1</v>
      </c>
      <c r="T117" t="s">
        <v>8266</v>
      </c>
      <c r="U117" s="6">
        <f t="shared" si="11"/>
        <v>40918.738935185189</v>
      </c>
      <c r="V117" s="9">
        <f t="shared" si="13"/>
        <v>2012</v>
      </c>
      <c r="W117" s="6">
        <f t="shared" si="12"/>
        <v>40943.738935185189</v>
      </c>
    </row>
    <row r="118" spans="1:23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H118" t="s">
        <v>8224</v>
      </c>
      <c r="I118" t="s">
        <v>8246</v>
      </c>
      <c r="K118">
        <v>1302260155</v>
      </c>
      <c r="L118">
        <v>1298289355</v>
      </c>
      <c r="M118" t="b">
        <v>0</v>
      </c>
      <c r="N118">
        <v>57</v>
      </c>
      <c r="O118" s="9">
        <f t="shared" si="7"/>
        <v>113.65714285714286</v>
      </c>
      <c r="P118" s="12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t="b">
        <v>1</v>
      </c>
      <c r="T118" t="s">
        <v>8266</v>
      </c>
      <c r="U118" s="6">
        <f t="shared" si="11"/>
        <v>40595.497164351851</v>
      </c>
      <c r="V118" s="9">
        <f t="shared" si="13"/>
        <v>2011</v>
      </c>
      <c r="W118" s="6">
        <f t="shared" si="12"/>
        <v>40641.455497685187</v>
      </c>
    </row>
    <row r="119" spans="1:23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H119" t="s">
        <v>8224</v>
      </c>
      <c r="I119" t="s">
        <v>8246</v>
      </c>
      <c r="K119">
        <v>1276110000</v>
      </c>
      <c r="L119">
        <v>1268337744</v>
      </c>
      <c r="M119" t="b">
        <v>0</v>
      </c>
      <c r="N119">
        <v>27</v>
      </c>
      <c r="O119" s="9">
        <f t="shared" si="7"/>
        <v>100.49377777777778</v>
      </c>
      <c r="P119" s="12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t="b">
        <v>1</v>
      </c>
      <c r="T119" t="s">
        <v>8266</v>
      </c>
      <c r="U119" s="6">
        <f t="shared" si="11"/>
        <v>40248.834999999999</v>
      </c>
      <c r="V119" s="9">
        <f t="shared" si="13"/>
        <v>2010</v>
      </c>
      <c r="W119" s="6">
        <f t="shared" si="12"/>
        <v>40338.791666666664</v>
      </c>
    </row>
    <row r="120" spans="1:23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H120" t="s">
        <v>8224</v>
      </c>
      <c r="I120" t="s">
        <v>8246</v>
      </c>
      <c r="K120">
        <v>1311902236</v>
      </c>
      <c r="L120">
        <v>1309310236</v>
      </c>
      <c r="M120" t="b">
        <v>0</v>
      </c>
      <c r="N120">
        <v>39</v>
      </c>
      <c r="O120" s="9">
        <f t="shared" si="7"/>
        <v>113.0316</v>
      </c>
      <c r="P120" s="12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t="b">
        <v>1</v>
      </c>
      <c r="T120" t="s">
        <v>8266</v>
      </c>
      <c r="U120" s="6">
        <f t="shared" si="11"/>
        <v>40723.053657407407</v>
      </c>
      <c r="V120" s="9">
        <f t="shared" si="13"/>
        <v>2011</v>
      </c>
      <c r="W120" s="6">
        <f t="shared" si="12"/>
        <v>40753.053657407407</v>
      </c>
    </row>
    <row r="121" spans="1:23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H121" t="s">
        <v>8224</v>
      </c>
      <c r="I121" t="s">
        <v>8246</v>
      </c>
      <c r="K121">
        <v>1313276400</v>
      </c>
      <c r="L121">
        <v>1310693986</v>
      </c>
      <c r="M121" t="b">
        <v>0</v>
      </c>
      <c r="N121">
        <v>37</v>
      </c>
      <c r="O121" s="9">
        <f t="shared" si="7"/>
        <v>104.55692307692307</v>
      </c>
      <c r="P121" s="12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t="b">
        <v>1</v>
      </c>
      <c r="T121" t="s">
        <v>8266</v>
      </c>
      <c r="U121" s="6">
        <f t="shared" si="11"/>
        <v>40739.069282407407</v>
      </c>
      <c r="V121" s="9">
        <f t="shared" si="13"/>
        <v>2011</v>
      </c>
      <c r="W121" s="6">
        <f t="shared" si="12"/>
        <v>40768.958333333336</v>
      </c>
    </row>
    <row r="122" spans="1:23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H122" t="s">
        <v>8231</v>
      </c>
      <c r="I122" t="s">
        <v>8252</v>
      </c>
      <c r="K122">
        <v>1475457107</v>
      </c>
      <c r="L122">
        <v>1472865107</v>
      </c>
      <c r="M122" t="b">
        <v>0</v>
      </c>
      <c r="N122">
        <v>1</v>
      </c>
      <c r="O122" s="9">
        <f t="shared" si="7"/>
        <v>1.4285714285714285E-2</v>
      </c>
      <c r="P122" s="1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t="b">
        <v>0</v>
      </c>
      <c r="T122" t="s">
        <v>8267</v>
      </c>
      <c r="U122" s="6">
        <f t="shared" si="11"/>
        <v>42616.049849537041</v>
      </c>
      <c r="V122" s="9">
        <f t="shared" si="13"/>
        <v>2016</v>
      </c>
      <c r="W122" s="6">
        <f t="shared" si="12"/>
        <v>42646.049849537041</v>
      </c>
    </row>
    <row r="123" spans="1:23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H123" t="s">
        <v>8224</v>
      </c>
      <c r="I123" t="s">
        <v>8246</v>
      </c>
      <c r="K123">
        <v>1429352160</v>
      </c>
      <c r="L123">
        <v>1427993710</v>
      </c>
      <c r="M123" t="b">
        <v>0</v>
      </c>
      <c r="N123">
        <v>1</v>
      </c>
      <c r="O123" s="9">
        <f t="shared" si="7"/>
        <v>3.3333333333333333E-2</v>
      </c>
      <c r="P123" s="12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t="b">
        <v>0</v>
      </c>
      <c r="T123" t="s">
        <v>8267</v>
      </c>
      <c r="U123" s="6">
        <f t="shared" si="11"/>
        <v>42096.704976851848</v>
      </c>
      <c r="V123" s="9">
        <f t="shared" si="13"/>
        <v>2015</v>
      </c>
      <c r="W123" s="6">
        <f t="shared" si="12"/>
        <v>42112.427777777775</v>
      </c>
    </row>
    <row r="124" spans="1:23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H124" t="s">
        <v>8224</v>
      </c>
      <c r="I124" t="s">
        <v>8246</v>
      </c>
      <c r="K124">
        <v>1476094907</v>
      </c>
      <c r="L124">
        <v>1470910907</v>
      </c>
      <c r="M124" t="b">
        <v>0</v>
      </c>
      <c r="N124">
        <v>0</v>
      </c>
      <c r="O124" s="9">
        <f t="shared" si="7"/>
        <v>0</v>
      </c>
      <c r="P124" s="12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t="b">
        <v>0</v>
      </c>
      <c r="T124" t="s">
        <v>8267</v>
      </c>
      <c r="U124" s="6">
        <f t="shared" si="11"/>
        <v>42593.431793981479</v>
      </c>
      <c r="V124" s="9">
        <f t="shared" si="13"/>
        <v>2016</v>
      </c>
      <c r="W124" s="6">
        <f t="shared" si="12"/>
        <v>42653.431793981479</v>
      </c>
    </row>
    <row r="125" spans="1:23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H125" t="s">
        <v>8224</v>
      </c>
      <c r="I125" t="s">
        <v>8246</v>
      </c>
      <c r="K125">
        <v>1414533600</v>
      </c>
      <c r="L125">
        <v>1411411564</v>
      </c>
      <c r="M125" t="b">
        <v>0</v>
      </c>
      <c r="N125">
        <v>6</v>
      </c>
      <c r="O125" s="9">
        <f t="shared" si="7"/>
        <v>0.27454545454545454</v>
      </c>
      <c r="P125" s="12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t="b">
        <v>0</v>
      </c>
      <c r="T125" t="s">
        <v>8267</v>
      </c>
      <c r="U125" s="6">
        <f t="shared" si="11"/>
        <v>41904.781990740739</v>
      </c>
      <c r="V125" s="9">
        <f t="shared" si="13"/>
        <v>2014</v>
      </c>
      <c r="W125" s="6">
        <f t="shared" si="12"/>
        <v>41940.916666666664</v>
      </c>
    </row>
    <row r="126" spans="1:23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H126" t="s">
        <v>8224</v>
      </c>
      <c r="I126" t="s">
        <v>8246</v>
      </c>
      <c r="K126">
        <v>1431728242</v>
      </c>
      <c r="L126">
        <v>1429568242</v>
      </c>
      <c r="M126" t="b">
        <v>0</v>
      </c>
      <c r="N126">
        <v>0</v>
      </c>
      <c r="O126" s="9">
        <f t="shared" si="7"/>
        <v>0</v>
      </c>
      <c r="P126" s="12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t="b">
        <v>0</v>
      </c>
      <c r="T126" t="s">
        <v>8267</v>
      </c>
      <c r="U126" s="6">
        <f t="shared" si="11"/>
        <v>42114.928726851853</v>
      </c>
      <c r="V126" s="9">
        <f t="shared" si="13"/>
        <v>2015</v>
      </c>
      <c r="W126" s="6">
        <f t="shared" si="12"/>
        <v>42139.928726851853</v>
      </c>
    </row>
    <row r="127" spans="1:23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H127" t="s">
        <v>8229</v>
      </c>
      <c r="I127" t="s">
        <v>8251</v>
      </c>
      <c r="K127">
        <v>1486165880</v>
      </c>
      <c r="L127">
        <v>1480981880</v>
      </c>
      <c r="M127" t="b">
        <v>0</v>
      </c>
      <c r="N127">
        <v>6</v>
      </c>
      <c r="O127" s="9">
        <f t="shared" si="7"/>
        <v>14</v>
      </c>
      <c r="P127" s="12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t="b">
        <v>0</v>
      </c>
      <c r="T127" t="s">
        <v>8267</v>
      </c>
      <c r="U127" s="6">
        <f t="shared" si="11"/>
        <v>42709.993981481486</v>
      </c>
      <c r="V127" s="9">
        <f t="shared" si="13"/>
        <v>2016</v>
      </c>
      <c r="W127" s="6">
        <f t="shared" si="12"/>
        <v>42769.993981481486</v>
      </c>
    </row>
    <row r="128" spans="1:23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H128" t="s">
        <v>8224</v>
      </c>
      <c r="I128" t="s">
        <v>8246</v>
      </c>
      <c r="K128">
        <v>1433988000</v>
      </c>
      <c r="L128">
        <v>1431353337</v>
      </c>
      <c r="M128" t="b">
        <v>0</v>
      </c>
      <c r="N128">
        <v>13</v>
      </c>
      <c r="O128" s="9">
        <f t="shared" si="7"/>
        <v>5.548</v>
      </c>
      <c r="P128" s="12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t="b">
        <v>0</v>
      </c>
      <c r="T128" t="s">
        <v>8267</v>
      </c>
      <c r="U128" s="6">
        <f t="shared" si="11"/>
        <v>42135.589548611111</v>
      </c>
      <c r="V128" s="9">
        <f t="shared" si="13"/>
        <v>2015</v>
      </c>
      <c r="W128" s="6">
        <f t="shared" si="12"/>
        <v>42166.083333333328</v>
      </c>
    </row>
    <row r="129" spans="1:23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H129" t="s">
        <v>8224</v>
      </c>
      <c r="I129" t="s">
        <v>8246</v>
      </c>
      <c r="K129">
        <v>1428069541</v>
      </c>
      <c r="L129">
        <v>1425481141</v>
      </c>
      <c r="M129" t="b">
        <v>0</v>
      </c>
      <c r="N129">
        <v>4</v>
      </c>
      <c r="O129" s="9">
        <f t="shared" si="7"/>
        <v>2.375</v>
      </c>
      <c r="P129" s="12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t="b">
        <v>0</v>
      </c>
      <c r="T129" t="s">
        <v>8267</v>
      </c>
      <c r="U129" s="6">
        <f t="shared" si="11"/>
        <v>42067.62431712963</v>
      </c>
      <c r="V129" s="9">
        <f t="shared" si="13"/>
        <v>2015</v>
      </c>
      <c r="W129" s="6">
        <f t="shared" si="12"/>
        <v>42097.582650462966</v>
      </c>
    </row>
    <row r="130" spans="1:23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H130" t="s">
        <v>8224</v>
      </c>
      <c r="I130" t="s">
        <v>8246</v>
      </c>
      <c r="K130">
        <v>1476941293</v>
      </c>
      <c r="L130">
        <v>1473917293</v>
      </c>
      <c r="M130" t="b">
        <v>0</v>
      </c>
      <c r="N130">
        <v>6</v>
      </c>
      <c r="O130" s="9">
        <f t="shared" si="7"/>
        <v>1.867</v>
      </c>
      <c r="P130" s="12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t="b">
        <v>0</v>
      </c>
      <c r="T130" t="s">
        <v>8267</v>
      </c>
      <c r="U130" s="6">
        <f t="shared" si="11"/>
        <v>42628.22792824074</v>
      </c>
      <c r="V130" s="9">
        <f t="shared" si="13"/>
        <v>2016</v>
      </c>
      <c r="W130" s="6">
        <f t="shared" si="12"/>
        <v>42663.22792824074</v>
      </c>
    </row>
    <row r="131" spans="1:23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H131" t="s">
        <v>8224</v>
      </c>
      <c r="I131" t="s">
        <v>8246</v>
      </c>
      <c r="K131">
        <v>1414708183</v>
      </c>
      <c r="L131">
        <v>1409524183</v>
      </c>
      <c r="M131" t="b">
        <v>0</v>
      </c>
      <c r="N131">
        <v>0</v>
      </c>
      <c r="O131" s="9">
        <f t="shared" ref="O131:O194" si="14">E131*100/D131</f>
        <v>0</v>
      </c>
      <c r="P131" s="12">
        <f t="shared" ref="P131:P194" si="15">IF(N131=0,0,E131/N131)</f>
        <v>0</v>
      </c>
      <c r="Q131" t="str">
        <f t="shared" ref="Q131:Q194" si="16">LEFT(T131,FIND("/",T131)-1)</f>
        <v>film &amp; video</v>
      </c>
      <c r="R131" t="str">
        <f t="shared" ref="R131:R194" si="17">RIGHT(T131,LEN(T131)-FIND("/",T131))</f>
        <v>science fiction</v>
      </c>
      <c r="S131" t="b">
        <v>0</v>
      </c>
      <c r="T131" t="s">
        <v>8267</v>
      </c>
      <c r="U131" s="6">
        <f t="shared" ref="U131:U194" si="18">(L131/86400)+DATE(1970,1,1)</f>
        <v>41882.937303240738</v>
      </c>
      <c r="V131" s="9">
        <f t="shared" si="13"/>
        <v>2014</v>
      </c>
      <c r="W131" s="6">
        <f t="shared" ref="W131:W194" si="19">(K131/86400)+DATE(1970,1,1)</f>
        <v>41942.937303240738</v>
      </c>
    </row>
    <row r="132" spans="1:23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H132" t="s">
        <v>8225</v>
      </c>
      <c r="I132" t="s">
        <v>8247</v>
      </c>
      <c r="K132">
        <v>1402949760</v>
      </c>
      <c r="L132">
        <v>1400536692</v>
      </c>
      <c r="M132" t="b">
        <v>0</v>
      </c>
      <c r="N132">
        <v>0</v>
      </c>
      <c r="O132" s="9">
        <f t="shared" si="14"/>
        <v>0</v>
      </c>
      <c r="P132" s="12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t="b">
        <v>0</v>
      </c>
      <c r="T132" t="s">
        <v>8267</v>
      </c>
      <c r="U132" s="6">
        <f t="shared" si="18"/>
        <v>41778.91541666667</v>
      </c>
      <c r="V132" s="9">
        <f t="shared" ref="V132:V195" si="20">YEAR(U132)</f>
        <v>2014</v>
      </c>
      <c r="W132" s="6">
        <f t="shared" si="19"/>
        <v>41806.844444444447</v>
      </c>
    </row>
    <row r="133" spans="1:23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H133" t="s">
        <v>8224</v>
      </c>
      <c r="I133" t="s">
        <v>8246</v>
      </c>
      <c r="K133">
        <v>1467763200</v>
      </c>
      <c r="L133">
        <v>1466453161</v>
      </c>
      <c r="M133" t="b">
        <v>0</v>
      </c>
      <c r="N133">
        <v>0</v>
      </c>
      <c r="O133" s="9">
        <f t="shared" si="14"/>
        <v>0</v>
      </c>
      <c r="P133" s="12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t="b">
        <v>0</v>
      </c>
      <c r="T133" t="s">
        <v>8267</v>
      </c>
      <c r="U133" s="6">
        <f t="shared" si="18"/>
        <v>42541.837511574078</v>
      </c>
      <c r="V133" s="9">
        <f t="shared" si="20"/>
        <v>2016</v>
      </c>
      <c r="W133" s="6">
        <f t="shared" si="19"/>
        <v>42557</v>
      </c>
    </row>
    <row r="134" spans="1:23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H134" t="s">
        <v>8224</v>
      </c>
      <c r="I134" t="s">
        <v>8246</v>
      </c>
      <c r="K134">
        <v>1415392207</v>
      </c>
      <c r="L134">
        <v>1411500607</v>
      </c>
      <c r="M134" t="b">
        <v>0</v>
      </c>
      <c r="N134">
        <v>81</v>
      </c>
      <c r="O134" s="9">
        <f t="shared" si="14"/>
        <v>9.5687499999999996</v>
      </c>
      <c r="P134" s="12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t="b">
        <v>0</v>
      </c>
      <c r="T134" t="s">
        <v>8267</v>
      </c>
      <c r="U134" s="6">
        <f t="shared" si="18"/>
        <v>41905.812581018516</v>
      </c>
      <c r="V134" s="9">
        <f t="shared" si="20"/>
        <v>2014</v>
      </c>
      <c r="W134" s="6">
        <f t="shared" si="19"/>
        <v>41950.854247685187</v>
      </c>
    </row>
    <row r="135" spans="1:23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H135" t="s">
        <v>8224</v>
      </c>
      <c r="I135" t="s">
        <v>8246</v>
      </c>
      <c r="K135">
        <v>1464715860</v>
      </c>
      <c r="L135">
        <v>1462130584</v>
      </c>
      <c r="M135" t="b">
        <v>0</v>
      </c>
      <c r="N135">
        <v>0</v>
      </c>
      <c r="O135" s="9">
        <f t="shared" si="14"/>
        <v>0</v>
      </c>
      <c r="P135" s="12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t="b">
        <v>0</v>
      </c>
      <c r="T135" t="s">
        <v>8267</v>
      </c>
      <c r="U135" s="6">
        <f t="shared" si="18"/>
        <v>42491.80768518518</v>
      </c>
      <c r="V135" s="9">
        <f t="shared" si="20"/>
        <v>2016</v>
      </c>
      <c r="W135" s="6">
        <f t="shared" si="19"/>
        <v>42521.729861111111</v>
      </c>
    </row>
    <row r="136" spans="1:23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H136" t="s">
        <v>8224</v>
      </c>
      <c r="I136" t="s">
        <v>8246</v>
      </c>
      <c r="K136">
        <v>1441386000</v>
      </c>
      <c r="L136">
        <v>1438811418</v>
      </c>
      <c r="M136" t="b">
        <v>0</v>
      </c>
      <c r="N136">
        <v>0</v>
      </c>
      <c r="O136" s="9">
        <f t="shared" si="14"/>
        <v>0</v>
      </c>
      <c r="P136" s="12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t="b">
        <v>0</v>
      </c>
      <c r="T136" t="s">
        <v>8267</v>
      </c>
      <c r="U136" s="6">
        <f t="shared" si="18"/>
        <v>42221.909930555557</v>
      </c>
      <c r="V136" s="9">
        <f t="shared" si="20"/>
        <v>2015</v>
      </c>
      <c r="W136" s="6">
        <f t="shared" si="19"/>
        <v>42251.708333333328</v>
      </c>
    </row>
    <row r="137" spans="1:23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H137" t="s">
        <v>8224</v>
      </c>
      <c r="I137" t="s">
        <v>8246</v>
      </c>
      <c r="K137">
        <v>1404241200</v>
      </c>
      <c r="L137">
        <v>1401354597</v>
      </c>
      <c r="M137" t="b">
        <v>0</v>
      </c>
      <c r="N137">
        <v>5</v>
      </c>
      <c r="O137" s="9">
        <f t="shared" si="14"/>
        <v>13.433333333333334</v>
      </c>
      <c r="P137" s="12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t="b">
        <v>0</v>
      </c>
      <c r="T137" t="s">
        <v>8267</v>
      </c>
      <c r="U137" s="6">
        <f t="shared" si="18"/>
        <v>41788.381909722222</v>
      </c>
      <c r="V137" s="9">
        <f t="shared" si="20"/>
        <v>2014</v>
      </c>
      <c r="W137" s="6">
        <f t="shared" si="19"/>
        <v>41821.791666666664</v>
      </c>
    </row>
    <row r="138" spans="1:23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H138" t="s">
        <v>8224</v>
      </c>
      <c r="I138" t="s">
        <v>8246</v>
      </c>
      <c r="K138">
        <v>1431771360</v>
      </c>
      <c r="L138">
        <v>1427968234</v>
      </c>
      <c r="M138" t="b">
        <v>0</v>
      </c>
      <c r="N138">
        <v>0</v>
      </c>
      <c r="O138" s="9">
        <f t="shared" si="14"/>
        <v>0</v>
      </c>
      <c r="P138" s="12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t="b">
        <v>0</v>
      </c>
      <c r="T138" t="s">
        <v>8267</v>
      </c>
      <c r="U138" s="6">
        <f t="shared" si="18"/>
        <v>42096.410115740742</v>
      </c>
      <c r="V138" s="9">
        <f t="shared" si="20"/>
        <v>2015</v>
      </c>
      <c r="W138" s="6">
        <f t="shared" si="19"/>
        <v>42140.427777777775</v>
      </c>
    </row>
    <row r="139" spans="1:23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H139" t="s">
        <v>8232</v>
      </c>
      <c r="I139" t="s">
        <v>8253</v>
      </c>
      <c r="K139">
        <v>1444657593</v>
      </c>
      <c r="L139">
        <v>1440337593</v>
      </c>
      <c r="M139" t="b">
        <v>0</v>
      </c>
      <c r="N139">
        <v>0</v>
      </c>
      <c r="O139" s="9">
        <f t="shared" si="14"/>
        <v>0</v>
      </c>
      <c r="P139" s="12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t="b">
        <v>0</v>
      </c>
      <c r="T139" t="s">
        <v>8267</v>
      </c>
      <c r="U139" s="6">
        <f t="shared" si="18"/>
        <v>42239.573993055557</v>
      </c>
      <c r="V139" s="9">
        <f t="shared" si="20"/>
        <v>2015</v>
      </c>
      <c r="W139" s="6">
        <f t="shared" si="19"/>
        <v>42289.573993055557</v>
      </c>
    </row>
    <row r="140" spans="1:23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H140" t="s">
        <v>8224</v>
      </c>
      <c r="I140" t="s">
        <v>8246</v>
      </c>
      <c r="K140">
        <v>1438405140</v>
      </c>
      <c r="L140">
        <v>1435731041</v>
      </c>
      <c r="M140" t="b">
        <v>0</v>
      </c>
      <c r="N140">
        <v>58</v>
      </c>
      <c r="O140" s="9">
        <f t="shared" si="14"/>
        <v>3.1413333333333333</v>
      </c>
      <c r="P140" s="12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t="b">
        <v>0</v>
      </c>
      <c r="T140" t="s">
        <v>8267</v>
      </c>
      <c r="U140" s="6">
        <f t="shared" si="18"/>
        <v>42186.257418981477</v>
      </c>
      <c r="V140" s="9">
        <f t="shared" si="20"/>
        <v>2015</v>
      </c>
      <c r="W140" s="6">
        <f t="shared" si="19"/>
        <v>42217.207638888889</v>
      </c>
    </row>
    <row r="141" spans="1:23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H141" t="s">
        <v>8224</v>
      </c>
      <c r="I141" t="s">
        <v>8246</v>
      </c>
      <c r="K141">
        <v>1436738772</v>
      </c>
      <c r="L141">
        <v>1435874772</v>
      </c>
      <c r="M141" t="b">
        <v>0</v>
      </c>
      <c r="N141">
        <v>1</v>
      </c>
      <c r="O141" s="9">
        <f t="shared" si="14"/>
        <v>100</v>
      </c>
      <c r="P141" s="12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t="b">
        <v>0</v>
      </c>
      <c r="T141" t="s">
        <v>8267</v>
      </c>
      <c r="U141" s="6">
        <f t="shared" si="18"/>
        <v>42187.920972222222</v>
      </c>
      <c r="V141" s="9">
        <f t="shared" si="20"/>
        <v>2015</v>
      </c>
      <c r="W141" s="6">
        <f t="shared" si="19"/>
        <v>42197.920972222222</v>
      </c>
    </row>
    <row r="142" spans="1:23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H142" t="s">
        <v>8224</v>
      </c>
      <c r="I142" t="s">
        <v>8246</v>
      </c>
      <c r="K142">
        <v>1426823132</v>
      </c>
      <c r="L142">
        <v>1424234732</v>
      </c>
      <c r="M142" t="b">
        <v>0</v>
      </c>
      <c r="N142">
        <v>0</v>
      </c>
      <c r="O142" s="9">
        <f t="shared" si="14"/>
        <v>0</v>
      </c>
      <c r="P142" s="12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t="b">
        <v>0</v>
      </c>
      <c r="T142" t="s">
        <v>8267</v>
      </c>
      <c r="U142" s="6">
        <f t="shared" si="18"/>
        <v>42053.198287037041</v>
      </c>
      <c r="V142" s="9">
        <f t="shared" si="20"/>
        <v>2015</v>
      </c>
      <c r="W142" s="6">
        <f t="shared" si="19"/>
        <v>42083.15662037037</v>
      </c>
    </row>
    <row r="143" spans="1:23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H143" t="s">
        <v>8224</v>
      </c>
      <c r="I143" t="s">
        <v>8246</v>
      </c>
      <c r="K143">
        <v>1433043623</v>
      </c>
      <c r="L143">
        <v>1429155623</v>
      </c>
      <c r="M143" t="b">
        <v>0</v>
      </c>
      <c r="N143">
        <v>28</v>
      </c>
      <c r="O143" s="9">
        <f t="shared" si="14"/>
        <v>10.775</v>
      </c>
      <c r="P143" s="12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t="b">
        <v>0</v>
      </c>
      <c r="T143" t="s">
        <v>8267</v>
      </c>
      <c r="U143" s="6">
        <f t="shared" si="18"/>
        <v>42110.153043981481</v>
      </c>
      <c r="V143" s="9">
        <f t="shared" si="20"/>
        <v>2015</v>
      </c>
      <c r="W143" s="6">
        <f t="shared" si="19"/>
        <v>42155.153043981481</v>
      </c>
    </row>
    <row r="144" spans="1:23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H144" t="s">
        <v>8224</v>
      </c>
      <c r="I144" t="s">
        <v>8246</v>
      </c>
      <c r="K144">
        <v>1416176778</v>
      </c>
      <c r="L144">
        <v>1414358778</v>
      </c>
      <c r="M144" t="b">
        <v>0</v>
      </c>
      <c r="N144">
        <v>1</v>
      </c>
      <c r="O144" s="9">
        <f t="shared" si="14"/>
        <v>0.33333333333333331</v>
      </c>
      <c r="P144" s="12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t="b">
        <v>0</v>
      </c>
      <c r="T144" t="s">
        <v>8267</v>
      </c>
      <c r="U144" s="6">
        <f t="shared" si="18"/>
        <v>41938.893263888887</v>
      </c>
      <c r="V144" s="9">
        <f t="shared" si="20"/>
        <v>2014</v>
      </c>
      <c r="W144" s="6">
        <f t="shared" si="19"/>
        <v>41959.934930555552</v>
      </c>
    </row>
    <row r="145" spans="1:23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H145" t="s">
        <v>8226</v>
      </c>
      <c r="I145" t="s">
        <v>8248</v>
      </c>
      <c r="K145">
        <v>1472882100</v>
      </c>
      <c r="L145">
        <v>1467941542</v>
      </c>
      <c r="M145" t="b">
        <v>0</v>
      </c>
      <c r="N145">
        <v>0</v>
      </c>
      <c r="O145" s="9">
        <f t="shared" si="14"/>
        <v>0</v>
      </c>
      <c r="P145" s="12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t="b">
        <v>0</v>
      </c>
      <c r="T145" t="s">
        <v>8267</v>
      </c>
      <c r="U145" s="6">
        <f t="shared" si="18"/>
        <v>42559.064143518517</v>
      </c>
      <c r="V145" s="9">
        <f t="shared" si="20"/>
        <v>2016</v>
      </c>
      <c r="W145" s="6">
        <f t="shared" si="19"/>
        <v>42616.246527777781</v>
      </c>
    </row>
    <row r="146" spans="1:23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H146" t="s">
        <v>8229</v>
      </c>
      <c r="I146" t="s">
        <v>8251</v>
      </c>
      <c r="K146">
        <v>1428945472</v>
      </c>
      <c r="L146">
        <v>1423765072</v>
      </c>
      <c r="M146" t="b">
        <v>0</v>
      </c>
      <c r="N146">
        <v>37</v>
      </c>
      <c r="O146" s="9">
        <f t="shared" si="14"/>
        <v>27.6</v>
      </c>
      <c r="P146" s="12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t="b">
        <v>0</v>
      </c>
      <c r="T146" t="s">
        <v>8267</v>
      </c>
      <c r="U146" s="6">
        <f t="shared" si="18"/>
        <v>42047.762407407412</v>
      </c>
      <c r="V146" s="9">
        <f t="shared" si="20"/>
        <v>2015</v>
      </c>
      <c r="W146" s="6">
        <f t="shared" si="19"/>
        <v>42107.72074074074</v>
      </c>
    </row>
    <row r="147" spans="1:23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H147" t="s">
        <v>8224</v>
      </c>
      <c r="I147" t="s">
        <v>8246</v>
      </c>
      <c r="K147">
        <v>1439298052</v>
      </c>
      <c r="L147">
        <v>1436965252</v>
      </c>
      <c r="M147" t="b">
        <v>0</v>
      </c>
      <c r="N147">
        <v>9</v>
      </c>
      <c r="O147" s="9">
        <f t="shared" si="14"/>
        <v>7.5111111111111111</v>
      </c>
      <c r="P147" s="12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t="b">
        <v>0</v>
      </c>
      <c r="T147" t="s">
        <v>8267</v>
      </c>
      <c r="U147" s="6">
        <f t="shared" si="18"/>
        <v>42200.542268518519</v>
      </c>
      <c r="V147" s="9">
        <f t="shared" si="20"/>
        <v>2015</v>
      </c>
      <c r="W147" s="6">
        <f t="shared" si="19"/>
        <v>42227.542268518519</v>
      </c>
    </row>
    <row r="148" spans="1:23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H148" t="s">
        <v>8224</v>
      </c>
      <c r="I148" t="s">
        <v>8246</v>
      </c>
      <c r="K148">
        <v>1484698998</v>
      </c>
      <c r="L148">
        <v>1479514998</v>
      </c>
      <c r="M148" t="b">
        <v>0</v>
      </c>
      <c r="N148">
        <v>3</v>
      </c>
      <c r="O148" s="9">
        <f t="shared" si="14"/>
        <v>0.57499999999999996</v>
      </c>
      <c r="P148" s="12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t="b">
        <v>0</v>
      </c>
      <c r="T148" t="s">
        <v>8267</v>
      </c>
      <c r="U148" s="6">
        <f t="shared" si="18"/>
        <v>42693.016180555554</v>
      </c>
      <c r="V148" s="9">
        <f t="shared" si="20"/>
        <v>2016</v>
      </c>
      <c r="W148" s="6">
        <f t="shared" si="19"/>
        <v>42753.016180555554</v>
      </c>
    </row>
    <row r="149" spans="1:23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H149" t="s">
        <v>8225</v>
      </c>
      <c r="I149" t="s">
        <v>8247</v>
      </c>
      <c r="K149">
        <v>1420741080</v>
      </c>
      <c r="L149">
        <v>1417026340</v>
      </c>
      <c r="M149" t="b">
        <v>0</v>
      </c>
      <c r="N149">
        <v>0</v>
      </c>
      <c r="O149" s="9">
        <f t="shared" si="14"/>
        <v>0</v>
      </c>
      <c r="P149" s="12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t="b">
        <v>0</v>
      </c>
      <c r="T149" t="s">
        <v>8267</v>
      </c>
      <c r="U149" s="6">
        <f t="shared" si="18"/>
        <v>41969.767824074079</v>
      </c>
      <c r="V149" s="9">
        <f t="shared" si="20"/>
        <v>2014</v>
      </c>
      <c r="W149" s="6">
        <f t="shared" si="19"/>
        <v>42012.762499999997</v>
      </c>
    </row>
    <row r="150" spans="1:23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H150" t="s">
        <v>8224</v>
      </c>
      <c r="I150" t="s">
        <v>8246</v>
      </c>
      <c r="K150">
        <v>1456555536</v>
      </c>
      <c r="L150">
        <v>1453963536</v>
      </c>
      <c r="M150" t="b">
        <v>0</v>
      </c>
      <c r="N150">
        <v>2</v>
      </c>
      <c r="O150" s="9">
        <f t="shared" si="14"/>
        <v>0.08</v>
      </c>
      <c r="P150" s="12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t="b">
        <v>0</v>
      </c>
      <c r="T150" t="s">
        <v>8267</v>
      </c>
      <c r="U150" s="6">
        <f t="shared" si="18"/>
        <v>42397.281666666662</v>
      </c>
      <c r="V150" s="9">
        <f t="shared" si="20"/>
        <v>2016</v>
      </c>
      <c r="W150" s="6">
        <f t="shared" si="19"/>
        <v>42427.281666666662</v>
      </c>
    </row>
    <row r="151" spans="1:23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H151" t="s">
        <v>8224</v>
      </c>
      <c r="I151" t="s">
        <v>8246</v>
      </c>
      <c r="K151">
        <v>1419494400</v>
      </c>
      <c r="L151">
        <v>1416888470</v>
      </c>
      <c r="M151" t="b">
        <v>0</v>
      </c>
      <c r="N151">
        <v>6</v>
      </c>
      <c r="O151" s="9">
        <f t="shared" si="14"/>
        <v>0.92</v>
      </c>
      <c r="P151" s="12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t="b">
        <v>0</v>
      </c>
      <c r="T151" t="s">
        <v>8267</v>
      </c>
      <c r="U151" s="6">
        <f t="shared" si="18"/>
        <v>41968.172106481477</v>
      </c>
      <c r="V151" s="9">
        <f t="shared" si="20"/>
        <v>2014</v>
      </c>
      <c r="W151" s="6">
        <f t="shared" si="19"/>
        <v>41998.333333333328</v>
      </c>
    </row>
    <row r="152" spans="1:23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H152" t="s">
        <v>8224</v>
      </c>
      <c r="I152" t="s">
        <v>8246</v>
      </c>
      <c r="K152">
        <v>1432612382</v>
      </c>
      <c r="L152">
        <v>1427428382</v>
      </c>
      <c r="M152" t="b">
        <v>0</v>
      </c>
      <c r="N152">
        <v>67</v>
      </c>
      <c r="O152" s="9">
        <f t="shared" si="14"/>
        <v>23.163076923076922</v>
      </c>
      <c r="P152" s="1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t="b">
        <v>0</v>
      </c>
      <c r="T152" t="s">
        <v>8267</v>
      </c>
      <c r="U152" s="6">
        <f t="shared" si="18"/>
        <v>42090.161828703705</v>
      </c>
      <c r="V152" s="9">
        <f t="shared" si="20"/>
        <v>2015</v>
      </c>
      <c r="W152" s="6">
        <f t="shared" si="19"/>
        <v>42150.161828703705</v>
      </c>
    </row>
    <row r="153" spans="1:23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H153" t="s">
        <v>8226</v>
      </c>
      <c r="I153" t="s">
        <v>8248</v>
      </c>
      <c r="K153">
        <v>1434633191</v>
      </c>
      <c r="L153">
        <v>1429449191</v>
      </c>
      <c r="M153" t="b">
        <v>0</v>
      </c>
      <c r="N153">
        <v>5</v>
      </c>
      <c r="O153" s="9">
        <f t="shared" si="14"/>
        <v>5.6000000000000001E-2</v>
      </c>
      <c r="P153" s="12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t="b">
        <v>0</v>
      </c>
      <c r="T153" t="s">
        <v>8267</v>
      </c>
      <c r="U153" s="6">
        <f t="shared" si="18"/>
        <v>42113.550821759258</v>
      </c>
      <c r="V153" s="9">
        <f t="shared" si="20"/>
        <v>2015</v>
      </c>
      <c r="W153" s="6">
        <f t="shared" si="19"/>
        <v>42173.550821759258</v>
      </c>
    </row>
    <row r="154" spans="1:23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H154" t="s">
        <v>8224</v>
      </c>
      <c r="I154" t="s">
        <v>8246</v>
      </c>
      <c r="K154">
        <v>1411437100</v>
      </c>
      <c r="L154">
        <v>1408845100</v>
      </c>
      <c r="M154" t="b">
        <v>0</v>
      </c>
      <c r="N154">
        <v>2</v>
      </c>
      <c r="O154" s="9">
        <f t="shared" si="14"/>
        <v>7.8947368421052634E-3</v>
      </c>
      <c r="P154" s="12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t="b">
        <v>0</v>
      </c>
      <c r="T154" t="s">
        <v>8267</v>
      </c>
      <c r="U154" s="6">
        <f t="shared" si="18"/>
        <v>41875.077546296292</v>
      </c>
      <c r="V154" s="9">
        <f t="shared" si="20"/>
        <v>2014</v>
      </c>
      <c r="W154" s="6">
        <f t="shared" si="19"/>
        <v>41905.077546296292</v>
      </c>
    </row>
    <row r="155" spans="1:23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H155" t="s">
        <v>8224</v>
      </c>
      <c r="I155" t="s">
        <v>8246</v>
      </c>
      <c r="K155">
        <v>1417532644</v>
      </c>
      <c r="L155">
        <v>1413900244</v>
      </c>
      <c r="M155" t="b">
        <v>0</v>
      </c>
      <c r="N155">
        <v>10</v>
      </c>
      <c r="O155" s="9">
        <f t="shared" si="14"/>
        <v>0.71799999999999997</v>
      </c>
      <c r="P155" s="12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t="b">
        <v>0</v>
      </c>
      <c r="T155" t="s">
        <v>8267</v>
      </c>
      <c r="U155" s="6">
        <f t="shared" si="18"/>
        <v>41933.586157407408</v>
      </c>
      <c r="V155" s="9">
        <f t="shared" si="20"/>
        <v>2014</v>
      </c>
      <c r="W155" s="6">
        <f t="shared" si="19"/>
        <v>41975.627824074079</v>
      </c>
    </row>
    <row r="156" spans="1:23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H156" t="s">
        <v>8224</v>
      </c>
      <c r="I156" t="s">
        <v>8246</v>
      </c>
      <c r="K156">
        <v>1433336895</v>
      </c>
      <c r="L156">
        <v>1429621695</v>
      </c>
      <c r="M156" t="b">
        <v>0</v>
      </c>
      <c r="N156">
        <v>3</v>
      </c>
      <c r="O156" s="9">
        <f t="shared" si="14"/>
        <v>2.6666666666666665</v>
      </c>
      <c r="P156" s="12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t="b">
        <v>0</v>
      </c>
      <c r="T156" t="s">
        <v>8267</v>
      </c>
      <c r="U156" s="6">
        <f t="shared" si="18"/>
        <v>42115.547395833331</v>
      </c>
      <c r="V156" s="9">
        <f t="shared" si="20"/>
        <v>2015</v>
      </c>
      <c r="W156" s="6">
        <f t="shared" si="19"/>
        <v>42158.547395833331</v>
      </c>
    </row>
    <row r="157" spans="1:23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H157" t="s">
        <v>8224</v>
      </c>
      <c r="I157" t="s">
        <v>8246</v>
      </c>
      <c r="K157">
        <v>1437657935</v>
      </c>
      <c r="L157">
        <v>1434201935</v>
      </c>
      <c r="M157" t="b">
        <v>0</v>
      </c>
      <c r="N157">
        <v>4</v>
      </c>
      <c r="O157" s="9">
        <f t="shared" si="14"/>
        <v>6.0000000000000001E-3</v>
      </c>
      <c r="P157" s="12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t="b">
        <v>0</v>
      </c>
      <c r="T157" t="s">
        <v>8267</v>
      </c>
      <c r="U157" s="6">
        <f t="shared" si="18"/>
        <v>42168.559432870374</v>
      </c>
      <c r="V157" s="9">
        <f t="shared" si="20"/>
        <v>2015</v>
      </c>
      <c r="W157" s="6">
        <f t="shared" si="19"/>
        <v>42208.559432870374</v>
      </c>
    </row>
    <row r="158" spans="1:23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H158" t="s">
        <v>8229</v>
      </c>
      <c r="I158" t="s">
        <v>8251</v>
      </c>
      <c r="K158">
        <v>1407034796</v>
      </c>
      <c r="L158">
        <v>1401850796</v>
      </c>
      <c r="M158" t="b">
        <v>0</v>
      </c>
      <c r="N158">
        <v>15</v>
      </c>
      <c r="O158" s="9">
        <f t="shared" si="14"/>
        <v>5.0999999999999996</v>
      </c>
      <c r="P158" s="12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t="b">
        <v>0</v>
      </c>
      <c r="T158" t="s">
        <v>8267</v>
      </c>
      <c r="U158" s="6">
        <f t="shared" si="18"/>
        <v>41794.124953703707</v>
      </c>
      <c r="V158" s="9">
        <f t="shared" si="20"/>
        <v>2014</v>
      </c>
      <c r="W158" s="6">
        <f t="shared" si="19"/>
        <v>41854.124953703707</v>
      </c>
    </row>
    <row r="159" spans="1:23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H159" t="s">
        <v>8224</v>
      </c>
      <c r="I159" t="s">
        <v>8246</v>
      </c>
      <c r="K159">
        <v>1456523572</v>
      </c>
      <c r="L159">
        <v>1453931572</v>
      </c>
      <c r="M159" t="b">
        <v>0</v>
      </c>
      <c r="N159">
        <v>2</v>
      </c>
      <c r="O159" s="9">
        <f t="shared" si="14"/>
        <v>0.26711185308848079</v>
      </c>
      <c r="P159" s="12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t="b">
        <v>0</v>
      </c>
      <c r="T159" t="s">
        <v>8267</v>
      </c>
      <c r="U159" s="6">
        <f t="shared" si="18"/>
        <v>42396.911712962959</v>
      </c>
      <c r="V159" s="9">
        <f t="shared" si="20"/>
        <v>2016</v>
      </c>
      <c r="W159" s="6">
        <f t="shared" si="19"/>
        <v>42426.911712962959</v>
      </c>
    </row>
    <row r="160" spans="1:23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H160" t="s">
        <v>8224</v>
      </c>
      <c r="I160" t="s">
        <v>8246</v>
      </c>
      <c r="K160">
        <v>1413942628</v>
      </c>
      <c r="L160">
        <v>1411350628</v>
      </c>
      <c r="M160" t="b">
        <v>0</v>
      </c>
      <c r="N160">
        <v>0</v>
      </c>
      <c r="O160" s="9">
        <f t="shared" si="14"/>
        <v>0</v>
      </c>
      <c r="P160" s="12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t="b">
        <v>0</v>
      </c>
      <c r="T160" t="s">
        <v>8267</v>
      </c>
      <c r="U160" s="6">
        <f t="shared" si="18"/>
        <v>41904.07671296296</v>
      </c>
      <c r="V160" s="9">
        <f t="shared" si="20"/>
        <v>2014</v>
      </c>
      <c r="W160" s="6">
        <f t="shared" si="19"/>
        <v>41934.07671296296</v>
      </c>
    </row>
    <row r="161" spans="1:23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H161" t="s">
        <v>8224</v>
      </c>
      <c r="I161" t="s">
        <v>8246</v>
      </c>
      <c r="K161">
        <v>1467541545</v>
      </c>
      <c r="L161">
        <v>1464085545</v>
      </c>
      <c r="M161" t="b">
        <v>0</v>
      </c>
      <c r="N161">
        <v>1</v>
      </c>
      <c r="O161" s="9">
        <f t="shared" si="14"/>
        <v>2E-3</v>
      </c>
      <c r="P161" s="12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t="b">
        <v>0</v>
      </c>
      <c r="T161" t="s">
        <v>8267</v>
      </c>
      <c r="U161" s="6">
        <f t="shared" si="18"/>
        <v>42514.434548611112</v>
      </c>
      <c r="V161" s="9">
        <f t="shared" si="20"/>
        <v>2016</v>
      </c>
      <c r="W161" s="6">
        <f t="shared" si="19"/>
        <v>42554.434548611112</v>
      </c>
    </row>
    <row r="162" spans="1:23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H162" t="s">
        <v>8224</v>
      </c>
      <c r="I162" t="s">
        <v>8246</v>
      </c>
      <c r="K162">
        <v>1439675691</v>
      </c>
      <c r="L162">
        <v>1434491691</v>
      </c>
      <c r="M162" t="b">
        <v>0</v>
      </c>
      <c r="N162">
        <v>0</v>
      </c>
      <c r="O162" s="9">
        <f t="shared" si="14"/>
        <v>0</v>
      </c>
      <c r="P162" s="12">
        <f t="shared" si="15"/>
        <v>0</v>
      </c>
      <c r="Q162" t="str">
        <f t="shared" si="16"/>
        <v>film &amp; video</v>
      </c>
      <c r="R162" t="str">
        <f t="shared" si="17"/>
        <v>drama</v>
      </c>
      <c r="S162" t="b">
        <v>0</v>
      </c>
      <c r="T162" t="s">
        <v>8268</v>
      </c>
      <c r="U162" s="6">
        <f t="shared" si="18"/>
        <v>42171.913090277776</v>
      </c>
      <c r="V162" s="9">
        <f t="shared" si="20"/>
        <v>2015</v>
      </c>
      <c r="W162" s="6">
        <f t="shared" si="19"/>
        <v>42231.913090277776</v>
      </c>
    </row>
    <row r="163" spans="1:23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H163" t="s">
        <v>8224</v>
      </c>
      <c r="I163" t="s">
        <v>8246</v>
      </c>
      <c r="K163">
        <v>1404318595</v>
      </c>
      <c r="L163">
        <v>1401726595</v>
      </c>
      <c r="M163" t="b">
        <v>0</v>
      </c>
      <c r="N163">
        <v>1</v>
      </c>
      <c r="O163" s="9">
        <f t="shared" si="14"/>
        <v>0.01</v>
      </c>
      <c r="P163" s="12">
        <f t="shared" si="15"/>
        <v>5</v>
      </c>
      <c r="Q163" t="str">
        <f t="shared" si="16"/>
        <v>film &amp; video</v>
      </c>
      <c r="R163" t="str">
        <f t="shared" si="17"/>
        <v>drama</v>
      </c>
      <c r="S163" t="b">
        <v>0</v>
      </c>
      <c r="T163" t="s">
        <v>8268</v>
      </c>
      <c r="U163" s="6">
        <f t="shared" si="18"/>
        <v>41792.687442129631</v>
      </c>
      <c r="V163" s="9">
        <f t="shared" si="20"/>
        <v>2014</v>
      </c>
      <c r="W163" s="6">
        <f t="shared" si="19"/>
        <v>41822.687442129631</v>
      </c>
    </row>
    <row r="164" spans="1:23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H164" t="s">
        <v>8224</v>
      </c>
      <c r="I164" t="s">
        <v>8246</v>
      </c>
      <c r="K164">
        <v>1408232520</v>
      </c>
      <c r="L164">
        <v>1405393356</v>
      </c>
      <c r="M164" t="b">
        <v>0</v>
      </c>
      <c r="N164">
        <v>10</v>
      </c>
      <c r="O164" s="9">
        <f t="shared" si="14"/>
        <v>15.535714285714286</v>
      </c>
      <c r="P164" s="12">
        <f t="shared" si="15"/>
        <v>43.5</v>
      </c>
      <c r="Q164" t="str">
        <f t="shared" si="16"/>
        <v>film &amp; video</v>
      </c>
      <c r="R164" t="str">
        <f t="shared" si="17"/>
        <v>drama</v>
      </c>
      <c r="S164" t="b">
        <v>0</v>
      </c>
      <c r="T164" t="s">
        <v>8268</v>
      </c>
      <c r="U164" s="6">
        <f t="shared" si="18"/>
        <v>41835.126805555556</v>
      </c>
      <c r="V164" s="9">
        <f t="shared" si="20"/>
        <v>2014</v>
      </c>
      <c r="W164" s="6">
        <f t="shared" si="19"/>
        <v>41867.987500000003</v>
      </c>
    </row>
    <row r="165" spans="1:23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H165" t="s">
        <v>8224</v>
      </c>
      <c r="I165" t="s">
        <v>8246</v>
      </c>
      <c r="K165">
        <v>1443657600</v>
      </c>
      <c r="L165">
        <v>1440716654</v>
      </c>
      <c r="M165" t="b">
        <v>0</v>
      </c>
      <c r="N165">
        <v>0</v>
      </c>
      <c r="O165" s="9">
        <f t="shared" si="14"/>
        <v>0</v>
      </c>
      <c r="P165" s="12">
        <f t="shared" si="15"/>
        <v>0</v>
      </c>
      <c r="Q165" t="str">
        <f t="shared" si="16"/>
        <v>film &amp; video</v>
      </c>
      <c r="R165" t="str">
        <f t="shared" si="17"/>
        <v>drama</v>
      </c>
      <c r="S165" t="b">
        <v>0</v>
      </c>
      <c r="T165" t="s">
        <v>8268</v>
      </c>
      <c r="U165" s="6">
        <f t="shared" si="18"/>
        <v>42243.961273148147</v>
      </c>
      <c r="V165" s="9">
        <f t="shared" si="20"/>
        <v>2015</v>
      </c>
      <c r="W165" s="6">
        <f t="shared" si="19"/>
        <v>42278</v>
      </c>
    </row>
    <row r="166" spans="1:23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H166" t="s">
        <v>8224</v>
      </c>
      <c r="I166" t="s">
        <v>8246</v>
      </c>
      <c r="K166">
        <v>1411150701</v>
      </c>
      <c r="L166">
        <v>1405966701</v>
      </c>
      <c r="M166" t="b">
        <v>0</v>
      </c>
      <c r="N166">
        <v>7</v>
      </c>
      <c r="O166" s="9">
        <f t="shared" si="14"/>
        <v>0.53333333333333333</v>
      </c>
      <c r="P166" s="12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t="b">
        <v>0</v>
      </c>
      <c r="T166" t="s">
        <v>8268</v>
      </c>
      <c r="U166" s="6">
        <f t="shared" si="18"/>
        <v>41841.762743055559</v>
      </c>
      <c r="V166" s="9">
        <f t="shared" si="20"/>
        <v>2014</v>
      </c>
      <c r="W166" s="6">
        <f t="shared" si="19"/>
        <v>41901.762743055559</v>
      </c>
    </row>
    <row r="167" spans="1:23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H167" t="s">
        <v>8225</v>
      </c>
      <c r="I167" t="s">
        <v>8247</v>
      </c>
      <c r="K167">
        <v>1452613724</v>
      </c>
      <c r="L167">
        <v>1450021724</v>
      </c>
      <c r="M167" t="b">
        <v>0</v>
      </c>
      <c r="N167">
        <v>0</v>
      </c>
      <c r="O167" s="9">
        <f t="shared" si="14"/>
        <v>0</v>
      </c>
      <c r="P167" s="12">
        <f t="shared" si="15"/>
        <v>0</v>
      </c>
      <c r="Q167" t="str">
        <f t="shared" si="16"/>
        <v>film &amp; video</v>
      </c>
      <c r="R167" t="str">
        <f t="shared" si="17"/>
        <v>drama</v>
      </c>
      <c r="S167" t="b">
        <v>0</v>
      </c>
      <c r="T167" t="s">
        <v>8268</v>
      </c>
      <c r="U167" s="6">
        <f t="shared" si="18"/>
        <v>42351.658842592587</v>
      </c>
      <c r="V167" s="9">
        <f t="shared" si="20"/>
        <v>2015</v>
      </c>
      <c r="W167" s="6">
        <f t="shared" si="19"/>
        <v>42381.658842592587</v>
      </c>
    </row>
    <row r="168" spans="1:23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H168" t="s">
        <v>8224</v>
      </c>
      <c r="I168" t="s">
        <v>8246</v>
      </c>
      <c r="K168">
        <v>1484531362</v>
      </c>
      <c r="L168">
        <v>1481939362</v>
      </c>
      <c r="M168" t="b">
        <v>0</v>
      </c>
      <c r="N168">
        <v>1</v>
      </c>
      <c r="O168" s="9">
        <f t="shared" si="14"/>
        <v>60</v>
      </c>
      <c r="P168" s="12">
        <f t="shared" si="15"/>
        <v>3000</v>
      </c>
      <c r="Q168" t="str">
        <f t="shared" si="16"/>
        <v>film &amp; video</v>
      </c>
      <c r="R168" t="str">
        <f t="shared" si="17"/>
        <v>drama</v>
      </c>
      <c r="S168" t="b">
        <v>0</v>
      </c>
      <c r="T168" t="s">
        <v>8268</v>
      </c>
      <c r="U168" s="6">
        <f t="shared" si="18"/>
        <v>42721.075949074075</v>
      </c>
      <c r="V168" s="9">
        <f t="shared" si="20"/>
        <v>2016</v>
      </c>
      <c r="W168" s="6">
        <f t="shared" si="19"/>
        <v>42751.075949074075</v>
      </c>
    </row>
    <row r="169" spans="1:23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H169" t="s">
        <v>8224</v>
      </c>
      <c r="I169" t="s">
        <v>8246</v>
      </c>
      <c r="K169">
        <v>1438726535</v>
      </c>
      <c r="L169">
        <v>1433542535</v>
      </c>
      <c r="M169" t="b">
        <v>0</v>
      </c>
      <c r="N169">
        <v>2</v>
      </c>
      <c r="O169" s="9">
        <f t="shared" si="14"/>
        <v>0.01</v>
      </c>
      <c r="P169" s="12">
        <f t="shared" si="15"/>
        <v>5.5</v>
      </c>
      <c r="Q169" t="str">
        <f t="shared" si="16"/>
        <v>film &amp; video</v>
      </c>
      <c r="R169" t="str">
        <f t="shared" si="17"/>
        <v>drama</v>
      </c>
      <c r="S169" t="b">
        <v>0</v>
      </c>
      <c r="T169" t="s">
        <v>8268</v>
      </c>
      <c r="U169" s="6">
        <f t="shared" si="18"/>
        <v>42160.927488425921</v>
      </c>
      <c r="V169" s="9">
        <f t="shared" si="20"/>
        <v>2015</v>
      </c>
      <c r="W169" s="6">
        <f t="shared" si="19"/>
        <v>42220.927488425921</v>
      </c>
    </row>
    <row r="170" spans="1:23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H170" t="s">
        <v>8224</v>
      </c>
      <c r="I170" t="s">
        <v>8246</v>
      </c>
      <c r="K170">
        <v>1426791770</v>
      </c>
      <c r="L170">
        <v>1424203370</v>
      </c>
      <c r="M170" t="b">
        <v>0</v>
      </c>
      <c r="N170">
        <v>3</v>
      </c>
      <c r="O170" s="9">
        <f t="shared" si="14"/>
        <v>4.0625</v>
      </c>
      <c r="P170" s="12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t="b">
        <v>0</v>
      </c>
      <c r="T170" t="s">
        <v>8268</v>
      </c>
      <c r="U170" s="6">
        <f t="shared" si="18"/>
        <v>42052.83530092593</v>
      </c>
      <c r="V170" s="9">
        <f t="shared" si="20"/>
        <v>2015</v>
      </c>
      <c r="W170" s="6">
        <f t="shared" si="19"/>
        <v>42082.793634259258</v>
      </c>
    </row>
    <row r="171" spans="1:23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H171" t="s">
        <v>8225</v>
      </c>
      <c r="I171" t="s">
        <v>8247</v>
      </c>
      <c r="K171">
        <v>1413634059</v>
      </c>
      <c r="L171">
        <v>1411042059</v>
      </c>
      <c r="M171" t="b">
        <v>0</v>
      </c>
      <c r="N171">
        <v>10</v>
      </c>
      <c r="O171" s="9">
        <f t="shared" si="14"/>
        <v>22.4</v>
      </c>
      <c r="P171" s="12">
        <f t="shared" si="15"/>
        <v>56</v>
      </c>
      <c r="Q171" t="str">
        <f t="shared" si="16"/>
        <v>film &amp; video</v>
      </c>
      <c r="R171" t="str">
        <f t="shared" si="17"/>
        <v>drama</v>
      </c>
      <c r="S171" t="b">
        <v>0</v>
      </c>
      <c r="T171" t="s">
        <v>8268</v>
      </c>
      <c r="U171" s="6">
        <f t="shared" si="18"/>
        <v>41900.505312499998</v>
      </c>
      <c r="V171" s="9">
        <f t="shared" si="20"/>
        <v>2014</v>
      </c>
      <c r="W171" s="6">
        <f t="shared" si="19"/>
        <v>41930.505312499998</v>
      </c>
    </row>
    <row r="172" spans="1:23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H172" t="s">
        <v>8224</v>
      </c>
      <c r="I172" t="s">
        <v>8246</v>
      </c>
      <c r="K172">
        <v>1440912480</v>
      </c>
      <c r="L172">
        <v>1438385283</v>
      </c>
      <c r="M172" t="b">
        <v>0</v>
      </c>
      <c r="N172">
        <v>10</v>
      </c>
      <c r="O172" s="9">
        <f t="shared" si="14"/>
        <v>3.25</v>
      </c>
      <c r="P172" s="12">
        <f t="shared" si="15"/>
        <v>32.5</v>
      </c>
      <c r="Q172" t="str">
        <f t="shared" si="16"/>
        <v>film &amp; video</v>
      </c>
      <c r="R172" t="str">
        <f t="shared" si="17"/>
        <v>drama</v>
      </c>
      <c r="S172" t="b">
        <v>0</v>
      </c>
      <c r="T172" t="s">
        <v>8268</v>
      </c>
      <c r="U172" s="6">
        <f t="shared" si="18"/>
        <v>42216.977812500001</v>
      </c>
      <c r="V172" s="9">
        <f t="shared" si="20"/>
        <v>2015</v>
      </c>
      <c r="W172" s="6">
        <f t="shared" si="19"/>
        <v>42246.227777777778</v>
      </c>
    </row>
    <row r="173" spans="1:23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H173" t="s">
        <v>8224</v>
      </c>
      <c r="I173" t="s">
        <v>8246</v>
      </c>
      <c r="K173">
        <v>1470975614</v>
      </c>
      <c r="L173">
        <v>1465791614</v>
      </c>
      <c r="M173" t="b">
        <v>0</v>
      </c>
      <c r="N173">
        <v>1</v>
      </c>
      <c r="O173" s="9">
        <f t="shared" si="14"/>
        <v>2E-3</v>
      </c>
      <c r="P173" s="12">
        <f t="shared" si="15"/>
        <v>1</v>
      </c>
      <c r="Q173" t="str">
        <f t="shared" si="16"/>
        <v>film &amp; video</v>
      </c>
      <c r="R173" t="str">
        <f t="shared" si="17"/>
        <v>drama</v>
      </c>
      <c r="S173" t="b">
        <v>0</v>
      </c>
      <c r="T173" t="s">
        <v>8268</v>
      </c>
      <c r="U173" s="6">
        <f t="shared" si="18"/>
        <v>42534.180717592593</v>
      </c>
      <c r="V173" s="9">
        <f t="shared" si="20"/>
        <v>2016</v>
      </c>
      <c r="W173" s="6">
        <f t="shared" si="19"/>
        <v>42594.180717592593</v>
      </c>
    </row>
    <row r="174" spans="1:23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H174" t="s">
        <v>8224</v>
      </c>
      <c r="I174" t="s">
        <v>8246</v>
      </c>
      <c r="K174">
        <v>1426753723</v>
      </c>
      <c r="L174">
        <v>1423733323</v>
      </c>
      <c r="M174" t="b">
        <v>0</v>
      </c>
      <c r="N174">
        <v>0</v>
      </c>
      <c r="O174" s="9">
        <f t="shared" si="14"/>
        <v>0</v>
      </c>
      <c r="P174" s="12">
        <f t="shared" si="15"/>
        <v>0</v>
      </c>
      <c r="Q174" t="str">
        <f t="shared" si="16"/>
        <v>film &amp; video</v>
      </c>
      <c r="R174" t="str">
        <f t="shared" si="17"/>
        <v>drama</v>
      </c>
      <c r="S174" t="b">
        <v>0</v>
      </c>
      <c r="T174" t="s">
        <v>8268</v>
      </c>
      <c r="U174" s="6">
        <f t="shared" si="18"/>
        <v>42047.394942129627</v>
      </c>
      <c r="V174" s="9">
        <f t="shared" si="20"/>
        <v>2015</v>
      </c>
      <c r="W174" s="6">
        <f t="shared" si="19"/>
        <v>42082.353275462963</v>
      </c>
    </row>
    <row r="175" spans="1:23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H175" t="s">
        <v>8225</v>
      </c>
      <c r="I175" t="s">
        <v>8247</v>
      </c>
      <c r="K175">
        <v>1425131108</v>
      </c>
      <c r="L175">
        <v>1422539108</v>
      </c>
      <c r="M175" t="b">
        <v>0</v>
      </c>
      <c r="N175">
        <v>0</v>
      </c>
      <c r="O175" s="9">
        <f t="shared" si="14"/>
        <v>0</v>
      </c>
      <c r="P175" s="12">
        <f t="shared" si="15"/>
        <v>0</v>
      </c>
      <c r="Q175" t="str">
        <f t="shared" si="16"/>
        <v>film &amp; video</v>
      </c>
      <c r="R175" t="str">
        <f t="shared" si="17"/>
        <v>drama</v>
      </c>
      <c r="S175" t="b">
        <v>0</v>
      </c>
      <c r="T175" t="s">
        <v>8268</v>
      </c>
      <c r="U175" s="6">
        <f t="shared" si="18"/>
        <v>42033.573009259257</v>
      </c>
      <c r="V175" s="9">
        <f t="shared" si="20"/>
        <v>2015</v>
      </c>
      <c r="W175" s="6">
        <f t="shared" si="19"/>
        <v>42063.573009259257</v>
      </c>
    </row>
    <row r="176" spans="1:23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H176" t="s">
        <v>8233</v>
      </c>
      <c r="I176" t="s">
        <v>8249</v>
      </c>
      <c r="K176">
        <v>1431108776</v>
      </c>
      <c r="L176">
        <v>1425924776</v>
      </c>
      <c r="M176" t="b">
        <v>0</v>
      </c>
      <c r="N176">
        <v>0</v>
      </c>
      <c r="O176" s="9">
        <f t="shared" si="14"/>
        <v>0</v>
      </c>
      <c r="P176" s="12">
        <f t="shared" si="15"/>
        <v>0</v>
      </c>
      <c r="Q176" t="str">
        <f t="shared" si="16"/>
        <v>film &amp; video</v>
      </c>
      <c r="R176" t="str">
        <f t="shared" si="17"/>
        <v>drama</v>
      </c>
      <c r="S176" t="b">
        <v>0</v>
      </c>
      <c r="T176" t="s">
        <v>8268</v>
      </c>
      <c r="U176" s="6">
        <f t="shared" si="18"/>
        <v>42072.758981481486</v>
      </c>
      <c r="V176" s="9">
        <f t="shared" si="20"/>
        <v>2015</v>
      </c>
      <c r="W176" s="6">
        <f t="shared" si="19"/>
        <v>42132.758981481486</v>
      </c>
    </row>
    <row r="177" spans="1:23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H177" t="s">
        <v>8225</v>
      </c>
      <c r="I177" t="s">
        <v>8247</v>
      </c>
      <c r="K177">
        <v>1409337611</v>
      </c>
      <c r="L177">
        <v>1407177611</v>
      </c>
      <c r="M177" t="b">
        <v>0</v>
      </c>
      <c r="N177">
        <v>26</v>
      </c>
      <c r="O177" s="9">
        <f t="shared" si="14"/>
        <v>6.4850000000000003</v>
      </c>
      <c r="P177" s="12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t="b">
        <v>0</v>
      </c>
      <c r="T177" t="s">
        <v>8268</v>
      </c>
      <c r="U177" s="6">
        <f t="shared" si="18"/>
        <v>41855.777905092589</v>
      </c>
      <c r="V177" s="9">
        <f t="shared" si="20"/>
        <v>2014</v>
      </c>
      <c r="W177" s="6">
        <f t="shared" si="19"/>
        <v>41880.777905092589</v>
      </c>
    </row>
    <row r="178" spans="1:23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H178" t="s">
        <v>8224</v>
      </c>
      <c r="I178" t="s">
        <v>8246</v>
      </c>
      <c r="K178">
        <v>1438803999</v>
      </c>
      <c r="L178">
        <v>1436211999</v>
      </c>
      <c r="M178" t="b">
        <v>0</v>
      </c>
      <c r="N178">
        <v>0</v>
      </c>
      <c r="O178" s="9">
        <f t="shared" si="14"/>
        <v>0</v>
      </c>
      <c r="P178" s="12">
        <f t="shared" si="15"/>
        <v>0</v>
      </c>
      <c r="Q178" t="str">
        <f t="shared" si="16"/>
        <v>film &amp; video</v>
      </c>
      <c r="R178" t="str">
        <f t="shared" si="17"/>
        <v>drama</v>
      </c>
      <c r="S178" t="b">
        <v>0</v>
      </c>
      <c r="T178" t="s">
        <v>8268</v>
      </c>
      <c r="U178" s="6">
        <f t="shared" si="18"/>
        <v>42191.824062500003</v>
      </c>
      <c r="V178" s="9">
        <f t="shared" si="20"/>
        <v>2015</v>
      </c>
      <c r="W178" s="6">
        <f t="shared" si="19"/>
        <v>42221.824062500003</v>
      </c>
    </row>
    <row r="179" spans="1:23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H179" t="s">
        <v>8224</v>
      </c>
      <c r="I179" t="s">
        <v>8246</v>
      </c>
      <c r="K179">
        <v>1427155726</v>
      </c>
      <c r="L179">
        <v>1425690526</v>
      </c>
      <c r="M179" t="b">
        <v>0</v>
      </c>
      <c r="N179">
        <v>7</v>
      </c>
      <c r="O179" s="9">
        <f t="shared" si="14"/>
        <v>40</v>
      </c>
      <c r="P179" s="12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t="b">
        <v>0</v>
      </c>
      <c r="T179" t="s">
        <v>8268</v>
      </c>
      <c r="U179" s="6">
        <f t="shared" si="18"/>
        <v>42070.047754629632</v>
      </c>
      <c r="V179" s="9">
        <f t="shared" si="20"/>
        <v>2015</v>
      </c>
      <c r="W179" s="6">
        <f t="shared" si="19"/>
        <v>42087.00608796296</v>
      </c>
    </row>
    <row r="180" spans="1:23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H180" t="s">
        <v>8227</v>
      </c>
      <c r="I180" t="s">
        <v>8249</v>
      </c>
      <c r="K180">
        <v>1448582145</v>
      </c>
      <c r="L180">
        <v>1445986545</v>
      </c>
      <c r="M180" t="b">
        <v>0</v>
      </c>
      <c r="N180">
        <v>0</v>
      </c>
      <c r="O180" s="9">
        <f t="shared" si="14"/>
        <v>0</v>
      </c>
      <c r="P180" s="12">
        <f t="shared" si="15"/>
        <v>0</v>
      </c>
      <c r="Q180" t="str">
        <f t="shared" si="16"/>
        <v>film &amp; video</v>
      </c>
      <c r="R180" t="str">
        <f t="shared" si="17"/>
        <v>drama</v>
      </c>
      <c r="S180" t="b">
        <v>0</v>
      </c>
      <c r="T180" t="s">
        <v>8268</v>
      </c>
      <c r="U180" s="6">
        <f t="shared" si="18"/>
        <v>42304.955381944441</v>
      </c>
      <c r="V180" s="9">
        <f t="shared" si="20"/>
        <v>2015</v>
      </c>
      <c r="W180" s="6">
        <f t="shared" si="19"/>
        <v>42334.997048611112</v>
      </c>
    </row>
    <row r="181" spans="1:23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H181" t="s">
        <v>8224</v>
      </c>
      <c r="I181" t="s">
        <v>8246</v>
      </c>
      <c r="K181">
        <v>1457056555</v>
      </c>
      <c r="L181">
        <v>1454464555</v>
      </c>
      <c r="M181" t="b">
        <v>0</v>
      </c>
      <c r="N181">
        <v>2</v>
      </c>
      <c r="O181" s="9">
        <f t="shared" si="14"/>
        <v>20</v>
      </c>
      <c r="P181" s="12">
        <f t="shared" si="15"/>
        <v>100</v>
      </c>
      <c r="Q181" t="str">
        <f t="shared" si="16"/>
        <v>film &amp; video</v>
      </c>
      <c r="R181" t="str">
        <f t="shared" si="17"/>
        <v>drama</v>
      </c>
      <c r="S181" t="b">
        <v>0</v>
      </c>
      <c r="T181" t="s">
        <v>8268</v>
      </c>
      <c r="U181" s="6">
        <f t="shared" si="18"/>
        <v>42403.080497685187</v>
      </c>
      <c r="V181" s="9">
        <f t="shared" si="20"/>
        <v>2016</v>
      </c>
      <c r="W181" s="6">
        <f t="shared" si="19"/>
        <v>42433.080497685187</v>
      </c>
    </row>
    <row r="182" spans="1:23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H182" t="s">
        <v>8225</v>
      </c>
      <c r="I182" t="s">
        <v>8247</v>
      </c>
      <c r="K182">
        <v>1428951600</v>
      </c>
      <c r="L182">
        <v>1425512843</v>
      </c>
      <c r="M182" t="b">
        <v>0</v>
      </c>
      <c r="N182">
        <v>13</v>
      </c>
      <c r="O182" s="9">
        <f t="shared" si="14"/>
        <v>33.416666666666664</v>
      </c>
      <c r="P182" s="1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t="b">
        <v>0</v>
      </c>
      <c r="T182" t="s">
        <v>8268</v>
      </c>
      <c r="U182" s="6">
        <f t="shared" si="18"/>
        <v>42067.991238425922</v>
      </c>
      <c r="V182" s="9">
        <f t="shared" si="20"/>
        <v>2015</v>
      </c>
      <c r="W182" s="6">
        <f t="shared" si="19"/>
        <v>42107.791666666672</v>
      </c>
    </row>
    <row r="183" spans="1:23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H183" t="s">
        <v>8225</v>
      </c>
      <c r="I183" t="s">
        <v>8247</v>
      </c>
      <c r="K183">
        <v>1434995295</v>
      </c>
      <c r="L183">
        <v>1432403295</v>
      </c>
      <c r="M183" t="b">
        <v>0</v>
      </c>
      <c r="N183">
        <v>4</v>
      </c>
      <c r="O183" s="9">
        <f t="shared" si="14"/>
        <v>21.092608822670172</v>
      </c>
      <c r="P183" s="12">
        <f t="shared" si="15"/>
        <v>180.5</v>
      </c>
      <c r="Q183" t="str">
        <f t="shared" si="16"/>
        <v>film &amp; video</v>
      </c>
      <c r="R183" t="str">
        <f t="shared" si="17"/>
        <v>drama</v>
      </c>
      <c r="S183" t="b">
        <v>0</v>
      </c>
      <c r="T183" t="s">
        <v>8268</v>
      </c>
      <c r="U183" s="6">
        <f t="shared" si="18"/>
        <v>42147.741840277777</v>
      </c>
      <c r="V183" s="9">
        <f t="shared" si="20"/>
        <v>2015</v>
      </c>
      <c r="W183" s="6">
        <f t="shared" si="19"/>
        <v>42177.741840277777</v>
      </c>
    </row>
    <row r="184" spans="1:23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H184" t="s">
        <v>8224</v>
      </c>
      <c r="I184" t="s">
        <v>8246</v>
      </c>
      <c r="K184">
        <v>1483748232</v>
      </c>
      <c r="L184">
        <v>1481156232</v>
      </c>
      <c r="M184" t="b">
        <v>0</v>
      </c>
      <c r="N184">
        <v>0</v>
      </c>
      <c r="O184" s="9">
        <f t="shared" si="14"/>
        <v>0</v>
      </c>
      <c r="P184" s="12">
        <f t="shared" si="15"/>
        <v>0</v>
      </c>
      <c r="Q184" t="str">
        <f t="shared" si="16"/>
        <v>film &amp; video</v>
      </c>
      <c r="R184" t="str">
        <f t="shared" si="17"/>
        <v>drama</v>
      </c>
      <c r="S184" t="b">
        <v>0</v>
      </c>
      <c r="T184" t="s">
        <v>8268</v>
      </c>
      <c r="U184" s="6">
        <f t="shared" si="18"/>
        <v>42712.011944444443</v>
      </c>
      <c r="V184" s="9">
        <f t="shared" si="20"/>
        <v>2016</v>
      </c>
      <c r="W184" s="6">
        <f t="shared" si="19"/>
        <v>42742.011944444443</v>
      </c>
    </row>
    <row r="185" spans="1:23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H185" t="s">
        <v>8225</v>
      </c>
      <c r="I185" t="s">
        <v>8247</v>
      </c>
      <c r="K185">
        <v>1417033610</v>
      </c>
      <c r="L185">
        <v>1414438010</v>
      </c>
      <c r="M185" t="b">
        <v>0</v>
      </c>
      <c r="N185">
        <v>12</v>
      </c>
      <c r="O185" s="9">
        <f t="shared" si="14"/>
        <v>35.856000000000002</v>
      </c>
      <c r="P185" s="12">
        <f t="shared" si="15"/>
        <v>373.5</v>
      </c>
      <c r="Q185" t="str">
        <f t="shared" si="16"/>
        <v>film &amp; video</v>
      </c>
      <c r="R185" t="str">
        <f t="shared" si="17"/>
        <v>drama</v>
      </c>
      <c r="S185" t="b">
        <v>0</v>
      </c>
      <c r="T185" t="s">
        <v>8268</v>
      </c>
      <c r="U185" s="6">
        <f t="shared" si="18"/>
        <v>41939.810300925928</v>
      </c>
      <c r="V185" s="9">
        <f t="shared" si="20"/>
        <v>2014</v>
      </c>
      <c r="W185" s="6">
        <f t="shared" si="19"/>
        <v>41969.851967592593</v>
      </c>
    </row>
    <row r="186" spans="1:23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H186" t="s">
        <v>8229</v>
      </c>
      <c r="I186" t="s">
        <v>8251</v>
      </c>
      <c r="K186">
        <v>1409543940</v>
      </c>
      <c r="L186">
        <v>1404586762</v>
      </c>
      <c r="M186" t="b">
        <v>0</v>
      </c>
      <c r="N186">
        <v>2</v>
      </c>
      <c r="O186" s="9">
        <f t="shared" si="14"/>
        <v>3.4</v>
      </c>
      <c r="P186" s="12">
        <f t="shared" si="15"/>
        <v>25.5</v>
      </c>
      <c r="Q186" t="str">
        <f t="shared" si="16"/>
        <v>film &amp; video</v>
      </c>
      <c r="R186" t="str">
        <f t="shared" si="17"/>
        <v>drama</v>
      </c>
      <c r="S186" t="b">
        <v>0</v>
      </c>
      <c r="T186" t="s">
        <v>8268</v>
      </c>
      <c r="U186" s="6">
        <f t="shared" si="18"/>
        <v>41825.791226851856</v>
      </c>
      <c r="V186" s="9">
        <f t="shared" si="20"/>
        <v>2014</v>
      </c>
      <c r="W186" s="6">
        <f t="shared" si="19"/>
        <v>41883.165972222225</v>
      </c>
    </row>
    <row r="187" spans="1:23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H187" t="s">
        <v>8234</v>
      </c>
      <c r="I187" t="s">
        <v>8254</v>
      </c>
      <c r="K187">
        <v>1471557139</v>
      </c>
      <c r="L187">
        <v>1468965139</v>
      </c>
      <c r="M187" t="b">
        <v>0</v>
      </c>
      <c r="N187">
        <v>10</v>
      </c>
      <c r="O187" s="9">
        <f t="shared" si="14"/>
        <v>5.5</v>
      </c>
      <c r="P187" s="12">
        <f t="shared" si="15"/>
        <v>220</v>
      </c>
      <c r="Q187" t="str">
        <f t="shared" si="16"/>
        <v>film &amp; video</v>
      </c>
      <c r="R187" t="str">
        <f t="shared" si="17"/>
        <v>drama</v>
      </c>
      <c r="S187" t="b">
        <v>0</v>
      </c>
      <c r="T187" t="s">
        <v>8268</v>
      </c>
      <c r="U187" s="6">
        <f t="shared" si="18"/>
        <v>42570.91133101852</v>
      </c>
      <c r="V187" s="9">
        <f t="shared" si="20"/>
        <v>2016</v>
      </c>
      <c r="W187" s="6">
        <f t="shared" si="19"/>
        <v>42600.91133101852</v>
      </c>
    </row>
    <row r="188" spans="1:23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H188" t="s">
        <v>8224</v>
      </c>
      <c r="I188" t="s">
        <v>8246</v>
      </c>
      <c r="K188">
        <v>1488571200</v>
      </c>
      <c r="L188">
        <v>1485977434</v>
      </c>
      <c r="M188" t="b">
        <v>0</v>
      </c>
      <c r="N188">
        <v>0</v>
      </c>
      <c r="O188" s="9">
        <f t="shared" si="14"/>
        <v>0</v>
      </c>
      <c r="P188" s="12">
        <f t="shared" si="15"/>
        <v>0</v>
      </c>
      <c r="Q188" t="str">
        <f t="shared" si="16"/>
        <v>film &amp; video</v>
      </c>
      <c r="R188" t="str">
        <f t="shared" si="17"/>
        <v>drama</v>
      </c>
      <c r="S188" t="b">
        <v>0</v>
      </c>
      <c r="T188" t="s">
        <v>8268</v>
      </c>
      <c r="U188" s="6">
        <f t="shared" si="18"/>
        <v>42767.812893518523</v>
      </c>
      <c r="V188" s="9">
        <f t="shared" si="20"/>
        <v>2017</v>
      </c>
      <c r="W188" s="6">
        <f t="shared" si="19"/>
        <v>42797.833333333328</v>
      </c>
    </row>
    <row r="189" spans="1:23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H189" t="s">
        <v>8224</v>
      </c>
      <c r="I189" t="s">
        <v>8246</v>
      </c>
      <c r="K189">
        <v>1437461940</v>
      </c>
      <c r="L189">
        <v>1435383457</v>
      </c>
      <c r="M189" t="b">
        <v>0</v>
      </c>
      <c r="N189">
        <v>5</v>
      </c>
      <c r="O189" s="9">
        <f t="shared" si="14"/>
        <v>16</v>
      </c>
      <c r="P189" s="12">
        <f t="shared" si="15"/>
        <v>160</v>
      </c>
      <c r="Q189" t="str">
        <f t="shared" si="16"/>
        <v>film &amp; video</v>
      </c>
      <c r="R189" t="str">
        <f t="shared" si="17"/>
        <v>drama</v>
      </c>
      <c r="S189" t="b">
        <v>0</v>
      </c>
      <c r="T189" t="s">
        <v>8268</v>
      </c>
      <c r="U189" s="6">
        <f t="shared" si="18"/>
        <v>42182.234456018516</v>
      </c>
      <c r="V189" s="9">
        <f t="shared" si="20"/>
        <v>2015</v>
      </c>
      <c r="W189" s="6">
        <f t="shared" si="19"/>
        <v>42206.290972222225</v>
      </c>
    </row>
    <row r="190" spans="1:23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H190" t="s">
        <v>8224</v>
      </c>
      <c r="I190" t="s">
        <v>8246</v>
      </c>
      <c r="K190">
        <v>1409891015</v>
      </c>
      <c r="L190">
        <v>1407299015</v>
      </c>
      <c r="M190" t="b">
        <v>0</v>
      </c>
      <c r="N190">
        <v>0</v>
      </c>
      <c r="O190" s="9">
        <f t="shared" si="14"/>
        <v>0</v>
      </c>
      <c r="P190" s="12">
        <f t="shared" si="15"/>
        <v>0</v>
      </c>
      <c r="Q190" t="str">
        <f t="shared" si="16"/>
        <v>film &amp; video</v>
      </c>
      <c r="R190" t="str">
        <f t="shared" si="17"/>
        <v>drama</v>
      </c>
      <c r="S190" t="b">
        <v>0</v>
      </c>
      <c r="T190" t="s">
        <v>8268</v>
      </c>
      <c r="U190" s="6">
        <f t="shared" si="18"/>
        <v>41857.18304398148</v>
      </c>
      <c r="V190" s="9">
        <f t="shared" si="20"/>
        <v>2014</v>
      </c>
      <c r="W190" s="6">
        <f t="shared" si="19"/>
        <v>41887.18304398148</v>
      </c>
    </row>
    <row r="191" spans="1:23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H191" t="s">
        <v>8224</v>
      </c>
      <c r="I191" t="s">
        <v>8246</v>
      </c>
      <c r="K191">
        <v>1472920477</v>
      </c>
      <c r="L191">
        <v>1467736477</v>
      </c>
      <c r="M191" t="b">
        <v>0</v>
      </c>
      <c r="N191">
        <v>5</v>
      </c>
      <c r="O191" s="9">
        <f t="shared" si="14"/>
        <v>6.9000000000000006E-2</v>
      </c>
      <c r="P191" s="12">
        <f t="shared" si="15"/>
        <v>69</v>
      </c>
      <c r="Q191" t="str">
        <f t="shared" si="16"/>
        <v>film &amp; video</v>
      </c>
      <c r="R191" t="str">
        <f t="shared" si="17"/>
        <v>drama</v>
      </c>
      <c r="S191" t="b">
        <v>0</v>
      </c>
      <c r="T191" t="s">
        <v>8268</v>
      </c>
      <c r="U191" s="6">
        <f t="shared" si="18"/>
        <v>42556.690706018519</v>
      </c>
      <c r="V191" s="9">
        <f t="shared" si="20"/>
        <v>2016</v>
      </c>
      <c r="W191" s="6">
        <f t="shared" si="19"/>
        <v>42616.690706018519</v>
      </c>
    </row>
    <row r="192" spans="1:23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H192" t="s">
        <v>8224</v>
      </c>
      <c r="I192" t="s">
        <v>8246</v>
      </c>
      <c r="K192">
        <v>1466091446</v>
      </c>
      <c r="L192">
        <v>1465227446</v>
      </c>
      <c r="M192" t="b">
        <v>0</v>
      </c>
      <c r="N192">
        <v>1</v>
      </c>
      <c r="O192" s="9">
        <f t="shared" si="14"/>
        <v>0.41666666666666669</v>
      </c>
      <c r="P192" s="12">
        <f t="shared" si="15"/>
        <v>50</v>
      </c>
      <c r="Q192" t="str">
        <f t="shared" si="16"/>
        <v>film &amp; video</v>
      </c>
      <c r="R192" t="str">
        <f t="shared" si="17"/>
        <v>drama</v>
      </c>
      <c r="S192" t="b">
        <v>0</v>
      </c>
      <c r="T192" t="s">
        <v>8268</v>
      </c>
      <c r="U192" s="6">
        <f t="shared" si="18"/>
        <v>42527.650995370372</v>
      </c>
      <c r="V192" s="9">
        <f t="shared" si="20"/>
        <v>2016</v>
      </c>
      <c r="W192" s="6">
        <f t="shared" si="19"/>
        <v>42537.650995370372</v>
      </c>
    </row>
    <row r="193" spans="1:23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H193" t="s">
        <v>8226</v>
      </c>
      <c r="I193" t="s">
        <v>8248</v>
      </c>
      <c r="K193">
        <v>1443782138</v>
      </c>
      <c r="L193">
        <v>1440326138</v>
      </c>
      <c r="M193" t="b">
        <v>0</v>
      </c>
      <c r="N193">
        <v>3</v>
      </c>
      <c r="O193" s="9">
        <f t="shared" si="14"/>
        <v>5</v>
      </c>
      <c r="P193" s="12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t="b">
        <v>0</v>
      </c>
      <c r="T193" t="s">
        <v>8268</v>
      </c>
      <c r="U193" s="6">
        <f t="shared" si="18"/>
        <v>42239.441412037035</v>
      </c>
      <c r="V193" s="9">
        <f t="shared" si="20"/>
        <v>2015</v>
      </c>
      <c r="W193" s="6">
        <f t="shared" si="19"/>
        <v>42279.441412037035</v>
      </c>
    </row>
    <row r="194" spans="1:23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H194" t="s">
        <v>8224</v>
      </c>
      <c r="I194" t="s">
        <v>8246</v>
      </c>
      <c r="K194">
        <v>1413572432</v>
      </c>
      <c r="L194">
        <v>1410980432</v>
      </c>
      <c r="M194" t="b">
        <v>0</v>
      </c>
      <c r="N194">
        <v>3</v>
      </c>
      <c r="O194" s="9">
        <f t="shared" si="14"/>
        <v>1.6999999999999999E-3</v>
      </c>
      <c r="P194" s="12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t="b">
        <v>0</v>
      </c>
      <c r="T194" t="s">
        <v>8268</v>
      </c>
      <c r="U194" s="6">
        <f t="shared" si="18"/>
        <v>41899.792037037041</v>
      </c>
      <c r="V194" s="9">
        <f t="shared" si="20"/>
        <v>2014</v>
      </c>
      <c r="W194" s="6">
        <f t="shared" si="19"/>
        <v>41929.792037037041</v>
      </c>
    </row>
    <row r="195" spans="1:23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H195" t="s">
        <v>8225</v>
      </c>
      <c r="I195" t="s">
        <v>8247</v>
      </c>
      <c r="K195">
        <v>1417217166</v>
      </c>
      <c r="L195">
        <v>1412029566</v>
      </c>
      <c r="M195" t="b">
        <v>0</v>
      </c>
      <c r="N195">
        <v>0</v>
      </c>
      <c r="O195" s="9">
        <f t="shared" ref="O195:O258" si="21">E195*100/D195</f>
        <v>0</v>
      </c>
      <c r="P195" s="12">
        <f t="shared" ref="P195:P258" si="22">IF(N195=0,0,E195/N195)</f>
        <v>0</v>
      </c>
      <c r="Q195" t="str">
        <f t="shared" ref="Q195:Q258" si="23">LEFT(T195,FIND("/",T195)-1)</f>
        <v>film &amp; video</v>
      </c>
      <c r="R195" t="str">
        <f t="shared" ref="R195:R258" si="24">RIGHT(T195,LEN(T195)-FIND("/",T195))</f>
        <v>drama</v>
      </c>
      <c r="S195" t="b">
        <v>0</v>
      </c>
      <c r="T195" t="s">
        <v>8268</v>
      </c>
      <c r="U195" s="6">
        <f t="shared" ref="U195:U258" si="25">(L195/86400)+DATE(1970,1,1)</f>
        <v>41911.934791666667</v>
      </c>
      <c r="V195" s="9">
        <f t="shared" si="20"/>
        <v>2014</v>
      </c>
      <c r="W195" s="6">
        <f t="shared" ref="W195:W258" si="26">(K195/86400)+DATE(1970,1,1)</f>
        <v>41971.976458333331</v>
      </c>
    </row>
    <row r="196" spans="1:23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H196" t="s">
        <v>8225</v>
      </c>
      <c r="I196" t="s">
        <v>8247</v>
      </c>
      <c r="K196">
        <v>1457308531</v>
      </c>
      <c r="L196">
        <v>1452124531</v>
      </c>
      <c r="M196" t="b">
        <v>0</v>
      </c>
      <c r="N196">
        <v>3</v>
      </c>
      <c r="O196" s="9">
        <f t="shared" si="21"/>
        <v>0.12</v>
      </c>
      <c r="P196" s="12">
        <f t="shared" si="22"/>
        <v>1</v>
      </c>
      <c r="Q196" t="str">
        <f t="shared" si="23"/>
        <v>film &amp; video</v>
      </c>
      <c r="R196" t="str">
        <f t="shared" si="24"/>
        <v>drama</v>
      </c>
      <c r="S196" t="b">
        <v>0</v>
      </c>
      <c r="T196" t="s">
        <v>8268</v>
      </c>
      <c r="U196" s="6">
        <f t="shared" si="25"/>
        <v>42375.996886574074</v>
      </c>
      <c r="V196" s="9">
        <f t="shared" ref="V196:V259" si="27">YEAR(U196)</f>
        <v>2016</v>
      </c>
      <c r="W196" s="6">
        <f t="shared" si="26"/>
        <v>42435.996886574074</v>
      </c>
    </row>
    <row r="197" spans="1:23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H197" t="s">
        <v>8224</v>
      </c>
      <c r="I197" t="s">
        <v>8246</v>
      </c>
      <c r="K197">
        <v>1436544332</v>
      </c>
      <c r="L197">
        <v>1431360332</v>
      </c>
      <c r="M197" t="b">
        <v>0</v>
      </c>
      <c r="N197">
        <v>0</v>
      </c>
      <c r="O197" s="9">
        <f t="shared" si="21"/>
        <v>0</v>
      </c>
      <c r="P197" s="12">
        <f t="shared" si="22"/>
        <v>0</v>
      </c>
      <c r="Q197" t="str">
        <f t="shared" si="23"/>
        <v>film &amp; video</v>
      </c>
      <c r="R197" t="str">
        <f t="shared" si="24"/>
        <v>drama</v>
      </c>
      <c r="S197" t="b">
        <v>0</v>
      </c>
      <c r="T197" t="s">
        <v>8268</v>
      </c>
      <c r="U197" s="6">
        <f t="shared" si="25"/>
        <v>42135.67050925926</v>
      </c>
      <c r="V197" s="9">
        <f t="shared" si="27"/>
        <v>2015</v>
      </c>
      <c r="W197" s="6">
        <f t="shared" si="26"/>
        <v>42195.67050925926</v>
      </c>
    </row>
    <row r="198" spans="1:23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H198" t="s">
        <v>8225</v>
      </c>
      <c r="I198" t="s">
        <v>8247</v>
      </c>
      <c r="K198">
        <v>1444510800</v>
      </c>
      <c r="L198">
        <v>1442062898</v>
      </c>
      <c r="M198" t="b">
        <v>0</v>
      </c>
      <c r="N198">
        <v>19</v>
      </c>
      <c r="O198" s="9">
        <f t="shared" si="21"/>
        <v>41.857142857142854</v>
      </c>
      <c r="P198" s="12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t="b">
        <v>0</v>
      </c>
      <c r="T198" t="s">
        <v>8268</v>
      </c>
      <c r="U198" s="6">
        <f t="shared" si="25"/>
        <v>42259.542800925927</v>
      </c>
      <c r="V198" s="9">
        <f t="shared" si="27"/>
        <v>2015</v>
      </c>
      <c r="W198" s="6">
        <f t="shared" si="26"/>
        <v>42287.875</v>
      </c>
    </row>
    <row r="199" spans="1:23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H199" t="s">
        <v>8225</v>
      </c>
      <c r="I199" t="s">
        <v>8247</v>
      </c>
      <c r="K199">
        <v>1487365200</v>
      </c>
      <c r="L199">
        <v>1483734100</v>
      </c>
      <c r="M199" t="b">
        <v>0</v>
      </c>
      <c r="N199">
        <v>8</v>
      </c>
      <c r="O199" s="9">
        <f t="shared" si="21"/>
        <v>10.48</v>
      </c>
      <c r="P199" s="12">
        <f t="shared" si="22"/>
        <v>32.75</v>
      </c>
      <c r="Q199" t="str">
        <f t="shared" si="23"/>
        <v>film &amp; video</v>
      </c>
      <c r="R199" t="str">
        <f t="shared" si="24"/>
        <v>drama</v>
      </c>
      <c r="S199" t="b">
        <v>0</v>
      </c>
      <c r="T199" t="s">
        <v>8268</v>
      </c>
      <c r="U199" s="6">
        <f t="shared" si="25"/>
        <v>42741.848379629635</v>
      </c>
      <c r="V199" s="9">
        <f t="shared" si="27"/>
        <v>2017</v>
      </c>
      <c r="W199" s="6">
        <f t="shared" si="26"/>
        <v>42783.875</v>
      </c>
    </row>
    <row r="200" spans="1:23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H200" t="s">
        <v>8224</v>
      </c>
      <c r="I200" t="s">
        <v>8246</v>
      </c>
      <c r="K200">
        <v>1412500322</v>
      </c>
      <c r="L200">
        <v>1409908322</v>
      </c>
      <c r="M200" t="b">
        <v>0</v>
      </c>
      <c r="N200">
        <v>6</v>
      </c>
      <c r="O200" s="9">
        <f t="shared" si="21"/>
        <v>1.1160000000000001</v>
      </c>
      <c r="P200" s="12">
        <f t="shared" si="22"/>
        <v>46.5</v>
      </c>
      <c r="Q200" t="str">
        <f t="shared" si="23"/>
        <v>film &amp; video</v>
      </c>
      <c r="R200" t="str">
        <f t="shared" si="24"/>
        <v>drama</v>
      </c>
      <c r="S200" t="b">
        <v>0</v>
      </c>
      <c r="T200" t="s">
        <v>8268</v>
      </c>
      <c r="U200" s="6">
        <f t="shared" si="25"/>
        <v>41887.383356481485</v>
      </c>
      <c r="V200" s="9">
        <f t="shared" si="27"/>
        <v>2014</v>
      </c>
      <c r="W200" s="6">
        <f t="shared" si="26"/>
        <v>41917.383356481485</v>
      </c>
    </row>
    <row r="201" spans="1:23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H201" t="s">
        <v>8224</v>
      </c>
      <c r="I201" t="s">
        <v>8246</v>
      </c>
      <c r="K201">
        <v>1472698702</v>
      </c>
      <c r="L201">
        <v>1470106702</v>
      </c>
      <c r="M201" t="b">
        <v>0</v>
      </c>
      <c r="N201">
        <v>0</v>
      </c>
      <c r="O201" s="9">
        <f t="shared" si="21"/>
        <v>0</v>
      </c>
      <c r="P201" s="12">
        <f t="shared" si="22"/>
        <v>0</v>
      </c>
      <c r="Q201" t="str">
        <f t="shared" si="23"/>
        <v>film &amp; video</v>
      </c>
      <c r="R201" t="str">
        <f t="shared" si="24"/>
        <v>drama</v>
      </c>
      <c r="S201" t="b">
        <v>0</v>
      </c>
      <c r="T201" t="s">
        <v>8268</v>
      </c>
      <c r="U201" s="6">
        <f t="shared" si="25"/>
        <v>42584.123865740738</v>
      </c>
      <c r="V201" s="9">
        <f t="shared" si="27"/>
        <v>2016</v>
      </c>
      <c r="W201" s="6">
        <f t="shared" si="26"/>
        <v>42614.123865740738</v>
      </c>
    </row>
    <row r="202" spans="1:23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H202" t="s">
        <v>8224</v>
      </c>
      <c r="I202" t="s">
        <v>8246</v>
      </c>
      <c r="K202">
        <v>1410746403</v>
      </c>
      <c r="L202">
        <v>1408154403</v>
      </c>
      <c r="M202" t="b">
        <v>0</v>
      </c>
      <c r="N202">
        <v>18</v>
      </c>
      <c r="O202" s="9">
        <f t="shared" si="21"/>
        <v>26.192499999999999</v>
      </c>
      <c r="P202" s="1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t="b">
        <v>0</v>
      </c>
      <c r="T202" t="s">
        <v>8268</v>
      </c>
      <c r="U202" s="6">
        <f t="shared" si="25"/>
        <v>41867.083368055552</v>
      </c>
      <c r="V202" s="9">
        <f t="shared" si="27"/>
        <v>2014</v>
      </c>
      <c r="W202" s="6">
        <f t="shared" si="26"/>
        <v>41897.083368055552</v>
      </c>
    </row>
    <row r="203" spans="1:23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H203" t="s">
        <v>8224</v>
      </c>
      <c r="I203" t="s">
        <v>8246</v>
      </c>
      <c r="K203">
        <v>1423424329</v>
      </c>
      <c r="L203">
        <v>1421696329</v>
      </c>
      <c r="M203" t="b">
        <v>0</v>
      </c>
      <c r="N203">
        <v>7</v>
      </c>
      <c r="O203" s="9">
        <f t="shared" si="21"/>
        <v>58.46153846153846</v>
      </c>
      <c r="P203" s="12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t="b">
        <v>0</v>
      </c>
      <c r="T203" t="s">
        <v>8268</v>
      </c>
      <c r="U203" s="6">
        <f t="shared" si="25"/>
        <v>42023.818622685183</v>
      </c>
      <c r="V203" s="9">
        <f t="shared" si="27"/>
        <v>2015</v>
      </c>
      <c r="W203" s="6">
        <f t="shared" si="26"/>
        <v>42043.818622685183</v>
      </c>
    </row>
    <row r="204" spans="1:23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H204" t="s">
        <v>8224</v>
      </c>
      <c r="I204" t="s">
        <v>8246</v>
      </c>
      <c r="K204">
        <v>1444337940</v>
      </c>
      <c r="L204">
        <v>1441750564</v>
      </c>
      <c r="M204" t="b">
        <v>0</v>
      </c>
      <c r="N204">
        <v>0</v>
      </c>
      <c r="O204" s="9">
        <f t="shared" si="21"/>
        <v>0</v>
      </c>
      <c r="P204" s="12">
        <f t="shared" si="22"/>
        <v>0</v>
      </c>
      <c r="Q204" t="str">
        <f t="shared" si="23"/>
        <v>film &amp; video</v>
      </c>
      <c r="R204" t="str">
        <f t="shared" si="24"/>
        <v>drama</v>
      </c>
      <c r="S204" t="b">
        <v>0</v>
      </c>
      <c r="T204" t="s">
        <v>8268</v>
      </c>
      <c r="U204" s="6">
        <f t="shared" si="25"/>
        <v>42255.927824074075</v>
      </c>
      <c r="V204" s="9">
        <f t="shared" si="27"/>
        <v>2015</v>
      </c>
      <c r="W204" s="6">
        <f t="shared" si="26"/>
        <v>42285.874305555553</v>
      </c>
    </row>
    <row r="205" spans="1:23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H205" t="s">
        <v>8225</v>
      </c>
      <c r="I205" t="s">
        <v>8247</v>
      </c>
      <c r="K205">
        <v>1422562864</v>
      </c>
      <c r="L205">
        <v>1417378864</v>
      </c>
      <c r="M205" t="b">
        <v>0</v>
      </c>
      <c r="N205">
        <v>8</v>
      </c>
      <c r="O205" s="9">
        <f t="shared" si="21"/>
        <v>29.84</v>
      </c>
      <c r="P205" s="12">
        <f t="shared" si="22"/>
        <v>93.25</v>
      </c>
      <c r="Q205" t="str">
        <f t="shared" si="23"/>
        <v>film &amp; video</v>
      </c>
      <c r="R205" t="str">
        <f t="shared" si="24"/>
        <v>drama</v>
      </c>
      <c r="S205" t="b">
        <v>0</v>
      </c>
      <c r="T205" t="s">
        <v>8268</v>
      </c>
      <c r="U205" s="6">
        <f t="shared" si="25"/>
        <v>41973.847962962958</v>
      </c>
      <c r="V205" s="9">
        <f t="shared" si="27"/>
        <v>2014</v>
      </c>
      <c r="W205" s="6">
        <f t="shared" si="26"/>
        <v>42033.847962962958</v>
      </c>
    </row>
    <row r="206" spans="1:23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H206" t="s">
        <v>8226</v>
      </c>
      <c r="I206" t="s">
        <v>8248</v>
      </c>
      <c r="K206">
        <v>1470319203</v>
      </c>
      <c r="L206">
        <v>1467727203</v>
      </c>
      <c r="M206" t="b">
        <v>0</v>
      </c>
      <c r="N206">
        <v>1293</v>
      </c>
      <c r="O206" s="9">
        <f t="shared" si="21"/>
        <v>50.721666666666664</v>
      </c>
      <c r="P206" s="12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t="b">
        <v>0</v>
      </c>
      <c r="T206" t="s">
        <v>8268</v>
      </c>
      <c r="U206" s="6">
        <f t="shared" si="25"/>
        <v>42556.583368055552</v>
      </c>
      <c r="V206" s="9">
        <f t="shared" si="27"/>
        <v>2016</v>
      </c>
      <c r="W206" s="6">
        <f t="shared" si="26"/>
        <v>42586.583368055552</v>
      </c>
    </row>
    <row r="207" spans="1:23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H207" t="s">
        <v>8224</v>
      </c>
      <c r="I207" t="s">
        <v>8246</v>
      </c>
      <c r="K207">
        <v>1444144222</v>
      </c>
      <c r="L207">
        <v>1441120222</v>
      </c>
      <c r="M207" t="b">
        <v>0</v>
      </c>
      <c r="N207">
        <v>17</v>
      </c>
      <c r="O207" s="9">
        <f t="shared" si="21"/>
        <v>16.25</v>
      </c>
      <c r="P207" s="12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t="b">
        <v>0</v>
      </c>
      <c r="T207" t="s">
        <v>8268</v>
      </c>
      <c r="U207" s="6">
        <f t="shared" si="25"/>
        <v>42248.632199074069</v>
      </c>
      <c r="V207" s="9">
        <f t="shared" si="27"/>
        <v>2015</v>
      </c>
      <c r="W207" s="6">
        <f t="shared" si="26"/>
        <v>42283.632199074069</v>
      </c>
    </row>
    <row r="208" spans="1:23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H208" t="s">
        <v>8224</v>
      </c>
      <c r="I208" t="s">
        <v>8246</v>
      </c>
      <c r="K208">
        <v>1470441983</v>
      </c>
      <c r="L208">
        <v>1468627583</v>
      </c>
      <c r="M208" t="b">
        <v>0</v>
      </c>
      <c r="N208">
        <v>0</v>
      </c>
      <c r="O208" s="9">
        <f t="shared" si="21"/>
        <v>0</v>
      </c>
      <c r="P208" s="12">
        <f t="shared" si="22"/>
        <v>0</v>
      </c>
      <c r="Q208" t="str">
        <f t="shared" si="23"/>
        <v>film &amp; video</v>
      </c>
      <c r="R208" t="str">
        <f t="shared" si="24"/>
        <v>drama</v>
      </c>
      <c r="S208" t="b">
        <v>0</v>
      </c>
      <c r="T208" t="s">
        <v>8268</v>
      </c>
      <c r="U208" s="6">
        <f t="shared" si="25"/>
        <v>42567.004432870366</v>
      </c>
      <c r="V208" s="9">
        <f t="shared" si="27"/>
        <v>2016</v>
      </c>
      <c r="W208" s="6">
        <f t="shared" si="26"/>
        <v>42588.004432870366</v>
      </c>
    </row>
    <row r="209" spans="1:23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H209" t="s">
        <v>8229</v>
      </c>
      <c r="I209" t="s">
        <v>8251</v>
      </c>
      <c r="K209">
        <v>1420346638</v>
      </c>
      <c r="L209">
        <v>1417754638</v>
      </c>
      <c r="M209" t="b">
        <v>0</v>
      </c>
      <c r="N209">
        <v>13</v>
      </c>
      <c r="O209" s="9">
        <f t="shared" si="21"/>
        <v>15.214285714285714</v>
      </c>
      <c r="P209" s="12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t="b">
        <v>0</v>
      </c>
      <c r="T209" t="s">
        <v>8268</v>
      </c>
      <c r="U209" s="6">
        <f t="shared" si="25"/>
        <v>41978.197199074071</v>
      </c>
      <c r="V209" s="9">
        <f t="shared" si="27"/>
        <v>2014</v>
      </c>
      <c r="W209" s="6">
        <f t="shared" si="26"/>
        <v>42008.197199074071</v>
      </c>
    </row>
    <row r="210" spans="1:23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H210" t="s">
        <v>8226</v>
      </c>
      <c r="I210" t="s">
        <v>8248</v>
      </c>
      <c r="K210">
        <v>1418719967</v>
      </c>
      <c r="L210">
        <v>1416127967</v>
      </c>
      <c r="M210" t="b">
        <v>0</v>
      </c>
      <c r="N210">
        <v>0</v>
      </c>
      <c r="O210" s="9">
        <f t="shared" si="21"/>
        <v>0</v>
      </c>
      <c r="P210" s="12">
        <f t="shared" si="22"/>
        <v>0</v>
      </c>
      <c r="Q210" t="str">
        <f t="shared" si="23"/>
        <v>film &amp; video</v>
      </c>
      <c r="R210" t="str">
        <f t="shared" si="24"/>
        <v>drama</v>
      </c>
      <c r="S210" t="b">
        <v>0</v>
      </c>
      <c r="T210" t="s">
        <v>8268</v>
      </c>
      <c r="U210" s="6">
        <f t="shared" si="25"/>
        <v>41959.369988425926</v>
      </c>
      <c r="V210" s="9">
        <f t="shared" si="27"/>
        <v>2014</v>
      </c>
      <c r="W210" s="6">
        <f t="shared" si="26"/>
        <v>41989.369988425926</v>
      </c>
    </row>
    <row r="211" spans="1:23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H211" t="s">
        <v>8224</v>
      </c>
      <c r="I211" t="s">
        <v>8246</v>
      </c>
      <c r="K211">
        <v>1436566135</v>
      </c>
      <c r="L211">
        <v>1433974135</v>
      </c>
      <c r="M211" t="b">
        <v>0</v>
      </c>
      <c r="N211">
        <v>0</v>
      </c>
      <c r="O211" s="9">
        <f t="shared" si="21"/>
        <v>0</v>
      </c>
      <c r="P211" s="12">
        <f t="shared" si="22"/>
        <v>0</v>
      </c>
      <c r="Q211" t="str">
        <f t="shared" si="23"/>
        <v>film &amp; video</v>
      </c>
      <c r="R211" t="str">
        <f t="shared" si="24"/>
        <v>drama</v>
      </c>
      <c r="S211" t="b">
        <v>0</v>
      </c>
      <c r="T211" t="s">
        <v>8268</v>
      </c>
      <c r="U211" s="6">
        <f t="shared" si="25"/>
        <v>42165.922858796301</v>
      </c>
      <c r="V211" s="9">
        <f t="shared" si="27"/>
        <v>2015</v>
      </c>
      <c r="W211" s="6">
        <f t="shared" si="26"/>
        <v>42195.922858796301</v>
      </c>
    </row>
    <row r="212" spans="1:23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H212" t="s">
        <v>8224</v>
      </c>
      <c r="I212" t="s">
        <v>8246</v>
      </c>
      <c r="K212">
        <v>1443675600</v>
      </c>
      <c r="L212">
        <v>1441157592</v>
      </c>
      <c r="M212" t="b">
        <v>0</v>
      </c>
      <c r="N212">
        <v>33</v>
      </c>
      <c r="O212" s="9">
        <f t="shared" si="21"/>
        <v>25.25</v>
      </c>
      <c r="P212" s="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t="b">
        <v>0</v>
      </c>
      <c r="T212" t="s">
        <v>8268</v>
      </c>
      <c r="U212" s="6">
        <f t="shared" si="25"/>
        <v>42249.064722222218</v>
      </c>
      <c r="V212" s="9">
        <f t="shared" si="27"/>
        <v>2015</v>
      </c>
      <c r="W212" s="6">
        <f t="shared" si="26"/>
        <v>42278.208333333328</v>
      </c>
    </row>
    <row r="213" spans="1:23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H213" t="s">
        <v>8224</v>
      </c>
      <c r="I213" t="s">
        <v>8246</v>
      </c>
      <c r="K213">
        <v>1442634617</v>
      </c>
      <c r="L213">
        <v>1440042617</v>
      </c>
      <c r="M213" t="b">
        <v>0</v>
      </c>
      <c r="N213">
        <v>12</v>
      </c>
      <c r="O213" s="9">
        <f t="shared" si="21"/>
        <v>44.6</v>
      </c>
      <c r="P213" s="12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t="b">
        <v>0</v>
      </c>
      <c r="T213" t="s">
        <v>8268</v>
      </c>
      <c r="U213" s="6">
        <f t="shared" si="25"/>
        <v>42236.159918981481</v>
      </c>
      <c r="V213" s="9">
        <f t="shared" si="27"/>
        <v>2015</v>
      </c>
      <c r="W213" s="6">
        <f t="shared" si="26"/>
        <v>42266.159918981481</v>
      </c>
    </row>
    <row r="214" spans="1:23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H214" t="s">
        <v>8224</v>
      </c>
      <c r="I214" t="s">
        <v>8246</v>
      </c>
      <c r="K214">
        <v>1460837320</v>
      </c>
      <c r="L214">
        <v>1455656920</v>
      </c>
      <c r="M214" t="b">
        <v>0</v>
      </c>
      <c r="N214">
        <v>1</v>
      </c>
      <c r="O214" s="9">
        <f t="shared" si="21"/>
        <v>1.5873015873015872E-2</v>
      </c>
      <c r="P214" s="12">
        <f t="shared" si="22"/>
        <v>1</v>
      </c>
      <c r="Q214" t="str">
        <f t="shared" si="23"/>
        <v>film &amp; video</v>
      </c>
      <c r="R214" t="str">
        <f t="shared" si="24"/>
        <v>drama</v>
      </c>
      <c r="S214" t="b">
        <v>0</v>
      </c>
      <c r="T214" t="s">
        <v>8268</v>
      </c>
      <c r="U214" s="6">
        <f t="shared" si="25"/>
        <v>42416.881018518514</v>
      </c>
      <c r="V214" s="9">
        <f t="shared" si="27"/>
        <v>2016</v>
      </c>
      <c r="W214" s="6">
        <f t="shared" si="26"/>
        <v>42476.839351851857</v>
      </c>
    </row>
    <row r="215" spans="1:23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H215" t="s">
        <v>8224</v>
      </c>
      <c r="I215" t="s">
        <v>8246</v>
      </c>
      <c r="K215">
        <v>1439734001</v>
      </c>
      <c r="L215">
        <v>1437142547</v>
      </c>
      <c r="M215" t="b">
        <v>0</v>
      </c>
      <c r="N215">
        <v>1</v>
      </c>
      <c r="O215" s="9">
        <f t="shared" si="21"/>
        <v>0.04</v>
      </c>
      <c r="P215" s="12">
        <f t="shared" si="22"/>
        <v>20</v>
      </c>
      <c r="Q215" t="str">
        <f t="shared" si="23"/>
        <v>film &amp; video</v>
      </c>
      <c r="R215" t="str">
        <f t="shared" si="24"/>
        <v>drama</v>
      </c>
      <c r="S215" t="b">
        <v>0</v>
      </c>
      <c r="T215" t="s">
        <v>8268</v>
      </c>
      <c r="U215" s="6">
        <f t="shared" si="25"/>
        <v>42202.594293981485</v>
      </c>
      <c r="V215" s="9">
        <f t="shared" si="27"/>
        <v>2015</v>
      </c>
      <c r="W215" s="6">
        <f t="shared" si="26"/>
        <v>42232.587974537033</v>
      </c>
    </row>
    <row r="216" spans="1:23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H216" t="s">
        <v>8224</v>
      </c>
      <c r="I216" t="s">
        <v>8246</v>
      </c>
      <c r="K216">
        <v>1425655349</v>
      </c>
      <c r="L216">
        <v>1420471349</v>
      </c>
      <c r="M216" t="b">
        <v>0</v>
      </c>
      <c r="N216">
        <v>1</v>
      </c>
      <c r="O216" s="9">
        <f t="shared" si="21"/>
        <v>8.0000000000000002E-3</v>
      </c>
      <c r="P216" s="12">
        <f t="shared" si="22"/>
        <v>1</v>
      </c>
      <c r="Q216" t="str">
        <f t="shared" si="23"/>
        <v>film &amp; video</v>
      </c>
      <c r="R216" t="str">
        <f t="shared" si="24"/>
        <v>drama</v>
      </c>
      <c r="S216" t="b">
        <v>0</v>
      </c>
      <c r="T216" t="s">
        <v>8268</v>
      </c>
      <c r="U216" s="6">
        <f t="shared" si="25"/>
        <v>42009.64061342593</v>
      </c>
      <c r="V216" s="9">
        <f t="shared" si="27"/>
        <v>2015</v>
      </c>
      <c r="W216" s="6">
        <f t="shared" si="26"/>
        <v>42069.64061342593</v>
      </c>
    </row>
    <row r="217" spans="1:23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H217" t="s">
        <v>8225</v>
      </c>
      <c r="I217" t="s">
        <v>8247</v>
      </c>
      <c r="K217">
        <v>1455753540</v>
      </c>
      <c r="L217">
        <v>1452058282</v>
      </c>
      <c r="M217" t="b">
        <v>0</v>
      </c>
      <c r="N217">
        <v>1</v>
      </c>
      <c r="O217" s="9">
        <f t="shared" si="21"/>
        <v>0.22727272727272727</v>
      </c>
      <c r="P217" s="12">
        <f t="shared" si="22"/>
        <v>10</v>
      </c>
      <c r="Q217" t="str">
        <f t="shared" si="23"/>
        <v>film &amp; video</v>
      </c>
      <c r="R217" t="str">
        <f t="shared" si="24"/>
        <v>drama</v>
      </c>
      <c r="S217" t="b">
        <v>0</v>
      </c>
      <c r="T217" t="s">
        <v>8268</v>
      </c>
      <c r="U217" s="6">
        <f t="shared" si="25"/>
        <v>42375.230115740742</v>
      </c>
      <c r="V217" s="9">
        <f t="shared" si="27"/>
        <v>2016</v>
      </c>
      <c r="W217" s="6">
        <f t="shared" si="26"/>
        <v>42417.999305555553</v>
      </c>
    </row>
    <row r="218" spans="1:23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H218" t="s">
        <v>8224</v>
      </c>
      <c r="I218" t="s">
        <v>8246</v>
      </c>
      <c r="K218">
        <v>1429740037</v>
      </c>
      <c r="L218">
        <v>1425423637</v>
      </c>
      <c r="M218" t="b">
        <v>0</v>
      </c>
      <c r="N218">
        <v>84</v>
      </c>
      <c r="O218" s="9">
        <f t="shared" si="21"/>
        <v>55.698439999999998</v>
      </c>
      <c r="P218" s="12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t="b">
        <v>0</v>
      </c>
      <c r="T218" t="s">
        <v>8268</v>
      </c>
      <c r="U218" s="6">
        <f t="shared" si="25"/>
        <v>42066.958761574075</v>
      </c>
      <c r="V218" s="9">
        <f t="shared" si="27"/>
        <v>2015</v>
      </c>
      <c r="W218" s="6">
        <f t="shared" si="26"/>
        <v>42116.917094907403</v>
      </c>
    </row>
    <row r="219" spans="1:23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H219" t="s">
        <v>8235</v>
      </c>
      <c r="I219" t="s">
        <v>8255</v>
      </c>
      <c r="K219">
        <v>1419780149</v>
      </c>
      <c r="L219">
        <v>1417101749</v>
      </c>
      <c r="M219" t="b">
        <v>0</v>
      </c>
      <c r="N219">
        <v>38</v>
      </c>
      <c r="O219" s="9">
        <f t="shared" si="21"/>
        <v>11.943</v>
      </c>
      <c r="P219" s="12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t="b">
        <v>0</v>
      </c>
      <c r="T219" t="s">
        <v>8268</v>
      </c>
      <c r="U219" s="6">
        <f t="shared" si="25"/>
        <v>41970.64061342593</v>
      </c>
      <c r="V219" s="9">
        <f t="shared" si="27"/>
        <v>2014</v>
      </c>
      <c r="W219" s="6">
        <f t="shared" si="26"/>
        <v>42001.64061342593</v>
      </c>
    </row>
    <row r="220" spans="1:23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H220" t="s">
        <v>8224</v>
      </c>
      <c r="I220" t="s">
        <v>8246</v>
      </c>
      <c r="K220">
        <v>1431702289</v>
      </c>
      <c r="L220">
        <v>1426518289</v>
      </c>
      <c r="M220" t="b">
        <v>0</v>
      </c>
      <c r="N220">
        <v>1</v>
      </c>
      <c r="O220" s="9">
        <f t="shared" si="21"/>
        <v>2</v>
      </c>
      <c r="P220" s="12">
        <f t="shared" si="22"/>
        <v>100</v>
      </c>
      <c r="Q220" t="str">
        <f t="shared" si="23"/>
        <v>film &amp; video</v>
      </c>
      <c r="R220" t="str">
        <f t="shared" si="24"/>
        <v>drama</v>
      </c>
      <c r="S220" t="b">
        <v>0</v>
      </c>
      <c r="T220" t="s">
        <v>8268</v>
      </c>
      <c r="U220" s="6">
        <f t="shared" si="25"/>
        <v>42079.628344907411</v>
      </c>
      <c r="V220" s="9">
        <f t="shared" si="27"/>
        <v>2015</v>
      </c>
      <c r="W220" s="6">
        <f t="shared" si="26"/>
        <v>42139.628344907411</v>
      </c>
    </row>
    <row r="221" spans="1:23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H221" t="s">
        <v>8224</v>
      </c>
      <c r="I221" t="s">
        <v>8246</v>
      </c>
      <c r="K221">
        <v>1459493940</v>
      </c>
      <c r="L221">
        <v>1456732225</v>
      </c>
      <c r="M221" t="b">
        <v>0</v>
      </c>
      <c r="N221">
        <v>76</v>
      </c>
      <c r="O221" s="9">
        <f t="shared" si="21"/>
        <v>17.63</v>
      </c>
      <c r="P221" s="12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t="b">
        <v>0</v>
      </c>
      <c r="T221" t="s">
        <v>8268</v>
      </c>
      <c r="U221" s="6">
        <f t="shared" si="25"/>
        <v>42429.326678240745</v>
      </c>
      <c r="V221" s="9">
        <f t="shared" si="27"/>
        <v>2016</v>
      </c>
      <c r="W221" s="6">
        <f t="shared" si="26"/>
        <v>42461.290972222225</v>
      </c>
    </row>
    <row r="222" spans="1:23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H222" t="s">
        <v>8224</v>
      </c>
      <c r="I222" t="s">
        <v>8246</v>
      </c>
      <c r="K222">
        <v>1440101160</v>
      </c>
      <c r="L222">
        <v>1436542030</v>
      </c>
      <c r="M222" t="b">
        <v>0</v>
      </c>
      <c r="N222">
        <v>3</v>
      </c>
      <c r="O222" s="9">
        <f t="shared" si="21"/>
        <v>0.72</v>
      </c>
      <c r="P222" s="12">
        <f t="shared" si="22"/>
        <v>120</v>
      </c>
      <c r="Q222" t="str">
        <f t="shared" si="23"/>
        <v>film &amp; video</v>
      </c>
      <c r="R222" t="str">
        <f t="shared" si="24"/>
        <v>drama</v>
      </c>
      <c r="S222" t="b">
        <v>0</v>
      </c>
      <c r="T222" t="s">
        <v>8268</v>
      </c>
      <c r="U222" s="6">
        <f t="shared" si="25"/>
        <v>42195.643865740742</v>
      </c>
      <c r="V222" s="9">
        <f t="shared" si="27"/>
        <v>2015</v>
      </c>
      <c r="W222" s="6">
        <f t="shared" si="26"/>
        <v>42236.837500000001</v>
      </c>
    </row>
    <row r="223" spans="1:23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H223" t="s">
        <v>8224</v>
      </c>
      <c r="I223" t="s">
        <v>8246</v>
      </c>
      <c r="K223">
        <v>1427569564</v>
      </c>
      <c r="L223">
        <v>1422389164</v>
      </c>
      <c r="M223" t="b">
        <v>0</v>
      </c>
      <c r="N223">
        <v>0</v>
      </c>
      <c r="O223" s="9">
        <f t="shared" si="21"/>
        <v>0</v>
      </c>
      <c r="P223" s="12">
        <f t="shared" si="22"/>
        <v>0</v>
      </c>
      <c r="Q223" t="str">
        <f t="shared" si="23"/>
        <v>film &amp; video</v>
      </c>
      <c r="R223" t="str">
        <f t="shared" si="24"/>
        <v>drama</v>
      </c>
      <c r="S223" t="b">
        <v>0</v>
      </c>
      <c r="T223" t="s">
        <v>8268</v>
      </c>
      <c r="U223" s="6">
        <f t="shared" si="25"/>
        <v>42031.837546296301</v>
      </c>
      <c r="V223" s="9">
        <f t="shared" si="27"/>
        <v>2015</v>
      </c>
      <c r="W223" s="6">
        <f t="shared" si="26"/>
        <v>42091.79587962963</v>
      </c>
    </row>
    <row r="224" spans="1:23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H224" t="s">
        <v>8224</v>
      </c>
      <c r="I224" t="s">
        <v>8246</v>
      </c>
      <c r="K224">
        <v>1427423940</v>
      </c>
      <c r="L224">
        <v>1422383318</v>
      </c>
      <c r="M224" t="b">
        <v>0</v>
      </c>
      <c r="N224">
        <v>2</v>
      </c>
      <c r="O224" s="9">
        <f t="shared" si="21"/>
        <v>13</v>
      </c>
      <c r="P224" s="12">
        <f t="shared" si="22"/>
        <v>65</v>
      </c>
      <c r="Q224" t="str">
        <f t="shared" si="23"/>
        <v>film &amp; video</v>
      </c>
      <c r="R224" t="str">
        <f t="shared" si="24"/>
        <v>drama</v>
      </c>
      <c r="S224" t="b">
        <v>0</v>
      </c>
      <c r="T224" t="s">
        <v>8268</v>
      </c>
      <c r="U224" s="6">
        <f t="shared" si="25"/>
        <v>42031.769884259258</v>
      </c>
      <c r="V224" s="9">
        <f t="shared" si="27"/>
        <v>2015</v>
      </c>
      <c r="W224" s="6">
        <f t="shared" si="26"/>
        <v>42090.110416666663</v>
      </c>
    </row>
    <row r="225" spans="1:23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H225" t="s">
        <v>8224</v>
      </c>
      <c r="I225" t="s">
        <v>8246</v>
      </c>
      <c r="K225">
        <v>1463879100</v>
      </c>
      <c r="L225">
        <v>1461287350</v>
      </c>
      <c r="M225" t="b">
        <v>0</v>
      </c>
      <c r="N225">
        <v>0</v>
      </c>
      <c r="O225" s="9">
        <f t="shared" si="21"/>
        <v>0</v>
      </c>
      <c r="P225" s="12">
        <f t="shared" si="22"/>
        <v>0</v>
      </c>
      <c r="Q225" t="str">
        <f t="shared" si="23"/>
        <v>film &amp; video</v>
      </c>
      <c r="R225" t="str">
        <f t="shared" si="24"/>
        <v>drama</v>
      </c>
      <c r="S225" t="b">
        <v>0</v>
      </c>
      <c r="T225" t="s">
        <v>8268</v>
      </c>
      <c r="U225" s="6">
        <f t="shared" si="25"/>
        <v>42482.048032407409</v>
      </c>
      <c r="V225" s="9">
        <f t="shared" si="27"/>
        <v>2016</v>
      </c>
      <c r="W225" s="6">
        <f t="shared" si="26"/>
        <v>42512.045138888891</v>
      </c>
    </row>
    <row r="226" spans="1:23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H226" t="s">
        <v>8226</v>
      </c>
      <c r="I226" t="s">
        <v>8248</v>
      </c>
      <c r="K226">
        <v>1436506726</v>
      </c>
      <c r="L226">
        <v>1431322726</v>
      </c>
      <c r="M226" t="b">
        <v>0</v>
      </c>
      <c r="N226">
        <v>0</v>
      </c>
      <c r="O226" s="9">
        <f t="shared" si="21"/>
        <v>0</v>
      </c>
      <c r="P226" s="12">
        <f t="shared" si="22"/>
        <v>0</v>
      </c>
      <c r="Q226" t="str">
        <f t="shared" si="23"/>
        <v>film &amp; video</v>
      </c>
      <c r="R226" t="str">
        <f t="shared" si="24"/>
        <v>drama</v>
      </c>
      <c r="S226" t="b">
        <v>0</v>
      </c>
      <c r="T226" t="s">
        <v>8268</v>
      </c>
      <c r="U226" s="6">
        <f t="shared" si="25"/>
        <v>42135.235254629632</v>
      </c>
      <c r="V226" s="9">
        <f t="shared" si="27"/>
        <v>2015</v>
      </c>
      <c r="W226" s="6">
        <f t="shared" si="26"/>
        <v>42195.235254629632</v>
      </c>
    </row>
    <row r="227" spans="1:23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H227" t="s">
        <v>8224</v>
      </c>
      <c r="I227" t="s">
        <v>8246</v>
      </c>
      <c r="K227">
        <v>1460153054</v>
      </c>
      <c r="L227">
        <v>1457564654</v>
      </c>
      <c r="M227" t="b">
        <v>0</v>
      </c>
      <c r="N227">
        <v>0</v>
      </c>
      <c r="O227" s="9">
        <f t="shared" si="21"/>
        <v>0</v>
      </c>
      <c r="P227" s="12">
        <f t="shared" si="22"/>
        <v>0</v>
      </c>
      <c r="Q227" t="str">
        <f t="shared" si="23"/>
        <v>film &amp; video</v>
      </c>
      <c r="R227" t="str">
        <f t="shared" si="24"/>
        <v>drama</v>
      </c>
      <c r="S227" t="b">
        <v>0</v>
      </c>
      <c r="T227" t="s">
        <v>8268</v>
      </c>
      <c r="U227" s="6">
        <f t="shared" si="25"/>
        <v>42438.961273148147</v>
      </c>
      <c r="V227" s="9">
        <f t="shared" si="27"/>
        <v>2016</v>
      </c>
      <c r="W227" s="6">
        <f t="shared" si="26"/>
        <v>42468.919606481482</v>
      </c>
    </row>
    <row r="228" spans="1:23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H228" t="s">
        <v>8225</v>
      </c>
      <c r="I228" t="s">
        <v>8247</v>
      </c>
      <c r="K228">
        <v>1433064540</v>
      </c>
      <c r="L228">
        <v>1428854344</v>
      </c>
      <c r="M228" t="b">
        <v>0</v>
      </c>
      <c r="N228">
        <v>2</v>
      </c>
      <c r="O228" s="9">
        <f t="shared" si="21"/>
        <v>0.86206896551724133</v>
      </c>
      <c r="P228" s="12">
        <f t="shared" si="22"/>
        <v>125</v>
      </c>
      <c r="Q228" t="str">
        <f t="shared" si="23"/>
        <v>film &amp; video</v>
      </c>
      <c r="R228" t="str">
        <f t="shared" si="24"/>
        <v>drama</v>
      </c>
      <c r="S228" t="b">
        <v>0</v>
      </c>
      <c r="T228" t="s">
        <v>8268</v>
      </c>
      <c r="U228" s="6">
        <f t="shared" si="25"/>
        <v>42106.666018518517</v>
      </c>
      <c r="V228" s="9">
        <f t="shared" si="27"/>
        <v>2015</v>
      </c>
      <c r="W228" s="6">
        <f t="shared" si="26"/>
        <v>42155.395138888889</v>
      </c>
    </row>
    <row r="229" spans="1:23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H229" t="s">
        <v>8224</v>
      </c>
      <c r="I229" t="s">
        <v>8246</v>
      </c>
      <c r="K229">
        <v>1436477241</v>
      </c>
      <c r="L229">
        <v>1433885241</v>
      </c>
      <c r="M229" t="b">
        <v>0</v>
      </c>
      <c r="N229">
        <v>0</v>
      </c>
      <c r="O229" s="9">
        <f t="shared" si="21"/>
        <v>0</v>
      </c>
      <c r="P229" s="12">
        <f t="shared" si="22"/>
        <v>0</v>
      </c>
      <c r="Q229" t="str">
        <f t="shared" si="23"/>
        <v>film &amp; video</v>
      </c>
      <c r="R229" t="str">
        <f t="shared" si="24"/>
        <v>drama</v>
      </c>
      <c r="S229" t="b">
        <v>0</v>
      </c>
      <c r="T229" t="s">
        <v>8268</v>
      </c>
      <c r="U229" s="6">
        <f t="shared" si="25"/>
        <v>42164.893993055557</v>
      </c>
      <c r="V229" s="9">
        <f t="shared" si="27"/>
        <v>2015</v>
      </c>
      <c r="W229" s="6">
        <f t="shared" si="26"/>
        <v>42194.893993055557</v>
      </c>
    </row>
    <row r="230" spans="1:23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H230" t="s">
        <v>8225</v>
      </c>
      <c r="I230" t="s">
        <v>8247</v>
      </c>
      <c r="K230">
        <v>1433176105</v>
      </c>
      <c r="L230">
        <v>1427992105</v>
      </c>
      <c r="M230" t="b">
        <v>0</v>
      </c>
      <c r="N230">
        <v>0</v>
      </c>
      <c r="O230" s="9">
        <f t="shared" si="21"/>
        <v>0</v>
      </c>
      <c r="P230" s="12">
        <f t="shared" si="22"/>
        <v>0</v>
      </c>
      <c r="Q230" t="str">
        <f t="shared" si="23"/>
        <v>film &amp; video</v>
      </c>
      <c r="R230" t="str">
        <f t="shared" si="24"/>
        <v>drama</v>
      </c>
      <c r="S230" t="b">
        <v>0</v>
      </c>
      <c r="T230" t="s">
        <v>8268</v>
      </c>
      <c r="U230" s="6">
        <f t="shared" si="25"/>
        <v>42096.686400462961</v>
      </c>
      <c r="V230" s="9">
        <f t="shared" si="27"/>
        <v>2015</v>
      </c>
      <c r="W230" s="6">
        <f t="shared" si="26"/>
        <v>42156.686400462961</v>
      </c>
    </row>
    <row r="231" spans="1:23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H231" t="s">
        <v>8236</v>
      </c>
      <c r="I231" t="s">
        <v>8249</v>
      </c>
      <c r="K231">
        <v>1455402297</v>
      </c>
      <c r="L231">
        <v>1452810297</v>
      </c>
      <c r="M231" t="b">
        <v>0</v>
      </c>
      <c r="N231">
        <v>0</v>
      </c>
      <c r="O231" s="9">
        <f t="shared" si="21"/>
        <v>0</v>
      </c>
      <c r="P231" s="12">
        <f t="shared" si="22"/>
        <v>0</v>
      </c>
      <c r="Q231" t="str">
        <f t="shared" si="23"/>
        <v>film &amp; video</v>
      </c>
      <c r="R231" t="str">
        <f t="shared" si="24"/>
        <v>drama</v>
      </c>
      <c r="S231" t="b">
        <v>0</v>
      </c>
      <c r="T231" t="s">
        <v>8268</v>
      </c>
      <c r="U231" s="6">
        <f t="shared" si="25"/>
        <v>42383.933993055558</v>
      </c>
      <c r="V231" s="9">
        <f t="shared" si="27"/>
        <v>2016</v>
      </c>
      <c r="W231" s="6">
        <f t="shared" si="26"/>
        <v>42413.933993055558</v>
      </c>
    </row>
    <row r="232" spans="1:23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H232" t="s">
        <v>8224</v>
      </c>
      <c r="I232" t="s">
        <v>8246</v>
      </c>
      <c r="K232">
        <v>1433443151</v>
      </c>
      <c r="L232">
        <v>1430851151</v>
      </c>
      <c r="M232" t="b">
        <v>0</v>
      </c>
      <c r="N232">
        <v>2</v>
      </c>
      <c r="O232" s="9">
        <f t="shared" si="21"/>
        <v>0.4</v>
      </c>
      <c r="P232" s="12">
        <f t="shared" si="22"/>
        <v>30</v>
      </c>
      <c r="Q232" t="str">
        <f t="shared" si="23"/>
        <v>film &amp; video</v>
      </c>
      <c r="R232" t="str">
        <f t="shared" si="24"/>
        <v>drama</v>
      </c>
      <c r="S232" t="b">
        <v>0</v>
      </c>
      <c r="T232" t="s">
        <v>8268</v>
      </c>
      <c r="U232" s="6">
        <f t="shared" si="25"/>
        <v>42129.77721064815</v>
      </c>
      <c r="V232" s="9">
        <f t="shared" si="27"/>
        <v>2015</v>
      </c>
      <c r="W232" s="6">
        <f t="shared" si="26"/>
        <v>42159.77721064815</v>
      </c>
    </row>
    <row r="233" spans="1:23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H233" t="s">
        <v>8224</v>
      </c>
      <c r="I233" t="s">
        <v>8246</v>
      </c>
      <c r="K233">
        <v>1451775651</v>
      </c>
      <c r="L233">
        <v>1449183651</v>
      </c>
      <c r="M233" t="b">
        <v>0</v>
      </c>
      <c r="N233">
        <v>0</v>
      </c>
      <c r="O233" s="9">
        <f t="shared" si="21"/>
        <v>0</v>
      </c>
      <c r="P233" s="12">
        <f t="shared" si="22"/>
        <v>0</v>
      </c>
      <c r="Q233" t="str">
        <f t="shared" si="23"/>
        <v>film &amp; video</v>
      </c>
      <c r="R233" t="str">
        <f t="shared" si="24"/>
        <v>drama</v>
      </c>
      <c r="S233" t="b">
        <v>0</v>
      </c>
      <c r="T233" t="s">
        <v>8268</v>
      </c>
      <c r="U233" s="6">
        <f t="shared" si="25"/>
        <v>42341.958923611106</v>
      </c>
      <c r="V233" s="9">
        <f t="shared" si="27"/>
        <v>2015</v>
      </c>
      <c r="W233" s="6">
        <f t="shared" si="26"/>
        <v>42371.958923611106</v>
      </c>
    </row>
    <row r="234" spans="1:23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H234" t="s">
        <v>8225</v>
      </c>
      <c r="I234" t="s">
        <v>8247</v>
      </c>
      <c r="K234">
        <v>1425066546</v>
      </c>
      <c r="L234">
        <v>1422474546</v>
      </c>
      <c r="M234" t="b">
        <v>0</v>
      </c>
      <c r="N234">
        <v>7</v>
      </c>
      <c r="O234" s="9">
        <f t="shared" si="21"/>
        <v>2.75</v>
      </c>
      <c r="P234" s="12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t="b">
        <v>0</v>
      </c>
      <c r="T234" t="s">
        <v>8268</v>
      </c>
      <c r="U234" s="6">
        <f t="shared" si="25"/>
        <v>42032.82576388889</v>
      </c>
      <c r="V234" s="9">
        <f t="shared" si="27"/>
        <v>2015</v>
      </c>
      <c r="W234" s="6">
        <f t="shared" si="26"/>
        <v>42062.82576388889</v>
      </c>
    </row>
    <row r="235" spans="1:23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H235" t="s">
        <v>8224</v>
      </c>
      <c r="I235" t="s">
        <v>8246</v>
      </c>
      <c r="K235">
        <v>1475185972</v>
      </c>
      <c r="L235">
        <v>1472593972</v>
      </c>
      <c r="M235" t="b">
        <v>0</v>
      </c>
      <c r="N235">
        <v>0</v>
      </c>
      <c r="O235" s="9">
        <f t="shared" si="21"/>
        <v>0</v>
      </c>
      <c r="P235" s="12">
        <f t="shared" si="22"/>
        <v>0</v>
      </c>
      <c r="Q235" t="str">
        <f t="shared" si="23"/>
        <v>film &amp; video</v>
      </c>
      <c r="R235" t="str">
        <f t="shared" si="24"/>
        <v>drama</v>
      </c>
      <c r="S235" t="b">
        <v>0</v>
      </c>
      <c r="T235" t="s">
        <v>8268</v>
      </c>
      <c r="U235" s="6">
        <f t="shared" si="25"/>
        <v>42612.911712962959</v>
      </c>
      <c r="V235" s="9">
        <f t="shared" si="27"/>
        <v>2016</v>
      </c>
      <c r="W235" s="6">
        <f t="shared" si="26"/>
        <v>42642.911712962959</v>
      </c>
    </row>
    <row r="236" spans="1:23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H236" t="s">
        <v>8224</v>
      </c>
      <c r="I236" t="s">
        <v>8246</v>
      </c>
      <c r="K236">
        <v>1434847859</v>
      </c>
      <c r="L236">
        <v>1431391859</v>
      </c>
      <c r="M236" t="b">
        <v>0</v>
      </c>
      <c r="N236">
        <v>5</v>
      </c>
      <c r="O236" s="9">
        <f t="shared" si="21"/>
        <v>40.1</v>
      </c>
      <c r="P236" s="12">
        <f t="shared" si="22"/>
        <v>80.2</v>
      </c>
      <c r="Q236" t="str">
        <f t="shared" si="23"/>
        <v>film &amp; video</v>
      </c>
      <c r="R236" t="str">
        <f t="shared" si="24"/>
        <v>drama</v>
      </c>
      <c r="S236" t="b">
        <v>0</v>
      </c>
      <c r="T236" t="s">
        <v>8268</v>
      </c>
      <c r="U236" s="6">
        <f t="shared" si="25"/>
        <v>42136.035405092596</v>
      </c>
      <c r="V236" s="9">
        <f t="shared" si="27"/>
        <v>2015</v>
      </c>
      <c r="W236" s="6">
        <f t="shared" si="26"/>
        <v>42176.035405092596</v>
      </c>
    </row>
    <row r="237" spans="1:23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H237" t="s">
        <v>8224</v>
      </c>
      <c r="I237" t="s">
        <v>8246</v>
      </c>
      <c r="K237">
        <v>1436478497</v>
      </c>
      <c r="L237">
        <v>1433886497</v>
      </c>
      <c r="M237" t="b">
        <v>0</v>
      </c>
      <c r="N237">
        <v>0</v>
      </c>
      <c r="O237" s="9">
        <f t="shared" si="21"/>
        <v>0</v>
      </c>
      <c r="P237" s="12">
        <f t="shared" si="22"/>
        <v>0</v>
      </c>
      <c r="Q237" t="str">
        <f t="shared" si="23"/>
        <v>film &amp; video</v>
      </c>
      <c r="R237" t="str">
        <f t="shared" si="24"/>
        <v>drama</v>
      </c>
      <c r="S237" t="b">
        <v>0</v>
      </c>
      <c r="T237" t="s">
        <v>8268</v>
      </c>
      <c r="U237" s="6">
        <f t="shared" si="25"/>
        <v>42164.908530092594</v>
      </c>
      <c r="V237" s="9">
        <f t="shared" si="27"/>
        <v>2015</v>
      </c>
      <c r="W237" s="6">
        <f t="shared" si="26"/>
        <v>42194.908530092594</v>
      </c>
    </row>
    <row r="238" spans="1:23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H238" t="s">
        <v>8224</v>
      </c>
      <c r="I238" t="s">
        <v>8246</v>
      </c>
      <c r="K238">
        <v>1451952000</v>
      </c>
      <c r="L238">
        <v>1447380099</v>
      </c>
      <c r="M238" t="b">
        <v>0</v>
      </c>
      <c r="N238">
        <v>0</v>
      </c>
      <c r="O238" s="9">
        <f t="shared" si="21"/>
        <v>0</v>
      </c>
      <c r="P238" s="12">
        <f t="shared" si="22"/>
        <v>0</v>
      </c>
      <c r="Q238" t="str">
        <f t="shared" si="23"/>
        <v>film &amp; video</v>
      </c>
      <c r="R238" t="str">
        <f t="shared" si="24"/>
        <v>drama</v>
      </c>
      <c r="S238" t="b">
        <v>0</v>
      </c>
      <c r="T238" t="s">
        <v>8268</v>
      </c>
      <c r="U238" s="6">
        <f t="shared" si="25"/>
        <v>42321.084479166668</v>
      </c>
      <c r="V238" s="9">
        <f t="shared" si="27"/>
        <v>2015</v>
      </c>
      <c r="W238" s="6">
        <f t="shared" si="26"/>
        <v>42374</v>
      </c>
    </row>
    <row r="239" spans="1:23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H239" t="s">
        <v>8224</v>
      </c>
      <c r="I239" t="s">
        <v>8246</v>
      </c>
      <c r="K239">
        <v>1457445069</v>
      </c>
      <c r="L239">
        <v>1452261069</v>
      </c>
      <c r="M239" t="b">
        <v>0</v>
      </c>
      <c r="N239">
        <v>1</v>
      </c>
      <c r="O239" s="9">
        <f t="shared" si="21"/>
        <v>0.33333333333333331</v>
      </c>
      <c r="P239" s="12">
        <f t="shared" si="22"/>
        <v>50</v>
      </c>
      <c r="Q239" t="str">
        <f t="shared" si="23"/>
        <v>film &amp; video</v>
      </c>
      <c r="R239" t="str">
        <f t="shared" si="24"/>
        <v>drama</v>
      </c>
      <c r="S239" t="b">
        <v>0</v>
      </c>
      <c r="T239" t="s">
        <v>8268</v>
      </c>
      <c r="U239" s="6">
        <f t="shared" si="25"/>
        <v>42377.577187499999</v>
      </c>
      <c r="V239" s="9">
        <f t="shared" si="27"/>
        <v>2016</v>
      </c>
      <c r="W239" s="6">
        <f t="shared" si="26"/>
        <v>42437.577187499999</v>
      </c>
    </row>
    <row r="240" spans="1:23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H240" t="s">
        <v>8224</v>
      </c>
      <c r="I240" t="s">
        <v>8246</v>
      </c>
      <c r="K240">
        <v>1483088400</v>
      </c>
      <c r="L240">
        <v>1481324760</v>
      </c>
      <c r="M240" t="b">
        <v>0</v>
      </c>
      <c r="N240">
        <v>0</v>
      </c>
      <c r="O240" s="9">
        <f t="shared" si="21"/>
        <v>0</v>
      </c>
      <c r="P240" s="12">
        <f t="shared" si="22"/>
        <v>0</v>
      </c>
      <c r="Q240" t="str">
        <f t="shared" si="23"/>
        <v>film &amp; video</v>
      </c>
      <c r="R240" t="str">
        <f t="shared" si="24"/>
        <v>drama</v>
      </c>
      <c r="S240" t="b">
        <v>0</v>
      </c>
      <c r="T240" t="s">
        <v>8268</v>
      </c>
      <c r="U240" s="6">
        <f t="shared" si="25"/>
        <v>42713.962500000001</v>
      </c>
      <c r="V240" s="9">
        <f t="shared" si="27"/>
        <v>2016</v>
      </c>
      <c r="W240" s="6">
        <f t="shared" si="26"/>
        <v>42734.375</v>
      </c>
    </row>
    <row r="241" spans="1:23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H241" t="s">
        <v>8226</v>
      </c>
      <c r="I241" t="s">
        <v>8248</v>
      </c>
      <c r="K241">
        <v>1446984000</v>
      </c>
      <c r="L241">
        <v>1445308730</v>
      </c>
      <c r="M241" t="b">
        <v>0</v>
      </c>
      <c r="N241">
        <v>5</v>
      </c>
      <c r="O241" s="9">
        <f t="shared" si="21"/>
        <v>25</v>
      </c>
      <c r="P241" s="12">
        <f t="shared" si="22"/>
        <v>50</v>
      </c>
      <c r="Q241" t="str">
        <f t="shared" si="23"/>
        <v>film &amp; video</v>
      </c>
      <c r="R241" t="str">
        <f t="shared" si="24"/>
        <v>drama</v>
      </c>
      <c r="S241" t="b">
        <v>0</v>
      </c>
      <c r="T241" t="s">
        <v>8268</v>
      </c>
      <c r="U241" s="6">
        <f t="shared" si="25"/>
        <v>42297.110300925924</v>
      </c>
      <c r="V241" s="9">
        <f t="shared" si="27"/>
        <v>2015</v>
      </c>
      <c r="W241" s="6">
        <f t="shared" si="26"/>
        <v>42316.5</v>
      </c>
    </row>
    <row r="242" spans="1:23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H242" t="s">
        <v>8224</v>
      </c>
      <c r="I242" t="s">
        <v>8246</v>
      </c>
      <c r="K242">
        <v>1367773211</v>
      </c>
      <c r="L242">
        <v>1363885211</v>
      </c>
      <c r="M242" t="b">
        <v>1</v>
      </c>
      <c r="N242">
        <v>137</v>
      </c>
      <c r="O242" s="9">
        <f t="shared" si="21"/>
        <v>107.63413333333334</v>
      </c>
      <c r="P242" s="1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t="b">
        <v>1</v>
      </c>
      <c r="T242" t="s">
        <v>8269</v>
      </c>
      <c r="U242" s="6">
        <f t="shared" si="25"/>
        <v>41354.708460648151</v>
      </c>
      <c r="V242" s="9">
        <f t="shared" si="27"/>
        <v>2013</v>
      </c>
      <c r="W242" s="6">
        <f t="shared" si="26"/>
        <v>41399.708460648151</v>
      </c>
    </row>
    <row r="243" spans="1:23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H243" t="s">
        <v>8224</v>
      </c>
      <c r="I243" t="s">
        <v>8246</v>
      </c>
      <c r="K243">
        <v>1419180304</v>
      </c>
      <c r="L243">
        <v>1415292304</v>
      </c>
      <c r="M243" t="b">
        <v>1</v>
      </c>
      <c r="N243">
        <v>376</v>
      </c>
      <c r="O243" s="9">
        <f t="shared" si="21"/>
        <v>112.63736263736264</v>
      </c>
      <c r="P243" s="12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t="b">
        <v>1</v>
      </c>
      <c r="T243" t="s">
        <v>8269</v>
      </c>
      <c r="U243" s="6">
        <f t="shared" si="25"/>
        <v>41949.697962962964</v>
      </c>
      <c r="V243" s="9">
        <f t="shared" si="27"/>
        <v>2014</v>
      </c>
      <c r="W243" s="6">
        <f t="shared" si="26"/>
        <v>41994.697962962964</v>
      </c>
    </row>
    <row r="244" spans="1:23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H244" t="s">
        <v>8224</v>
      </c>
      <c r="I244" t="s">
        <v>8246</v>
      </c>
      <c r="K244">
        <v>1324381790</v>
      </c>
      <c r="L244">
        <v>1321357790</v>
      </c>
      <c r="M244" t="b">
        <v>1</v>
      </c>
      <c r="N244">
        <v>202</v>
      </c>
      <c r="O244" s="9">
        <f t="shared" si="21"/>
        <v>113.46153846153847</v>
      </c>
      <c r="P244" s="12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t="b">
        <v>1</v>
      </c>
      <c r="T244" t="s">
        <v>8269</v>
      </c>
      <c r="U244" s="6">
        <f t="shared" si="25"/>
        <v>40862.492939814816</v>
      </c>
      <c r="V244" s="9">
        <f t="shared" si="27"/>
        <v>2011</v>
      </c>
      <c r="W244" s="6">
        <f t="shared" si="26"/>
        <v>40897.492939814816</v>
      </c>
    </row>
    <row r="245" spans="1:23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H245" t="s">
        <v>8224</v>
      </c>
      <c r="I245" t="s">
        <v>8246</v>
      </c>
      <c r="K245">
        <v>1393031304</v>
      </c>
      <c r="L245">
        <v>1390439304</v>
      </c>
      <c r="M245" t="b">
        <v>1</v>
      </c>
      <c r="N245">
        <v>328</v>
      </c>
      <c r="O245" s="9">
        <f t="shared" si="21"/>
        <v>102.592</v>
      </c>
      <c r="P245" s="12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t="b">
        <v>1</v>
      </c>
      <c r="T245" t="s">
        <v>8269</v>
      </c>
      <c r="U245" s="6">
        <f t="shared" si="25"/>
        <v>41662.047500000001</v>
      </c>
      <c r="V245" s="9">
        <f t="shared" si="27"/>
        <v>2014</v>
      </c>
      <c r="W245" s="6">
        <f t="shared" si="26"/>
        <v>41692.047500000001</v>
      </c>
    </row>
    <row r="246" spans="1:23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H246" t="s">
        <v>8224</v>
      </c>
      <c r="I246" t="s">
        <v>8246</v>
      </c>
      <c r="K246">
        <v>1268723160</v>
      </c>
      <c r="L246">
        <v>1265269559</v>
      </c>
      <c r="M246" t="b">
        <v>1</v>
      </c>
      <c r="N246">
        <v>84</v>
      </c>
      <c r="O246" s="9">
        <f t="shared" si="21"/>
        <v>113.75714285714285</v>
      </c>
      <c r="P246" s="12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t="b">
        <v>1</v>
      </c>
      <c r="T246" t="s">
        <v>8269</v>
      </c>
      <c r="U246" s="6">
        <f t="shared" si="25"/>
        <v>40213.323599537034</v>
      </c>
      <c r="V246" s="9">
        <f t="shared" si="27"/>
        <v>2010</v>
      </c>
      <c r="W246" s="6">
        <f t="shared" si="26"/>
        <v>40253.295833333337</v>
      </c>
    </row>
    <row r="247" spans="1:23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H247" t="s">
        <v>8224</v>
      </c>
      <c r="I247" t="s">
        <v>8246</v>
      </c>
      <c r="K247">
        <v>1345079785</v>
      </c>
      <c r="L247">
        <v>1342487785</v>
      </c>
      <c r="M247" t="b">
        <v>1</v>
      </c>
      <c r="N247">
        <v>96</v>
      </c>
      <c r="O247" s="9">
        <f t="shared" si="21"/>
        <v>103.72</v>
      </c>
      <c r="P247" s="12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t="b">
        <v>1</v>
      </c>
      <c r="T247" t="s">
        <v>8269</v>
      </c>
      <c r="U247" s="6">
        <f t="shared" si="25"/>
        <v>41107.053067129629</v>
      </c>
      <c r="V247" s="9">
        <f t="shared" si="27"/>
        <v>2012</v>
      </c>
      <c r="W247" s="6">
        <f t="shared" si="26"/>
        <v>41137.053067129629</v>
      </c>
    </row>
    <row r="248" spans="1:23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H248" t="s">
        <v>8224</v>
      </c>
      <c r="I248" t="s">
        <v>8246</v>
      </c>
      <c r="K248">
        <v>1292665405</v>
      </c>
      <c r="L248">
        <v>1288341805</v>
      </c>
      <c r="M248" t="b">
        <v>1</v>
      </c>
      <c r="N248">
        <v>223</v>
      </c>
      <c r="O248" s="9">
        <f t="shared" si="21"/>
        <v>305.45999999999998</v>
      </c>
      <c r="P248" s="12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t="b">
        <v>1</v>
      </c>
      <c r="T248" t="s">
        <v>8269</v>
      </c>
      <c r="U248" s="6">
        <f t="shared" si="25"/>
        <v>40480.363483796296</v>
      </c>
      <c r="V248" s="9">
        <f t="shared" si="27"/>
        <v>2010</v>
      </c>
      <c r="W248" s="6">
        <f t="shared" si="26"/>
        <v>40530.405150462961</v>
      </c>
    </row>
    <row r="249" spans="1:23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H249" t="s">
        <v>8224</v>
      </c>
      <c r="I249" t="s">
        <v>8246</v>
      </c>
      <c r="K249">
        <v>1287200340</v>
      </c>
      <c r="L249">
        <v>1284042614</v>
      </c>
      <c r="M249" t="b">
        <v>1</v>
      </c>
      <c r="N249">
        <v>62</v>
      </c>
      <c r="O249" s="9">
        <f t="shared" si="21"/>
        <v>134.1</v>
      </c>
      <c r="P249" s="12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t="b">
        <v>1</v>
      </c>
      <c r="T249" t="s">
        <v>8269</v>
      </c>
      <c r="U249" s="6">
        <f t="shared" si="25"/>
        <v>40430.604328703703</v>
      </c>
      <c r="V249" s="9">
        <f t="shared" si="27"/>
        <v>2010</v>
      </c>
      <c r="W249" s="6">
        <f t="shared" si="26"/>
        <v>40467.152083333334</v>
      </c>
    </row>
    <row r="250" spans="1:23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H250" t="s">
        <v>8224</v>
      </c>
      <c r="I250" t="s">
        <v>8246</v>
      </c>
      <c r="K250">
        <v>1325961309</v>
      </c>
      <c r="L250">
        <v>1322073309</v>
      </c>
      <c r="M250" t="b">
        <v>1</v>
      </c>
      <c r="N250">
        <v>146</v>
      </c>
      <c r="O250" s="9">
        <f t="shared" si="21"/>
        <v>101.33294117647058</v>
      </c>
      <c r="P250" s="12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t="b">
        <v>1</v>
      </c>
      <c r="T250" t="s">
        <v>8269</v>
      </c>
      <c r="U250" s="6">
        <f t="shared" si="25"/>
        <v>40870.774409722224</v>
      </c>
      <c r="V250" s="9">
        <f t="shared" si="27"/>
        <v>2011</v>
      </c>
      <c r="W250" s="6">
        <f t="shared" si="26"/>
        <v>40915.774409722224</v>
      </c>
    </row>
    <row r="251" spans="1:23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H251" t="s">
        <v>8224</v>
      </c>
      <c r="I251" t="s">
        <v>8246</v>
      </c>
      <c r="K251">
        <v>1282498800</v>
      </c>
      <c r="L251">
        <v>1275603020</v>
      </c>
      <c r="M251" t="b">
        <v>1</v>
      </c>
      <c r="N251">
        <v>235</v>
      </c>
      <c r="O251" s="9">
        <f t="shared" si="21"/>
        <v>112.92</v>
      </c>
      <c r="P251" s="12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t="b">
        <v>1</v>
      </c>
      <c r="T251" t="s">
        <v>8269</v>
      </c>
      <c r="U251" s="6">
        <f t="shared" si="25"/>
        <v>40332.923842592594</v>
      </c>
      <c r="V251" s="9">
        <f t="shared" si="27"/>
        <v>2010</v>
      </c>
      <c r="W251" s="6">
        <f t="shared" si="26"/>
        <v>40412.736111111109</v>
      </c>
    </row>
    <row r="252" spans="1:23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H252" t="s">
        <v>8224</v>
      </c>
      <c r="I252" t="s">
        <v>8246</v>
      </c>
      <c r="K252">
        <v>1370525691</v>
      </c>
      <c r="L252">
        <v>1367933691</v>
      </c>
      <c r="M252" t="b">
        <v>1</v>
      </c>
      <c r="N252">
        <v>437</v>
      </c>
      <c r="O252" s="9">
        <f t="shared" si="21"/>
        <v>105.58333333333333</v>
      </c>
      <c r="P252" s="1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t="b">
        <v>1</v>
      </c>
      <c r="T252" t="s">
        <v>8269</v>
      </c>
      <c r="U252" s="6">
        <f t="shared" si="25"/>
        <v>41401.565868055557</v>
      </c>
      <c r="V252" s="9">
        <f t="shared" si="27"/>
        <v>2013</v>
      </c>
      <c r="W252" s="6">
        <f t="shared" si="26"/>
        <v>41431.565868055557</v>
      </c>
    </row>
    <row r="253" spans="1:23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H253" t="s">
        <v>8224</v>
      </c>
      <c r="I253" t="s">
        <v>8246</v>
      </c>
      <c r="K253">
        <v>1337194800</v>
      </c>
      <c r="L253">
        <v>1334429646</v>
      </c>
      <c r="M253" t="b">
        <v>1</v>
      </c>
      <c r="N253">
        <v>77</v>
      </c>
      <c r="O253" s="9">
        <f t="shared" si="21"/>
        <v>125.57142857142857</v>
      </c>
      <c r="P253" s="12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t="b">
        <v>1</v>
      </c>
      <c r="T253" t="s">
        <v>8269</v>
      </c>
      <c r="U253" s="6">
        <f t="shared" si="25"/>
        <v>41013.787569444445</v>
      </c>
      <c r="V253" s="9">
        <f t="shared" si="27"/>
        <v>2012</v>
      </c>
      <c r="W253" s="6">
        <f t="shared" si="26"/>
        <v>41045.791666666664</v>
      </c>
    </row>
    <row r="254" spans="1:23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H254" t="s">
        <v>8224</v>
      </c>
      <c r="I254" t="s">
        <v>8246</v>
      </c>
      <c r="K254">
        <v>1275364740</v>
      </c>
      <c r="L254">
        <v>1269878058</v>
      </c>
      <c r="M254" t="b">
        <v>1</v>
      </c>
      <c r="N254">
        <v>108</v>
      </c>
      <c r="O254" s="9">
        <f t="shared" si="21"/>
        <v>184.56</v>
      </c>
      <c r="P254" s="12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t="b">
        <v>1</v>
      </c>
      <c r="T254" t="s">
        <v>8269</v>
      </c>
      <c r="U254" s="6">
        <f t="shared" si="25"/>
        <v>40266.66270833333</v>
      </c>
      <c r="V254" s="9">
        <f t="shared" si="27"/>
        <v>2010</v>
      </c>
      <c r="W254" s="6">
        <f t="shared" si="26"/>
        <v>40330.165972222225</v>
      </c>
    </row>
    <row r="255" spans="1:23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H255" t="s">
        <v>8224</v>
      </c>
      <c r="I255" t="s">
        <v>8246</v>
      </c>
      <c r="K255">
        <v>1329320235</v>
      </c>
      <c r="L255">
        <v>1326728235</v>
      </c>
      <c r="M255" t="b">
        <v>1</v>
      </c>
      <c r="N255">
        <v>7</v>
      </c>
      <c r="O255" s="9">
        <f t="shared" si="21"/>
        <v>100.73333333333333</v>
      </c>
      <c r="P255" s="12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t="b">
        <v>1</v>
      </c>
      <c r="T255" t="s">
        <v>8269</v>
      </c>
      <c r="U255" s="6">
        <f t="shared" si="25"/>
        <v>40924.650868055556</v>
      </c>
      <c r="V255" s="9">
        <f t="shared" si="27"/>
        <v>2012</v>
      </c>
      <c r="W255" s="6">
        <f t="shared" si="26"/>
        <v>40954.650868055556</v>
      </c>
    </row>
    <row r="256" spans="1:23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H256" t="s">
        <v>8224</v>
      </c>
      <c r="I256" t="s">
        <v>8246</v>
      </c>
      <c r="K256">
        <v>1445047200</v>
      </c>
      <c r="L256">
        <v>1442443910</v>
      </c>
      <c r="M256" t="b">
        <v>1</v>
      </c>
      <c r="N256">
        <v>314</v>
      </c>
      <c r="O256" s="9">
        <f t="shared" si="21"/>
        <v>116.94725</v>
      </c>
      <c r="P256" s="12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t="b">
        <v>1</v>
      </c>
      <c r="T256" t="s">
        <v>8269</v>
      </c>
      <c r="U256" s="6">
        <f t="shared" si="25"/>
        <v>42263.952662037038</v>
      </c>
      <c r="V256" s="9">
        <f t="shared" si="27"/>
        <v>2015</v>
      </c>
      <c r="W256" s="6">
        <f t="shared" si="26"/>
        <v>42294.083333333328</v>
      </c>
    </row>
    <row r="257" spans="1:23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H257" t="s">
        <v>8224</v>
      </c>
      <c r="I257" t="s">
        <v>8246</v>
      </c>
      <c r="K257">
        <v>1300275482</v>
      </c>
      <c r="L257">
        <v>1297687082</v>
      </c>
      <c r="M257" t="b">
        <v>1</v>
      </c>
      <c r="N257">
        <v>188</v>
      </c>
      <c r="O257" s="9">
        <f t="shared" si="21"/>
        <v>106.73325</v>
      </c>
      <c r="P257" s="12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t="b">
        <v>1</v>
      </c>
      <c r="T257" t="s">
        <v>8269</v>
      </c>
      <c r="U257" s="6">
        <f t="shared" si="25"/>
        <v>40588.526412037041</v>
      </c>
      <c r="V257" s="9">
        <f t="shared" si="27"/>
        <v>2011</v>
      </c>
      <c r="W257" s="6">
        <f t="shared" si="26"/>
        <v>40618.48474537037</v>
      </c>
    </row>
    <row r="258" spans="1:23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H258" t="s">
        <v>8224</v>
      </c>
      <c r="I258" t="s">
        <v>8246</v>
      </c>
      <c r="K258">
        <v>1363458467</v>
      </c>
      <c r="L258">
        <v>1360866467</v>
      </c>
      <c r="M258" t="b">
        <v>1</v>
      </c>
      <c r="N258">
        <v>275</v>
      </c>
      <c r="O258" s="9">
        <f t="shared" si="21"/>
        <v>139.1</v>
      </c>
      <c r="P258" s="12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t="b">
        <v>1</v>
      </c>
      <c r="T258" t="s">
        <v>8269</v>
      </c>
      <c r="U258" s="6">
        <f t="shared" si="25"/>
        <v>41319.769293981481</v>
      </c>
      <c r="V258" s="9">
        <f t="shared" si="27"/>
        <v>2013</v>
      </c>
      <c r="W258" s="6">
        <f t="shared" si="26"/>
        <v>41349.769293981481</v>
      </c>
    </row>
    <row r="259" spans="1:23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H259" t="s">
        <v>8224</v>
      </c>
      <c r="I259" t="s">
        <v>8246</v>
      </c>
      <c r="K259">
        <v>1463670162</v>
      </c>
      <c r="L259">
        <v>1461078162</v>
      </c>
      <c r="M259" t="b">
        <v>1</v>
      </c>
      <c r="N259">
        <v>560</v>
      </c>
      <c r="O259" s="9">
        <f t="shared" ref="O259:O322" si="28">E259*100/D259</f>
        <v>106.7264857142857</v>
      </c>
      <c r="P259" s="12">
        <f t="shared" ref="P259:P322" si="29">IF(N259=0,0,E259/N259)</f>
        <v>66.70405357142856</v>
      </c>
      <c r="Q259" t="str">
        <f t="shared" ref="Q259:Q322" si="30">LEFT(T259,FIND("/",T259)-1)</f>
        <v>film &amp; video</v>
      </c>
      <c r="R259" t="str">
        <f t="shared" ref="R259:R322" si="31">RIGHT(T259,LEN(T259)-FIND("/",T259))</f>
        <v>documentary</v>
      </c>
      <c r="S259" t="b">
        <v>1</v>
      </c>
      <c r="T259" t="s">
        <v>8269</v>
      </c>
      <c r="U259" s="6">
        <f t="shared" ref="U259:U322" si="32">(L259/86400)+DATE(1970,1,1)</f>
        <v>42479.626875000002</v>
      </c>
      <c r="V259" s="9">
        <f t="shared" si="27"/>
        <v>2016</v>
      </c>
      <c r="W259" s="6">
        <f t="shared" ref="W259:W322" si="33">(K259/86400)+DATE(1970,1,1)</f>
        <v>42509.626875000002</v>
      </c>
    </row>
    <row r="260" spans="1:23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H260" t="s">
        <v>8224</v>
      </c>
      <c r="I260" t="s">
        <v>8246</v>
      </c>
      <c r="K260">
        <v>1308359666</v>
      </c>
      <c r="L260">
        <v>1305767666</v>
      </c>
      <c r="M260" t="b">
        <v>1</v>
      </c>
      <c r="N260">
        <v>688</v>
      </c>
      <c r="O260" s="9">
        <f t="shared" si="28"/>
        <v>191.14</v>
      </c>
      <c r="P260" s="12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t="b">
        <v>1</v>
      </c>
      <c r="T260" t="s">
        <v>8269</v>
      </c>
      <c r="U260" s="6">
        <f t="shared" si="32"/>
        <v>40682.051689814813</v>
      </c>
      <c r="V260" s="9">
        <f t="shared" ref="V260:V323" si="34">YEAR(U260)</f>
        <v>2011</v>
      </c>
      <c r="W260" s="6">
        <f t="shared" si="33"/>
        <v>40712.051689814813</v>
      </c>
    </row>
    <row r="261" spans="1:23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H261" t="s">
        <v>8224</v>
      </c>
      <c r="I261" t="s">
        <v>8246</v>
      </c>
      <c r="K261">
        <v>1428514969</v>
      </c>
      <c r="L261">
        <v>1425922969</v>
      </c>
      <c r="M261" t="b">
        <v>1</v>
      </c>
      <c r="N261">
        <v>942</v>
      </c>
      <c r="O261" s="9">
        <f t="shared" si="28"/>
        <v>131.93789333333334</v>
      </c>
      <c r="P261" s="12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t="b">
        <v>1</v>
      </c>
      <c r="T261" t="s">
        <v>8269</v>
      </c>
      <c r="U261" s="6">
        <f t="shared" si="32"/>
        <v>42072.738067129627</v>
      </c>
      <c r="V261" s="9">
        <f t="shared" si="34"/>
        <v>2015</v>
      </c>
      <c r="W261" s="6">
        <f t="shared" si="33"/>
        <v>42102.738067129627</v>
      </c>
    </row>
    <row r="262" spans="1:23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H262" t="s">
        <v>8224</v>
      </c>
      <c r="I262" t="s">
        <v>8246</v>
      </c>
      <c r="K262">
        <v>1279360740</v>
      </c>
      <c r="L262">
        <v>1275415679</v>
      </c>
      <c r="M262" t="b">
        <v>1</v>
      </c>
      <c r="N262">
        <v>88</v>
      </c>
      <c r="O262" s="9">
        <f t="shared" si="28"/>
        <v>106.4</v>
      </c>
      <c r="P262" s="1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t="b">
        <v>1</v>
      </c>
      <c r="T262" t="s">
        <v>8269</v>
      </c>
      <c r="U262" s="6">
        <f t="shared" si="32"/>
        <v>40330.755543981482</v>
      </c>
      <c r="V262" s="9">
        <f t="shared" si="34"/>
        <v>2010</v>
      </c>
      <c r="W262" s="6">
        <f t="shared" si="33"/>
        <v>40376.415972222225</v>
      </c>
    </row>
    <row r="263" spans="1:23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H263" t="s">
        <v>8224</v>
      </c>
      <c r="I263" t="s">
        <v>8246</v>
      </c>
      <c r="K263">
        <v>1339080900</v>
      </c>
      <c r="L263">
        <v>1334783704</v>
      </c>
      <c r="M263" t="b">
        <v>1</v>
      </c>
      <c r="N263">
        <v>220</v>
      </c>
      <c r="O263" s="9">
        <f t="shared" si="28"/>
        <v>107.4</v>
      </c>
      <c r="P263" s="12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t="b">
        <v>1</v>
      </c>
      <c r="T263" t="s">
        <v>8269</v>
      </c>
      <c r="U263" s="6">
        <f t="shared" si="32"/>
        <v>41017.885462962964</v>
      </c>
      <c r="V263" s="9">
        <f t="shared" si="34"/>
        <v>2012</v>
      </c>
      <c r="W263" s="6">
        <f t="shared" si="33"/>
        <v>41067.621527777781</v>
      </c>
    </row>
    <row r="264" spans="1:23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H264" t="s">
        <v>8224</v>
      </c>
      <c r="I264" t="s">
        <v>8246</v>
      </c>
      <c r="K264">
        <v>1298699828</v>
      </c>
      <c r="L264">
        <v>1294811828</v>
      </c>
      <c r="M264" t="b">
        <v>1</v>
      </c>
      <c r="N264">
        <v>145</v>
      </c>
      <c r="O264" s="9">
        <f t="shared" si="28"/>
        <v>240</v>
      </c>
      <c r="P264" s="12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t="b">
        <v>1</v>
      </c>
      <c r="T264" t="s">
        <v>8269</v>
      </c>
      <c r="U264" s="6">
        <f t="shared" si="32"/>
        <v>40555.24800925926</v>
      </c>
      <c r="V264" s="9">
        <f t="shared" si="34"/>
        <v>2011</v>
      </c>
      <c r="W264" s="6">
        <f t="shared" si="33"/>
        <v>40600.24800925926</v>
      </c>
    </row>
    <row r="265" spans="1:23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H265" t="s">
        <v>8224</v>
      </c>
      <c r="I265" t="s">
        <v>8246</v>
      </c>
      <c r="K265">
        <v>1348786494</v>
      </c>
      <c r="L265">
        <v>1346194494</v>
      </c>
      <c r="M265" t="b">
        <v>1</v>
      </c>
      <c r="N265">
        <v>963</v>
      </c>
      <c r="O265" s="9">
        <f t="shared" si="28"/>
        <v>118.08108</v>
      </c>
      <c r="P265" s="12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t="b">
        <v>1</v>
      </c>
      <c r="T265" t="s">
        <v>8269</v>
      </c>
      <c r="U265" s="6">
        <f t="shared" si="32"/>
        <v>41149.954791666663</v>
      </c>
      <c r="V265" s="9">
        <f t="shared" si="34"/>
        <v>2012</v>
      </c>
      <c r="W265" s="6">
        <f t="shared" si="33"/>
        <v>41179.954791666663</v>
      </c>
    </row>
    <row r="266" spans="1:23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H266" t="s">
        <v>8224</v>
      </c>
      <c r="I266" t="s">
        <v>8246</v>
      </c>
      <c r="K266">
        <v>1336747995</v>
      </c>
      <c r="L266">
        <v>1334155995</v>
      </c>
      <c r="M266" t="b">
        <v>1</v>
      </c>
      <c r="N266">
        <v>91</v>
      </c>
      <c r="O266" s="9">
        <f t="shared" si="28"/>
        <v>118.2</v>
      </c>
      <c r="P266" s="12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t="b">
        <v>1</v>
      </c>
      <c r="T266" t="s">
        <v>8269</v>
      </c>
      <c r="U266" s="6">
        <f t="shared" si="32"/>
        <v>41010.620312500003</v>
      </c>
      <c r="V266" s="9">
        <f t="shared" si="34"/>
        <v>2012</v>
      </c>
      <c r="W266" s="6">
        <f t="shared" si="33"/>
        <v>41040.620312500003</v>
      </c>
    </row>
    <row r="267" spans="1:23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H267" t="s">
        <v>8224</v>
      </c>
      <c r="I267" t="s">
        <v>8246</v>
      </c>
      <c r="K267">
        <v>1273522560</v>
      </c>
      <c r="L267">
        <v>1269928430</v>
      </c>
      <c r="M267" t="b">
        <v>1</v>
      </c>
      <c r="N267">
        <v>58</v>
      </c>
      <c r="O267" s="9">
        <f t="shared" si="28"/>
        <v>111.1</v>
      </c>
      <c r="P267" s="12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t="b">
        <v>1</v>
      </c>
      <c r="T267" t="s">
        <v>8269</v>
      </c>
      <c r="U267" s="6">
        <f t="shared" si="32"/>
        <v>40267.245717592596</v>
      </c>
      <c r="V267" s="9">
        <f t="shared" si="34"/>
        <v>2010</v>
      </c>
      <c r="W267" s="6">
        <f t="shared" si="33"/>
        <v>40308.844444444447</v>
      </c>
    </row>
    <row r="268" spans="1:23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H268" t="s">
        <v>8224</v>
      </c>
      <c r="I268" t="s">
        <v>8246</v>
      </c>
      <c r="K268">
        <v>1271994660</v>
      </c>
      <c r="L268">
        <v>1264565507</v>
      </c>
      <c r="M268" t="b">
        <v>1</v>
      </c>
      <c r="N268">
        <v>36</v>
      </c>
      <c r="O268" s="9">
        <f t="shared" si="28"/>
        <v>145.5</v>
      </c>
      <c r="P268" s="12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t="b">
        <v>1</v>
      </c>
      <c r="T268" t="s">
        <v>8269</v>
      </c>
      <c r="U268" s="6">
        <f t="shared" si="32"/>
        <v>40205.174849537041</v>
      </c>
      <c r="V268" s="9">
        <f t="shared" si="34"/>
        <v>2010</v>
      </c>
      <c r="W268" s="6">
        <f t="shared" si="33"/>
        <v>40291.160416666666</v>
      </c>
    </row>
    <row r="269" spans="1:23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H269" t="s">
        <v>8225</v>
      </c>
      <c r="I269" t="s">
        <v>8247</v>
      </c>
      <c r="K269">
        <v>1403693499</v>
      </c>
      <c r="L269">
        <v>1401101499</v>
      </c>
      <c r="M269" t="b">
        <v>1</v>
      </c>
      <c r="N269">
        <v>165</v>
      </c>
      <c r="O269" s="9">
        <f t="shared" si="28"/>
        <v>131.62883248730964</v>
      </c>
      <c r="P269" s="12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t="b">
        <v>1</v>
      </c>
      <c r="T269" t="s">
        <v>8269</v>
      </c>
      <c r="U269" s="6">
        <f t="shared" si="32"/>
        <v>41785.452534722222</v>
      </c>
      <c r="V269" s="9">
        <f t="shared" si="34"/>
        <v>2014</v>
      </c>
      <c r="W269" s="6">
        <f t="shared" si="33"/>
        <v>41815.452534722222</v>
      </c>
    </row>
    <row r="270" spans="1:23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H270" t="s">
        <v>8224</v>
      </c>
      <c r="I270" t="s">
        <v>8246</v>
      </c>
      <c r="K270">
        <v>1320640778</v>
      </c>
      <c r="L270">
        <v>1316749178</v>
      </c>
      <c r="M270" t="b">
        <v>1</v>
      </c>
      <c r="N270">
        <v>111</v>
      </c>
      <c r="O270" s="9">
        <f t="shared" si="28"/>
        <v>111.4</v>
      </c>
      <c r="P270" s="12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t="b">
        <v>1</v>
      </c>
      <c r="T270" t="s">
        <v>8269</v>
      </c>
      <c r="U270" s="6">
        <f t="shared" si="32"/>
        <v>40809.15252314815</v>
      </c>
      <c r="V270" s="9">
        <f t="shared" si="34"/>
        <v>2011</v>
      </c>
      <c r="W270" s="6">
        <f t="shared" si="33"/>
        <v>40854.194189814814</v>
      </c>
    </row>
    <row r="271" spans="1:23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H271" t="s">
        <v>8226</v>
      </c>
      <c r="I271" t="s">
        <v>8248</v>
      </c>
      <c r="K271">
        <v>1487738622</v>
      </c>
      <c r="L271">
        <v>1485146622</v>
      </c>
      <c r="M271" t="b">
        <v>1</v>
      </c>
      <c r="N271">
        <v>1596</v>
      </c>
      <c r="O271" s="9">
        <f t="shared" si="28"/>
        <v>147.23376999999999</v>
      </c>
      <c r="P271" s="12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t="b">
        <v>1</v>
      </c>
      <c r="T271" t="s">
        <v>8269</v>
      </c>
      <c r="U271" s="6">
        <f t="shared" si="32"/>
        <v>42758.197013888886</v>
      </c>
      <c r="V271" s="9">
        <f t="shared" si="34"/>
        <v>2017</v>
      </c>
      <c r="W271" s="6">
        <f t="shared" si="33"/>
        <v>42788.197013888886</v>
      </c>
    </row>
    <row r="272" spans="1:23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H272" t="s">
        <v>8224</v>
      </c>
      <c r="I272" t="s">
        <v>8246</v>
      </c>
      <c r="K272">
        <v>1306296000</v>
      </c>
      <c r="L272">
        <v>1301950070</v>
      </c>
      <c r="M272" t="b">
        <v>1</v>
      </c>
      <c r="N272">
        <v>61</v>
      </c>
      <c r="O272" s="9">
        <f t="shared" si="28"/>
        <v>152.60869565217391</v>
      </c>
      <c r="P272" s="1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t="b">
        <v>1</v>
      </c>
      <c r="T272" t="s">
        <v>8269</v>
      </c>
      <c r="U272" s="6">
        <f t="shared" si="32"/>
        <v>40637.86655092593</v>
      </c>
      <c r="V272" s="9">
        <f t="shared" si="34"/>
        <v>2011</v>
      </c>
      <c r="W272" s="6">
        <f t="shared" si="33"/>
        <v>40688.166666666664</v>
      </c>
    </row>
    <row r="273" spans="1:23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H273" t="s">
        <v>8224</v>
      </c>
      <c r="I273" t="s">
        <v>8246</v>
      </c>
      <c r="K273">
        <v>1388649600</v>
      </c>
      <c r="L273">
        <v>1386123861</v>
      </c>
      <c r="M273" t="b">
        <v>1</v>
      </c>
      <c r="N273">
        <v>287</v>
      </c>
      <c r="O273" s="9">
        <f t="shared" si="28"/>
        <v>104.68</v>
      </c>
      <c r="P273" s="12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t="b">
        <v>1</v>
      </c>
      <c r="T273" t="s">
        <v>8269</v>
      </c>
      <c r="U273" s="6">
        <f t="shared" si="32"/>
        <v>41612.100243055553</v>
      </c>
      <c r="V273" s="9">
        <f t="shared" si="34"/>
        <v>2013</v>
      </c>
      <c r="W273" s="6">
        <f t="shared" si="33"/>
        <v>41641.333333333336</v>
      </c>
    </row>
    <row r="274" spans="1:23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H274" t="s">
        <v>8224</v>
      </c>
      <c r="I274" t="s">
        <v>8246</v>
      </c>
      <c r="K274">
        <v>1272480540</v>
      </c>
      <c r="L274">
        <v>1267220191</v>
      </c>
      <c r="M274" t="b">
        <v>1</v>
      </c>
      <c r="N274">
        <v>65</v>
      </c>
      <c r="O274" s="9">
        <f t="shared" si="28"/>
        <v>177.43366666666665</v>
      </c>
      <c r="P274" s="12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t="b">
        <v>1</v>
      </c>
      <c r="T274" t="s">
        <v>8269</v>
      </c>
      <c r="U274" s="6">
        <f t="shared" si="32"/>
        <v>40235.900358796294</v>
      </c>
      <c r="V274" s="9">
        <f t="shared" si="34"/>
        <v>2010</v>
      </c>
      <c r="W274" s="6">
        <f t="shared" si="33"/>
        <v>40296.78402777778</v>
      </c>
    </row>
    <row r="275" spans="1:23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H275" t="s">
        <v>8224</v>
      </c>
      <c r="I275" t="s">
        <v>8246</v>
      </c>
      <c r="K275">
        <v>1309694266</v>
      </c>
      <c r="L275">
        <v>1307102266</v>
      </c>
      <c r="M275" t="b">
        <v>1</v>
      </c>
      <c r="N275">
        <v>118</v>
      </c>
      <c r="O275" s="9">
        <f t="shared" si="28"/>
        <v>107.7758</v>
      </c>
      <c r="P275" s="12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t="b">
        <v>1</v>
      </c>
      <c r="T275" t="s">
        <v>8269</v>
      </c>
      <c r="U275" s="6">
        <f t="shared" si="32"/>
        <v>40697.498449074075</v>
      </c>
      <c r="V275" s="9">
        <f t="shared" si="34"/>
        <v>2011</v>
      </c>
      <c r="W275" s="6">
        <f t="shared" si="33"/>
        <v>40727.498449074075</v>
      </c>
    </row>
    <row r="276" spans="1:23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H276" t="s">
        <v>8224</v>
      </c>
      <c r="I276" t="s">
        <v>8246</v>
      </c>
      <c r="K276">
        <v>1333609140</v>
      </c>
      <c r="L276">
        <v>1330638829</v>
      </c>
      <c r="M276" t="b">
        <v>1</v>
      </c>
      <c r="N276">
        <v>113</v>
      </c>
      <c r="O276" s="9">
        <f t="shared" si="28"/>
        <v>156</v>
      </c>
      <c r="P276" s="12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t="b">
        <v>1</v>
      </c>
      <c r="T276" t="s">
        <v>8269</v>
      </c>
      <c r="U276" s="6">
        <f t="shared" si="32"/>
        <v>40969.912372685183</v>
      </c>
      <c r="V276" s="9">
        <f t="shared" si="34"/>
        <v>2012</v>
      </c>
      <c r="W276" s="6">
        <f t="shared" si="33"/>
        <v>41004.290972222225</v>
      </c>
    </row>
    <row r="277" spans="1:23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H277" t="s">
        <v>8224</v>
      </c>
      <c r="I277" t="s">
        <v>8246</v>
      </c>
      <c r="K277">
        <v>1352511966</v>
      </c>
      <c r="L277">
        <v>1349916366</v>
      </c>
      <c r="M277" t="b">
        <v>1</v>
      </c>
      <c r="N277">
        <v>332</v>
      </c>
      <c r="O277" s="9">
        <f t="shared" si="28"/>
        <v>108.395</v>
      </c>
      <c r="P277" s="12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t="b">
        <v>1</v>
      </c>
      <c r="T277" t="s">
        <v>8269</v>
      </c>
      <c r="U277" s="6">
        <f t="shared" si="32"/>
        <v>41193.032013888893</v>
      </c>
      <c r="V277" s="9">
        <f t="shared" si="34"/>
        <v>2012</v>
      </c>
      <c r="W277" s="6">
        <f t="shared" si="33"/>
        <v>41223.073680555557</v>
      </c>
    </row>
    <row r="278" spans="1:23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H278" t="s">
        <v>8224</v>
      </c>
      <c r="I278" t="s">
        <v>8246</v>
      </c>
      <c r="K278">
        <v>1335574674</v>
      </c>
      <c r="L278">
        <v>1330394274</v>
      </c>
      <c r="M278" t="b">
        <v>1</v>
      </c>
      <c r="N278">
        <v>62</v>
      </c>
      <c r="O278" s="9">
        <f t="shared" si="28"/>
        <v>147.6</v>
      </c>
      <c r="P278" s="12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t="b">
        <v>1</v>
      </c>
      <c r="T278" t="s">
        <v>8269</v>
      </c>
      <c r="U278" s="6">
        <f t="shared" si="32"/>
        <v>40967.081875000003</v>
      </c>
      <c r="V278" s="9">
        <f t="shared" si="34"/>
        <v>2012</v>
      </c>
      <c r="W278" s="6">
        <f t="shared" si="33"/>
        <v>41027.040208333332</v>
      </c>
    </row>
    <row r="279" spans="1:23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H279" t="s">
        <v>8224</v>
      </c>
      <c r="I279" t="s">
        <v>8246</v>
      </c>
      <c r="K279">
        <v>1432416219</v>
      </c>
      <c r="L279">
        <v>1429824219</v>
      </c>
      <c r="M279" t="b">
        <v>1</v>
      </c>
      <c r="N279">
        <v>951</v>
      </c>
      <c r="O279" s="9">
        <f t="shared" si="28"/>
        <v>110.38153846153845</v>
      </c>
      <c r="P279" s="12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t="b">
        <v>1</v>
      </c>
      <c r="T279" t="s">
        <v>8269</v>
      </c>
      <c r="U279" s="6">
        <f t="shared" si="32"/>
        <v>42117.891423611116</v>
      </c>
      <c r="V279" s="9">
        <f t="shared" si="34"/>
        <v>2015</v>
      </c>
      <c r="W279" s="6">
        <f t="shared" si="33"/>
        <v>42147.891423611116</v>
      </c>
    </row>
    <row r="280" spans="1:23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H280" t="s">
        <v>8224</v>
      </c>
      <c r="I280" t="s">
        <v>8246</v>
      </c>
      <c r="K280">
        <v>1350003539</v>
      </c>
      <c r="L280">
        <v>1347411539</v>
      </c>
      <c r="M280" t="b">
        <v>1</v>
      </c>
      <c r="N280">
        <v>415</v>
      </c>
      <c r="O280" s="9">
        <f t="shared" si="28"/>
        <v>150.34814814814814</v>
      </c>
      <c r="P280" s="12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t="b">
        <v>1</v>
      </c>
      <c r="T280" t="s">
        <v>8269</v>
      </c>
      <c r="U280" s="6">
        <f t="shared" si="32"/>
        <v>41164.040960648148</v>
      </c>
      <c r="V280" s="9">
        <f t="shared" si="34"/>
        <v>2012</v>
      </c>
      <c r="W280" s="6">
        <f t="shared" si="33"/>
        <v>41194.040960648148</v>
      </c>
    </row>
    <row r="281" spans="1:23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H281" t="s">
        <v>8224</v>
      </c>
      <c r="I281" t="s">
        <v>8246</v>
      </c>
      <c r="K281">
        <v>1488160860</v>
      </c>
      <c r="L281">
        <v>1485237096</v>
      </c>
      <c r="M281" t="b">
        <v>1</v>
      </c>
      <c r="N281">
        <v>305</v>
      </c>
      <c r="O281" s="9">
        <f t="shared" si="28"/>
        <v>157.31829411764707</v>
      </c>
      <c r="P281" s="12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t="b">
        <v>1</v>
      </c>
      <c r="T281" t="s">
        <v>8269</v>
      </c>
      <c r="U281" s="6">
        <f t="shared" si="32"/>
        <v>42759.244166666671</v>
      </c>
      <c r="V281" s="9">
        <f t="shared" si="34"/>
        <v>2017</v>
      </c>
      <c r="W281" s="6">
        <f t="shared" si="33"/>
        <v>42793.084027777775</v>
      </c>
    </row>
    <row r="282" spans="1:23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H282" t="s">
        <v>8224</v>
      </c>
      <c r="I282" t="s">
        <v>8246</v>
      </c>
      <c r="K282">
        <v>1401459035</v>
      </c>
      <c r="L282">
        <v>1397571035</v>
      </c>
      <c r="M282" t="b">
        <v>1</v>
      </c>
      <c r="N282">
        <v>2139</v>
      </c>
      <c r="O282" s="9">
        <f t="shared" si="28"/>
        <v>156.14400000000001</v>
      </c>
      <c r="P282" s="1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t="b">
        <v>1</v>
      </c>
      <c r="T282" t="s">
        <v>8269</v>
      </c>
      <c r="U282" s="6">
        <f t="shared" si="32"/>
        <v>41744.590682870374</v>
      </c>
      <c r="V282" s="9">
        <f t="shared" si="34"/>
        <v>2014</v>
      </c>
      <c r="W282" s="6">
        <f t="shared" si="33"/>
        <v>41789.590682870374</v>
      </c>
    </row>
    <row r="283" spans="1:23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H283" t="s">
        <v>8224</v>
      </c>
      <c r="I283" t="s">
        <v>8246</v>
      </c>
      <c r="K283">
        <v>1249932360</v>
      </c>
      <c r="L283">
        <v>1242532513</v>
      </c>
      <c r="M283" t="b">
        <v>1</v>
      </c>
      <c r="N283">
        <v>79</v>
      </c>
      <c r="O283" s="9">
        <f t="shared" si="28"/>
        <v>120.58763636363636</v>
      </c>
      <c r="P283" s="12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t="b">
        <v>1</v>
      </c>
      <c r="T283" t="s">
        <v>8269</v>
      </c>
      <c r="U283" s="6">
        <f t="shared" si="32"/>
        <v>39950.163344907407</v>
      </c>
      <c r="V283" s="9">
        <f t="shared" si="34"/>
        <v>2009</v>
      </c>
      <c r="W283" s="6">
        <f t="shared" si="33"/>
        <v>40035.80972222222</v>
      </c>
    </row>
    <row r="284" spans="1:23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H284" t="s">
        <v>8224</v>
      </c>
      <c r="I284" t="s">
        <v>8246</v>
      </c>
      <c r="K284">
        <v>1266876000</v>
      </c>
      <c r="L284">
        <v>1263679492</v>
      </c>
      <c r="M284" t="b">
        <v>1</v>
      </c>
      <c r="N284">
        <v>179</v>
      </c>
      <c r="O284" s="9">
        <f t="shared" si="28"/>
        <v>101.18888888888888</v>
      </c>
      <c r="P284" s="12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t="b">
        <v>1</v>
      </c>
      <c r="T284" t="s">
        <v>8269</v>
      </c>
      <c r="U284" s="6">
        <f t="shared" si="32"/>
        <v>40194.920046296298</v>
      </c>
      <c r="V284" s="9">
        <f t="shared" si="34"/>
        <v>2010</v>
      </c>
      <c r="W284" s="6">
        <f t="shared" si="33"/>
        <v>40231.916666666664</v>
      </c>
    </row>
    <row r="285" spans="1:23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H285" t="s">
        <v>8224</v>
      </c>
      <c r="I285" t="s">
        <v>8246</v>
      </c>
      <c r="K285">
        <v>1306904340</v>
      </c>
      <c r="L285">
        <v>1305219744</v>
      </c>
      <c r="M285" t="b">
        <v>1</v>
      </c>
      <c r="N285">
        <v>202</v>
      </c>
      <c r="O285" s="9">
        <f t="shared" si="28"/>
        <v>114.27249999999999</v>
      </c>
      <c r="P285" s="12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t="b">
        <v>1</v>
      </c>
      <c r="T285" t="s">
        <v>8269</v>
      </c>
      <c r="U285" s="6">
        <f t="shared" si="32"/>
        <v>40675.71</v>
      </c>
      <c r="V285" s="9">
        <f t="shared" si="34"/>
        <v>2011</v>
      </c>
      <c r="W285" s="6">
        <f t="shared" si="33"/>
        <v>40695.207638888889</v>
      </c>
    </row>
    <row r="286" spans="1:23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H286" t="s">
        <v>8224</v>
      </c>
      <c r="I286" t="s">
        <v>8246</v>
      </c>
      <c r="K286">
        <v>1327167780</v>
      </c>
      <c r="L286">
        <v>1325007780</v>
      </c>
      <c r="M286" t="b">
        <v>1</v>
      </c>
      <c r="N286">
        <v>760</v>
      </c>
      <c r="O286" s="9">
        <f t="shared" si="28"/>
        <v>104.62615</v>
      </c>
      <c r="P286" s="12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t="b">
        <v>1</v>
      </c>
      <c r="T286" t="s">
        <v>8269</v>
      </c>
      <c r="U286" s="6">
        <f t="shared" si="32"/>
        <v>40904.738194444442</v>
      </c>
      <c r="V286" s="9">
        <f t="shared" si="34"/>
        <v>2011</v>
      </c>
      <c r="W286" s="6">
        <f t="shared" si="33"/>
        <v>40929.738194444442</v>
      </c>
    </row>
    <row r="287" spans="1:23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H287" t="s">
        <v>8224</v>
      </c>
      <c r="I287" t="s">
        <v>8246</v>
      </c>
      <c r="K287">
        <v>1379614128</v>
      </c>
      <c r="L287">
        <v>1377022128</v>
      </c>
      <c r="M287" t="b">
        <v>1</v>
      </c>
      <c r="N287">
        <v>563</v>
      </c>
      <c r="O287" s="9">
        <f t="shared" si="28"/>
        <v>228.82507142857142</v>
      </c>
      <c r="P287" s="12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t="b">
        <v>1</v>
      </c>
      <c r="T287" t="s">
        <v>8269</v>
      </c>
      <c r="U287" s="6">
        <f t="shared" si="32"/>
        <v>41506.756111111114</v>
      </c>
      <c r="V287" s="9">
        <f t="shared" si="34"/>
        <v>2013</v>
      </c>
      <c r="W287" s="6">
        <f t="shared" si="33"/>
        <v>41536.756111111114</v>
      </c>
    </row>
    <row r="288" spans="1:23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H288" t="s">
        <v>8224</v>
      </c>
      <c r="I288" t="s">
        <v>8246</v>
      </c>
      <c r="K288">
        <v>1364236524</v>
      </c>
      <c r="L288">
        <v>1360352124</v>
      </c>
      <c r="M288" t="b">
        <v>1</v>
      </c>
      <c r="N288">
        <v>135</v>
      </c>
      <c r="O288" s="9">
        <f t="shared" si="28"/>
        <v>109.15333333333334</v>
      </c>
      <c r="P288" s="12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t="b">
        <v>1</v>
      </c>
      <c r="T288" t="s">
        <v>8269</v>
      </c>
      <c r="U288" s="6">
        <f t="shared" si="32"/>
        <v>41313.816250000003</v>
      </c>
      <c r="V288" s="9">
        <f t="shared" si="34"/>
        <v>2013</v>
      </c>
      <c r="W288" s="6">
        <f t="shared" si="33"/>
        <v>41358.774583333332</v>
      </c>
    </row>
    <row r="289" spans="1:23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H289" t="s">
        <v>8224</v>
      </c>
      <c r="I289" t="s">
        <v>8246</v>
      </c>
      <c r="K289">
        <v>1351828800</v>
      </c>
      <c r="L289">
        <v>1349160018</v>
      </c>
      <c r="M289" t="b">
        <v>1</v>
      </c>
      <c r="N289">
        <v>290</v>
      </c>
      <c r="O289" s="9">
        <f t="shared" si="28"/>
        <v>176.3</v>
      </c>
      <c r="P289" s="12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t="b">
        <v>1</v>
      </c>
      <c r="T289" t="s">
        <v>8269</v>
      </c>
      <c r="U289" s="6">
        <f t="shared" si="32"/>
        <v>41184.277986111112</v>
      </c>
      <c r="V289" s="9">
        <f t="shared" si="34"/>
        <v>2012</v>
      </c>
      <c r="W289" s="6">
        <f t="shared" si="33"/>
        <v>41215.166666666664</v>
      </c>
    </row>
    <row r="290" spans="1:23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H290" t="s">
        <v>8224</v>
      </c>
      <c r="I290" t="s">
        <v>8246</v>
      </c>
      <c r="K290">
        <v>1340683393</v>
      </c>
      <c r="L290">
        <v>1337659393</v>
      </c>
      <c r="M290" t="b">
        <v>1</v>
      </c>
      <c r="N290">
        <v>447</v>
      </c>
      <c r="O290" s="9">
        <f t="shared" si="28"/>
        <v>103.21062000000001</v>
      </c>
      <c r="P290" s="12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t="b">
        <v>1</v>
      </c>
      <c r="T290" t="s">
        <v>8269</v>
      </c>
      <c r="U290" s="6">
        <f t="shared" si="32"/>
        <v>41051.168900462959</v>
      </c>
      <c r="V290" s="9">
        <f t="shared" si="34"/>
        <v>2012</v>
      </c>
      <c r="W290" s="6">
        <f t="shared" si="33"/>
        <v>41086.168900462959</v>
      </c>
    </row>
    <row r="291" spans="1:23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H291" t="s">
        <v>8225</v>
      </c>
      <c r="I291" t="s">
        <v>8247</v>
      </c>
      <c r="K291">
        <v>1383389834</v>
      </c>
      <c r="L291">
        <v>1380797834</v>
      </c>
      <c r="M291" t="b">
        <v>1</v>
      </c>
      <c r="N291">
        <v>232</v>
      </c>
      <c r="O291" s="9">
        <f t="shared" si="28"/>
        <v>104.82</v>
      </c>
      <c r="P291" s="12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t="b">
        <v>1</v>
      </c>
      <c r="T291" t="s">
        <v>8269</v>
      </c>
      <c r="U291" s="6">
        <f t="shared" si="32"/>
        <v>41550.456412037034</v>
      </c>
      <c r="V291" s="9">
        <f t="shared" si="34"/>
        <v>2013</v>
      </c>
      <c r="W291" s="6">
        <f t="shared" si="33"/>
        <v>41580.456412037034</v>
      </c>
    </row>
    <row r="292" spans="1:23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H292" t="s">
        <v>8224</v>
      </c>
      <c r="I292" t="s">
        <v>8246</v>
      </c>
      <c r="K292">
        <v>1296633540</v>
      </c>
      <c r="L292">
        <v>1292316697</v>
      </c>
      <c r="M292" t="b">
        <v>1</v>
      </c>
      <c r="N292">
        <v>168</v>
      </c>
      <c r="O292" s="9">
        <f t="shared" si="28"/>
        <v>106.68444444444444</v>
      </c>
      <c r="P292" s="1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t="b">
        <v>1</v>
      </c>
      <c r="T292" t="s">
        <v>8269</v>
      </c>
      <c r="U292" s="6">
        <f t="shared" si="32"/>
        <v>40526.36917824074</v>
      </c>
      <c r="V292" s="9">
        <f t="shared" si="34"/>
        <v>2010</v>
      </c>
      <c r="W292" s="6">
        <f t="shared" si="33"/>
        <v>40576.332638888889</v>
      </c>
    </row>
    <row r="293" spans="1:23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H293" t="s">
        <v>8224</v>
      </c>
      <c r="I293" t="s">
        <v>8246</v>
      </c>
      <c r="K293">
        <v>1367366460</v>
      </c>
      <c r="L293">
        <v>1365791246</v>
      </c>
      <c r="M293" t="b">
        <v>1</v>
      </c>
      <c r="N293">
        <v>128</v>
      </c>
      <c r="O293" s="9">
        <f t="shared" si="28"/>
        <v>120.02</v>
      </c>
      <c r="P293" s="12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t="b">
        <v>1</v>
      </c>
      <c r="T293" t="s">
        <v>8269</v>
      </c>
      <c r="U293" s="6">
        <f t="shared" si="32"/>
        <v>41376.769050925926</v>
      </c>
      <c r="V293" s="9">
        <f t="shared" si="34"/>
        <v>2013</v>
      </c>
      <c r="W293" s="6">
        <f t="shared" si="33"/>
        <v>41395.000694444447</v>
      </c>
    </row>
    <row r="294" spans="1:23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H294" t="s">
        <v>8224</v>
      </c>
      <c r="I294" t="s">
        <v>8246</v>
      </c>
      <c r="K294">
        <v>1319860740</v>
      </c>
      <c r="L294">
        <v>1317064599</v>
      </c>
      <c r="M294" t="b">
        <v>1</v>
      </c>
      <c r="N294">
        <v>493</v>
      </c>
      <c r="O294" s="9">
        <f t="shared" si="28"/>
        <v>101.50693333333334</v>
      </c>
      <c r="P294" s="12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t="b">
        <v>1</v>
      </c>
      <c r="T294" t="s">
        <v>8269</v>
      </c>
      <c r="U294" s="6">
        <f t="shared" si="32"/>
        <v>40812.803229166668</v>
      </c>
      <c r="V294" s="9">
        <f t="shared" si="34"/>
        <v>2011</v>
      </c>
      <c r="W294" s="6">
        <f t="shared" si="33"/>
        <v>40845.165972222225</v>
      </c>
    </row>
    <row r="295" spans="1:23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H295" t="s">
        <v>8224</v>
      </c>
      <c r="I295" t="s">
        <v>8246</v>
      </c>
      <c r="K295">
        <v>1398009714</v>
      </c>
      <c r="L295">
        <v>1395417714</v>
      </c>
      <c r="M295" t="b">
        <v>1</v>
      </c>
      <c r="N295">
        <v>131</v>
      </c>
      <c r="O295" s="9">
        <f t="shared" si="28"/>
        <v>101.38461538461539</v>
      </c>
      <c r="P295" s="12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t="b">
        <v>1</v>
      </c>
      <c r="T295" t="s">
        <v>8269</v>
      </c>
      <c r="U295" s="6">
        <f t="shared" si="32"/>
        <v>41719.667986111112</v>
      </c>
      <c r="V295" s="9">
        <f t="shared" si="34"/>
        <v>2014</v>
      </c>
      <c r="W295" s="6">
        <f t="shared" si="33"/>
        <v>41749.667986111112</v>
      </c>
    </row>
    <row r="296" spans="1:23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H296" t="s">
        <v>8224</v>
      </c>
      <c r="I296" t="s">
        <v>8246</v>
      </c>
      <c r="K296">
        <v>1279555200</v>
      </c>
      <c r="L296">
        <v>1276480894</v>
      </c>
      <c r="M296" t="b">
        <v>1</v>
      </c>
      <c r="N296">
        <v>50</v>
      </c>
      <c r="O296" s="9">
        <f t="shared" si="28"/>
        <v>100</v>
      </c>
      <c r="P296" s="12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t="b">
        <v>1</v>
      </c>
      <c r="T296" t="s">
        <v>8269</v>
      </c>
      <c r="U296" s="6">
        <f t="shared" si="32"/>
        <v>40343.084421296298</v>
      </c>
      <c r="V296" s="9">
        <f t="shared" si="34"/>
        <v>2010</v>
      </c>
      <c r="W296" s="6">
        <f t="shared" si="33"/>
        <v>40378.666666666664</v>
      </c>
    </row>
    <row r="297" spans="1:23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H297" t="s">
        <v>8224</v>
      </c>
      <c r="I297" t="s">
        <v>8246</v>
      </c>
      <c r="K297">
        <v>1383264000</v>
      </c>
      <c r="L297">
        <v>1378080409</v>
      </c>
      <c r="M297" t="b">
        <v>1</v>
      </c>
      <c r="N297">
        <v>665</v>
      </c>
      <c r="O297" s="9">
        <f t="shared" si="28"/>
        <v>133.10911999999999</v>
      </c>
      <c r="P297" s="12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t="b">
        <v>1</v>
      </c>
      <c r="T297" t="s">
        <v>8269</v>
      </c>
      <c r="U297" s="6">
        <f t="shared" si="32"/>
        <v>41519.004733796297</v>
      </c>
      <c r="V297" s="9">
        <f t="shared" si="34"/>
        <v>2013</v>
      </c>
      <c r="W297" s="6">
        <f t="shared" si="33"/>
        <v>41579</v>
      </c>
    </row>
    <row r="298" spans="1:23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H298" t="s">
        <v>8224</v>
      </c>
      <c r="I298" t="s">
        <v>8246</v>
      </c>
      <c r="K298">
        <v>1347017083</v>
      </c>
      <c r="L298">
        <v>1344857083</v>
      </c>
      <c r="M298" t="b">
        <v>1</v>
      </c>
      <c r="N298">
        <v>129</v>
      </c>
      <c r="O298" s="9">
        <f t="shared" si="28"/>
        <v>118.72620000000001</v>
      </c>
      <c r="P298" s="12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t="b">
        <v>1</v>
      </c>
      <c r="T298" t="s">
        <v>8269</v>
      </c>
      <c r="U298" s="6">
        <f t="shared" si="32"/>
        <v>41134.475497685184</v>
      </c>
      <c r="V298" s="9">
        <f t="shared" si="34"/>
        <v>2012</v>
      </c>
      <c r="W298" s="6">
        <f t="shared" si="33"/>
        <v>41159.475497685184</v>
      </c>
    </row>
    <row r="299" spans="1:23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H299" t="s">
        <v>8224</v>
      </c>
      <c r="I299" t="s">
        <v>8246</v>
      </c>
      <c r="K299">
        <v>1430452740</v>
      </c>
      <c r="L299">
        <v>1427390901</v>
      </c>
      <c r="M299" t="b">
        <v>1</v>
      </c>
      <c r="N299">
        <v>142</v>
      </c>
      <c r="O299" s="9">
        <f t="shared" si="28"/>
        <v>100.64</v>
      </c>
      <c r="P299" s="12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t="b">
        <v>1</v>
      </c>
      <c r="T299" t="s">
        <v>8269</v>
      </c>
      <c r="U299" s="6">
        <f t="shared" si="32"/>
        <v>42089.728020833332</v>
      </c>
      <c r="V299" s="9">
        <f t="shared" si="34"/>
        <v>2015</v>
      </c>
      <c r="W299" s="6">
        <f t="shared" si="33"/>
        <v>42125.165972222225</v>
      </c>
    </row>
    <row r="300" spans="1:23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H300" t="s">
        <v>8224</v>
      </c>
      <c r="I300" t="s">
        <v>8246</v>
      </c>
      <c r="K300">
        <v>1399669200</v>
      </c>
      <c r="L300">
        <v>1394536048</v>
      </c>
      <c r="M300" t="b">
        <v>1</v>
      </c>
      <c r="N300">
        <v>2436</v>
      </c>
      <c r="O300" s="9">
        <f t="shared" si="28"/>
        <v>108.9324126984127</v>
      </c>
      <c r="P300" s="12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t="b">
        <v>1</v>
      </c>
      <c r="T300" t="s">
        <v>8269</v>
      </c>
      <c r="U300" s="6">
        <f t="shared" si="32"/>
        <v>41709.463518518518</v>
      </c>
      <c r="V300" s="9">
        <f t="shared" si="34"/>
        <v>2014</v>
      </c>
      <c r="W300" s="6">
        <f t="shared" si="33"/>
        <v>41768.875</v>
      </c>
    </row>
    <row r="301" spans="1:23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H301" t="s">
        <v>8224</v>
      </c>
      <c r="I301" t="s">
        <v>8246</v>
      </c>
      <c r="K301">
        <v>1289975060</v>
      </c>
      <c r="L301">
        <v>1287379460</v>
      </c>
      <c r="M301" t="b">
        <v>1</v>
      </c>
      <c r="N301">
        <v>244</v>
      </c>
      <c r="O301" s="9">
        <f t="shared" si="28"/>
        <v>178.95249999999999</v>
      </c>
      <c r="P301" s="12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t="b">
        <v>1</v>
      </c>
      <c r="T301" t="s">
        <v>8269</v>
      </c>
      <c r="U301" s="6">
        <f t="shared" si="32"/>
        <v>40469.225231481483</v>
      </c>
      <c r="V301" s="9">
        <f t="shared" si="34"/>
        <v>2010</v>
      </c>
      <c r="W301" s="6">
        <f t="shared" si="33"/>
        <v>40499.266898148147</v>
      </c>
    </row>
    <row r="302" spans="1:23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H302" t="s">
        <v>8224</v>
      </c>
      <c r="I302" t="s">
        <v>8246</v>
      </c>
      <c r="K302">
        <v>1303686138</v>
      </c>
      <c r="L302">
        <v>1301007738</v>
      </c>
      <c r="M302" t="b">
        <v>1</v>
      </c>
      <c r="N302">
        <v>298</v>
      </c>
      <c r="O302" s="9">
        <f t="shared" si="28"/>
        <v>101.72264</v>
      </c>
      <c r="P302" s="1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t="b">
        <v>1</v>
      </c>
      <c r="T302" t="s">
        <v>8269</v>
      </c>
      <c r="U302" s="6">
        <f t="shared" si="32"/>
        <v>40626.959930555553</v>
      </c>
      <c r="V302" s="9">
        <f t="shared" si="34"/>
        <v>2011</v>
      </c>
      <c r="W302" s="6">
        <f t="shared" si="33"/>
        <v>40657.959930555553</v>
      </c>
    </row>
    <row r="303" spans="1:23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H303" t="s">
        <v>8224</v>
      </c>
      <c r="I303" t="s">
        <v>8246</v>
      </c>
      <c r="K303">
        <v>1363711335</v>
      </c>
      <c r="L303">
        <v>1360258935</v>
      </c>
      <c r="M303" t="b">
        <v>1</v>
      </c>
      <c r="N303">
        <v>251</v>
      </c>
      <c r="O303" s="9">
        <f t="shared" si="28"/>
        <v>118.735</v>
      </c>
      <c r="P303" s="12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t="b">
        <v>1</v>
      </c>
      <c r="T303" t="s">
        <v>8269</v>
      </c>
      <c r="U303" s="6">
        <f t="shared" si="32"/>
        <v>41312.737673611111</v>
      </c>
      <c r="V303" s="9">
        <f t="shared" si="34"/>
        <v>2013</v>
      </c>
      <c r="W303" s="6">
        <f t="shared" si="33"/>
        <v>41352.696006944447</v>
      </c>
    </row>
    <row r="304" spans="1:23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H304" t="s">
        <v>8224</v>
      </c>
      <c r="I304" t="s">
        <v>8246</v>
      </c>
      <c r="K304">
        <v>1330115638</v>
      </c>
      <c r="L304">
        <v>1327523638</v>
      </c>
      <c r="M304" t="b">
        <v>1</v>
      </c>
      <c r="N304">
        <v>108</v>
      </c>
      <c r="O304" s="9">
        <f t="shared" si="28"/>
        <v>100.46</v>
      </c>
      <c r="P304" s="12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t="b">
        <v>1</v>
      </c>
      <c r="T304" t="s">
        <v>8269</v>
      </c>
      <c r="U304" s="6">
        <f t="shared" si="32"/>
        <v>40933.856921296298</v>
      </c>
      <c r="V304" s="9">
        <f t="shared" si="34"/>
        <v>2012</v>
      </c>
      <c r="W304" s="6">
        <f t="shared" si="33"/>
        <v>40963.856921296298</v>
      </c>
    </row>
    <row r="305" spans="1:23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H305" t="s">
        <v>8224</v>
      </c>
      <c r="I305" t="s">
        <v>8246</v>
      </c>
      <c r="K305">
        <v>1338601346</v>
      </c>
      <c r="L305">
        <v>1336009346</v>
      </c>
      <c r="M305" t="b">
        <v>1</v>
      </c>
      <c r="N305">
        <v>82</v>
      </c>
      <c r="O305" s="9">
        <f t="shared" si="28"/>
        <v>137.46666666666667</v>
      </c>
      <c r="P305" s="12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t="b">
        <v>1</v>
      </c>
      <c r="T305" t="s">
        <v>8269</v>
      </c>
      <c r="U305" s="6">
        <f t="shared" si="32"/>
        <v>41032.071134259255</v>
      </c>
      <c r="V305" s="9">
        <f t="shared" si="34"/>
        <v>2012</v>
      </c>
      <c r="W305" s="6">
        <f t="shared" si="33"/>
        <v>41062.071134259255</v>
      </c>
    </row>
    <row r="306" spans="1:23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H306" t="s">
        <v>8224</v>
      </c>
      <c r="I306" t="s">
        <v>8246</v>
      </c>
      <c r="K306">
        <v>1346464800</v>
      </c>
      <c r="L306">
        <v>1343096197</v>
      </c>
      <c r="M306" t="b">
        <v>1</v>
      </c>
      <c r="N306">
        <v>74</v>
      </c>
      <c r="O306" s="9">
        <f t="shared" si="28"/>
        <v>231.64705882352942</v>
      </c>
      <c r="P306" s="12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t="b">
        <v>1</v>
      </c>
      <c r="T306" t="s">
        <v>8269</v>
      </c>
      <c r="U306" s="6">
        <f t="shared" si="32"/>
        <v>41114.094872685186</v>
      </c>
      <c r="V306" s="9">
        <f t="shared" si="34"/>
        <v>2012</v>
      </c>
      <c r="W306" s="6">
        <f t="shared" si="33"/>
        <v>41153.083333333336</v>
      </c>
    </row>
    <row r="307" spans="1:23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H307" t="s">
        <v>8224</v>
      </c>
      <c r="I307" t="s">
        <v>8246</v>
      </c>
      <c r="K307">
        <v>1331392049</v>
      </c>
      <c r="L307">
        <v>1328800049</v>
      </c>
      <c r="M307" t="b">
        <v>1</v>
      </c>
      <c r="N307">
        <v>189</v>
      </c>
      <c r="O307" s="9">
        <f t="shared" si="28"/>
        <v>130.33333333333334</v>
      </c>
      <c r="P307" s="12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t="b">
        <v>1</v>
      </c>
      <c r="T307" t="s">
        <v>8269</v>
      </c>
      <c r="U307" s="6">
        <f t="shared" si="32"/>
        <v>40948.630196759259</v>
      </c>
      <c r="V307" s="9">
        <f t="shared" si="34"/>
        <v>2012</v>
      </c>
      <c r="W307" s="6">
        <f t="shared" si="33"/>
        <v>40978.630196759259</v>
      </c>
    </row>
    <row r="308" spans="1:23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H308" t="s">
        <v>8224</v>
      </c>
      <c r="I308" t="s">
        <v>8246</v>
      </c>
      <c r="K308">
        <v>1363806333</v>
      </c>
      <c r="L308">
        <v>1362081933</v>
      </c>
      <c r="M308" t="b">
        <v>1</v>
      </c>
      <c r="N308">
        <v>80</v>
      </c>
      <c r="O308" s="9">
        <f t="shared" si="28"/>
        <v>292.89999999999998</v>
      </c>
      <c r="P308" s="12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t="b">
        <v>1</v>
      </c>
      <c r="T308" t="s">
        <v>8269</v>
      </c>
      <c r="U308" s="6">
        <f t="shared" si="32"/>
        <v>41333.837187500001</v>
      </c>
      <c r="V308" s="9">
        <f t="shared" si="34"/>
        <v>2013</v>
      </c>
      <c r="W308" s="6">
        <f t="shared" si="33"/>
        <v>41353.79552083333</v>
      </c>
    </row>
    <row r="309" spans="1:23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H309" t="s">
        <v>8224</v>
      </c>
      <c r="I309" t="s">
        <v>8246</v>
      </c>
      <c r="K309">
        <v>1360276801</v>
      </c>
      <c r="L309">
        <v>1357684801</v>
      </c>
      <c r="M309" t="b">
        <v>1</v>
      </c>
      <c r="N309">
        <v>576</v>
      </c>
      <c r="O309" s="9">
        <f t="shared" si="28"/>
        <v>111.31818181818181</v>
      </c>
      <c r="P309" s="12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t="b">
        <v>1</v>
      </c>
      <c r="T309" t="s">
        <v>8269</v>
      </c>
      <c r="U309" s="6">
        <f t="shared" si="32"/>
        <v>41282.944456018522</v>
      </c>
      <c r="V309" s="9">
        <f t="shared" si="34"/>
        <v>2013</v>
      </c>
      <c r="W309" s="6">
        <f t="shared" si="33"/>
        <v>41312.944456018522</v>
      </c>
    </row>
    <row r="310" spans="1:23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H310" t="s">
        <v>8224</v>
      </c>
      <c r="I310" t="s">
        <v>8246</v>
      </c>
      <c r="K310">
        <v>1299775210</v>
      </c>
      <c r="L310">
        <v>1295887210</v>
      </c>
      <c r="M310" t="b">
        <v>1</v>
      </c>
      <c r="N310">
        <v>202</v>
      </c>
      <c r="O310" s="9">
        <f t="shared" si="28"/>
        <v>105.56666666666666</v>
      </c>
      <c r="P310" s="12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t="b">
        <v>1</v>
      </c>
      <c r="T310" t="s">
        <v>8269</v>
      </c>
      <c r="U310" s="6">
        <f t="shared" si="32"/>
        <v>40567.694560185184</v>
      </c>
      <c r="V310" s="9">
        <f t="shared" si="34"/>
        <v>2011</v>
      </c>
      <c r="W310" s="6">
        <f t="shared" si="33"/>
        <v>40612.694560185184</v>
      </c>
    </row>
    <row r="311" spans="1:23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H311" t="s">
        <v>8224</v>
      </c>
      <c r="I311" t="s">
        <v>8246</v>
      </c>
      <c r="K311">
        <v>1346695334</v>
      </c>
      <c r="L311">
        <v>1344880934</v>
      </c>
      <c r="M311" t="b">
        <v>1</v>
      </c>
      <c r="N311">
        <v>238</v>
      </c>
      <c r="O311" s="9">
        <f t="shared" si="28"/>
        <v>118.94444444444444</v>
      </c>
      <c r="P311" s="12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t="b">
        <v>1</v>
      </c>
      <c r="T311" t="s">
        <v>8269</v>
      </c>
      <c r="U311" s="6">
        <f t="shared" si="32"/>
        <v>41134.751550925925</v>
      </c>
      <c r="V311" s="9">
        <f t="shared" si="34"/>
        <v>2012</v>
      </c>
      <c r="W311" s="6">
        <f t="shared" si="33"/>
        <v>41155.751550925925</v>
      </c>
    </row>
    <row r="312" spans="1:23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H312" t="s">
        <v>8224</v>
      </c>
      <c r="I312" t="s">
        <v>8246</v>
      </c>
      <c r="K312">
        <v>1319076000</v>
      </c>
      <c r="L312">
        <v>1317788623</v>
      </c>
      <c r="M312" t="b">
        <v>1</v>
      </c>
      <c r="N312">
        <v>36</v>
      </c>
      <c r="O312" s="9">
        <f t="shared" si="28"/>
        <v>104.129</v>
      </c>
      <c r="P312" s="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t="b">
        <v>1</v>
      </c>
      <c r="T312" t="s">
        <v>8269</v>
      </c>
      <c r="U312" s="6">
        <f t="shared" si="32"/>
        <v>40821.183136574073</v>
      </c>
      <c r="V312" s="9">
        <f t="shared" si="34"/>
        <v>2011</v>
      </c>
      <c r="W312" s="6">
        <f t="shared" si="33"/>
        <v>40836.083333333336</v>
      </c>
    </row>
    <row r="313" spans="1:23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H313" t="s">
        <v>8224</v>
      </c>
      <c r="I313" t="s">
        <v>8246</v>
      </c>
      <c r="K313">
        <v>1325404740</v>
      </c>
      <c r="L313">
        <v>1321852592</v>
      </c>
      <c r="M313" t="b">
        <v>1</v>
      </c>
      <c r="N313">
        <v>150</v>
      </c>
      <c r="O313" s="9">
        <f t="shared" si="28"/>
        <v>104.10165000000001</v>
      </c>
      <c r="P313" s="12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t="b">
        <v>1</v>
      </c>
      <c r="T313" t="s">
        <v>8269</v>
      </c>
      <c r="U313" s="6">
        <f t="shared" si="32"/>
        <v>40868.219814814816</v>
      </c>
      <c r="V313" s="9">
        <f t="shared" si="34"/>
        <v>2011</v>
      </c>
      <c r="W313" s="6">
        <f t="shared" si="33"/>
        <v>40909.332638888889</v>
      </c>
    </row>
    <row r="314" spans="1:23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H314" t="s">
        <v>8224</v>
      </c>
      <c r="I314" t="s">
        <v>8246</v>
      </c>
      <c r="K314">
        <v>1365973432</v>
      </c>
      <c r="L314">
        <v>1363381432</v>
      </c>
      <c r="M314" t="b">
        <v>1</v>
      </c>
      <c r="N314">
        <v>146</v>
      </c>
      <c r="O314" s="9">
        <f t="shared" si="28"/>
        <v>111.875</v>
      </c>
      <c r="P314" s="12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t="b">
        <v>1</v>
      </c>
      <c r="T314" t="s">
        <v>8269</v>
      </c>
      <c r="U314" s="6">
        <f t="shared" si="32"/>
        <v>41348.877685185187</v>
      </c>
      <c r="V314" s="9">
        <f t="shared" si="34"/>
        <v>2013</v>
      </c>
      <c r="W314" s="6">
        <f t="shared" si="33"/>
        <v>41378.877685185187</v>
      </c>
    </row>
    <row r="315" spans="1:23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H315" t="s">
        <v>8224</v>
      </c>
      <c r="I315" t="s">
        <v>8246</v>
      </c>
      <c r="K315">
        <v>1281542340</v>
      </c>
      <c r="L315">
        <v>1277702894</v>
      </c>
      <c r="M315" t="b">
        <v>1</v>
      </c>
      <c r="N315">
        <v>222</v>
      </c>
      <c r="O315" s="9">
        <f t="shared" si="28"/>
        <v>104.73529411764706</v>
      </c>
      <c r="P315" s="12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t="b">
        <v>1</v>
      </c>
      <c r="T315" t="s">
        <v>8269</v>
      </c>
      <c r="U315" s="6">
        <f t="shared" si="32"/>
        <v>40357.227939814817</v>
      </c>
      <c r="V315" s="9">
        <f t="shared" si="34"/>
        <v>2010</v>
      </c>
      <c r="W315" s="6">
        <f t="shared" si="33"/>
        <v>40401.665972222225</v>
      </c>
    </row>
    <row r="316" spans="1:23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H316" t="s">
        <v>8224</v>
      </c>
      <c r="I316" t="s">
        <v>8246</v>
      </c>
      <c r="K316">
        <v>1362167988</v>
      </c>
      <c r="L316">
        <v>1359575988</v>
      </c>
      <c r="M316" t="b">
        <v>1</v>
      </c>
      <c r="N316">
        <v>120</v>
      </c>
      <c r="O316" s="9">
        <f t="shared" si="28"/>
        <v>385.15</v>
      </c>
      <c r="P316" s="12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t="b">
        <v>1</v>
      </c>
      <c r="T316" t="s">
        <v>8269</v>
      </c>
      <c r="U316" s="6">
        <f t="shared" si="32"/>
        <v>41304.833194444444</v>
      </c>
      <c r="V316" s="9">
        <f t="shared" si="34"/>
        <v>2013</v>
      </c>
      <c r="W316" s="6">
        <f t="shared" si="33"/>
        <v>41334.833194444444</v>
      </c>
    </row>
    <row r="317" spans="1:23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H317" t="s">
        <v>8224</v>
      </c>
      <c r="I317" t="s">
        <v>8246</v>
      </c>
      <c r="K317">
        <v>1345660334</v>
      </c>
      <c r="L317">
        <v>1343068334</v>
      </c>
      <c r="M317" t="b">
        <v>1</v>
      </c>
      <c r="N317">
        <v>126</v>
      </c>
      <c r="O317" s="9">
        <f t="shared" si="28"/>
        <v>101.248</v>
      </c>
      <c r="P317" s="12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t="b">
        <v>1</v>
      </c>
      <c r="T317" t="s">
        <v>8269</v>
      </c>
      <c r="U317" s="6">
        <f t="shared" si="32"/>
        <v>41113.77238425926</v>
      </c>
      <c r="V317" s="9">
        <f t="shared" si="34"/>
        <v>2012</v>
      </c>
      <c r="W317" s="6">
        <f t="shared" si="33"/>
        <v>41143.77238425926</v>
      </c>
    </row>
    <row r="318" spans="1:23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H318" t="s">
        <v>8229</v>
      </c>
      <c r="I318" t="s">
        <v>8251</v>
      </c>
      <c r="K318">
        <v>1418273940</v>
      </c>
      <c r="L318">
        <v>1415398197</v>
      </c>
      <c r="M318" t="b">
        <v>1</v>
      </c>
      <c r="N318">
        <v>158</v>
      </c>
      <c r="O318" s="9">
        <f t="shared" si="28"/>
        <v>113.77333333333333</v>
      </c>
      <c r="P318" s="12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t="b">
        <v>1</v>
      </c>
      <c r="T318" t="s">
        <v>8269</v>
      </c>
      <c r="U318" s="6">
        <f t="shared" si="32"/>
        <v>41950.923576388886</v>
      </c>
      <c r="V318" s="9">
        <f t="shared" si="34"/>
        <v>2014</v>
      </c>
      <c r="W318" s="6">
        <f t="shared" si="33"/>
        <v>41984.207638888889</v>
      </c>
    </row>
    <row r="319" spans="1:23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H319" t="s">
        <v>8224</v>
      </c>
      <c r="I319" t="s">
        <v>8246</v>
      </c>
      <c r="K319">
        <v>1386778483</v>
      </c>
      <c r="L319">
        <v>1384186483</v>
      </c>
      <c r="M319" t="b">
        <v>1</v>
      </c>
      <c r="N319">
        <v>316</v>
      </c>
      <c r="O319" s="9">
        <f t="shared" si="28"/>
        <v>100.80333333333333</v>
      </c>
      <c r="P319" s="12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t="b">
        <v>1</v>
      </c>
      <c r="T319" t="s">
        <v>8269</v>
      </c>
      <c r="U319" s="6">
        <f t="shared" si="32"/>
        <v>41589.676886574074</v>
      </c>
      <c r="V319" s="9">
        <f t="shared" si="34"/>
        <v>2013</v>
      </c>
      <c r="W319" s="6">
        <f t="shared" si="33"/>
        <v>41619.676886574074</v>
      </c>
    </row>
    <row r="320" spans="1:23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H320" t="s">
        <v>8224</v>
      </c>
      <c r="I320" t="s">
        <v>8246</v>
      </c>
      <c r="K320">
        <v>1364342151</v>
      </c>
      <c r="L320">
        <v>1361753751</v>
      </c>
      <c r="M320" t="b">
        <v>1</v>
      </c>
      <c r="N320">
        <v>284</v>
      </c>
      <c r="O320" s="9">
        <f t="shared" si="28"/>
        <v>283.32</v>
      </c>
      <c r="P320" s="12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t="b">
        <v>1</v>
      </c>
      <c r="T320" t="s">
        <v>8269</v>
      </c>
      <c r="U320" s="6">
        <f t="shared" si="32"/>
        <v>41330.038784722223</v>
      </c>
      <c r="V320" s="9">
        <f t="shared" si="34"/>
        <v>2013</v>
      </c>
      <c r="W320" s="6">
        <f t="shared" si="33"/>
        <v>41359.997118055559</v>
      </c>
    </row>
    <row r="321" spans="1:23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H321" t="s">
        <v>8224</v>
      </c>
      <c r="I321" t="s">
        <v>8246</v>
      </c>
      <c r="K321">
        <v>1265097540</v>
      </c>
      <c r="L321">
        <v>1257538029</v>
      </c>
      <c r="M321" t="b">
        <v>1</v>
      </c>
      <c r="N321">
        <v>51</v>
      </c>
      <c r="O321" s="9">
        <f t="shared" si="28"/>
        <v>112.68</v>
      </c>
      <c r="P321" s="12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t="b">
        <v>1</v>
      </c>
      <c r="T321" t="s">
        <v>8269</v>
      </c>
      <c r="U321" s="6">
        <f t="shared" si="32"/>
        <v>40123.83829861111</v>
      </c>
      <c r="V321" s="9">
        <f t="shared" si="34"/>
        <v>2009</v>
      </c>
      <c r="W321" s="6">
        <f t="shared" si="33"/>
        <v>40211.332638888889</v>
      </c>
    </row>
    <row r="322" spans="1:23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H322" t="s">
        <v>8225</v>
      </c>
      <c r="I322" t="s">
        <v>8247</v>
      </c>
      <c r="K322">
        <v>1450825200</v>
      </c>
      <c r="L322">
        <v>1448284433</v>
      </c>
      <c r="M322" t="b">
        <v>1</v>
      </c>
      <c r="N322">
        <v>158</v>
      </c>
      <c r="O322" s="9">
        <f t="shared" si="28"/>
        <v>106.58</v>
      </c>
      <c r="P322" s="12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t="b">
        <v>1</v>
      </c>
      <c r="T322" t="s">
        <v>8269</v>
      </c>
      <c r="U322" s="6">
        <f t="shared" si="32"/>
        <v>42331.551307870366</v>
      </c>
      <c r="V322" s="9">
        <f t="shared" si="34"/>
        <v>2015</v>
      </c>
      <c r="W322" s="6">
        <f t="shared" si="33"/>
        <v>42360.958333333328</v>
      </c>
    </row>
    <row r="323" spans="1:23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H323" t="s">
        <v>8236</v>
      </c>
      <c r="I323" t="s">
        <v>8249</v>
      </c>
      <c r="K323">
        <v>1478605386</v>
      </c>
      <c r="L323">
        <v>1475577786</v>
      </c>
      <c r="M323" t="b">
        <v>1</v>
      </c>
      <c r="N323">
        <v>337</v>
      </c>
      <c r="O323" s="9">
        <f t="shared" ref="O323:O386" si="35">E323*100/D323</f>
        <v>102.66285714285715</v>
      </c>
      <c r="P323" s="12">
        <f t="shared" ref="P323:P386" si="36">IF(N323=0,0,E323/N323)</f>
        <v>106.62314540059347</v>
      </c>
      <c r="Q323" t="str">
        <f t="shared" ref="Q323:Q386" si="37">LEFT(T323,FIND("/",T323)-1)</f>
        <v>film &amp; video</v>
      </c>
      <c r="R323" t="str">
        <f t="shared" ref="R323:R386" si="38">RIGHT(T323,LEN(T323)-FIND("/",T323))</f>
        <v>documentary</v>
      </c>
      <c r="S323" t="b">
        <v>1</v>
      </c>
      <c r="T323" t="s">
        <v>8269</v>
      </c>
      <c r="U323" s="6">
        <f t="shared" ref="U323:U386" si="39">(L323/86400)+DATE(1970,1,1)</f>
        <v>42647.446597222224</v>
      </c>
      <c r="V323" s="9">
        <f t="shared" si="34"/>
        <v>2016</v>
      </c>
      <c r="W323" s="6">
        <f t="shared" ref="W323:W386" si="40">(K323/86400)+DATE(1970,1,1)</f>
        <v>42682.488263888888</v>
      </c>
    </row>
    <row r="324" spans="1:23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H324" t="s">
        <v>8224</v>
      </c>
      <c r="I324" t="s">
        <v>8246</v>
      </c>
      <c r="K324">
        <v>1463146848</v>
      </c>
      <c r="L324">
        <v>1460554848</v>
      </c>
      <c r="M324" t="b">
        <v>1</v>
      </c>
      <c r="N324">
        <v>186</v>
      </c>
      <c r="O324" s="9">
        <f t="shared" si="35"/>
        <v>107.91200000000001</v>
      </c>
      <c r="P324" s="12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t="b">
        <v>1</v>
      </c>
      <c r="T324" t="s">
        <v>8269</v>
      </c>
      <c r="U324" s="6">
        <f t="shared" si="39"/>
        <v>42473.57</v>
      </c>
      <c r="V324" s="9">
        <f t="shared" ref="V324:V387" si="41">YEAR(U324)</f>
        <v>2016</v>
      </c>
      <c r="W324" s="6">
        <f t="shared" si="40"/>
        <v>42503.57</v>
      </c>
    </row>
    <row r="325" spans="1:23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H325" t="s">
        <v>8224</v>
      </c>
      <c r="I325" t="s">
        <v>8246</v>
      </c>
      <c r="K325">
        <v>1482307140</v>
      </c>
      <c r="L325">
        <v>1479886966</v>
      </c>
      <c r="M325" t="b">
        <v>1</v>
      </c>
      <c r="N325">
        <v>58</v>
      </c>
      <c r="O325" s="9">
        <f t="shared" si="35"/>
        <v>123.07407407407408</v>
      </c>
      <c r="P325" s="12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t="b">
        <v>1</v>
      </c>
      <c r="T325" t="s">
        <v>8269</v>
      </c>
      <c r="U325" s="6">
        <f t="shared" si="39"/>
        <v>42697.32136574074</v>
      </c>
      <c r="V325" s="9">
        <f t="shared" si="41"/>
        <v>2016</v>
      </c>
      <c r="W325" s="6">
        <f t="shared" si="40"/>
        <v>42725.332638888889</v>
      </c>
    </row>
    <row r="326" spans="1:23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H326" t="s">
        <v>8224</v>
      </c>
      <c r="I326" t="s">
        <v>8246</v>
      </c>
      <c r="K326">
        <v>1438441308</v>
      </c>
      <c r="L326">
        <v>1435590108</v>
      </c>
      <c r="M326" t="b">
        <v>1</v>
      </c>
      <c r="N326">
        <v>82</v>
      </c>
      <c r="O326" s="9">
        <f t="shared" si="35"/>
        <v>101.6</v>
      </c>
      <c r="P326" s="12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t="b">
        <v>1</v>
      </c>
      <c r="T326" t="s">
        <v>8269</v>
      </c>
      <c r="U326" s="6">
        <f t="shared" si="39"/>
        <v>42184.626250000001</v>
      </c>
      <c r="V326" s="9">
        <f t="shared" si="41"/>
        <v>2015</v>
      </c>
      <c r="W326" s="6">
        <f t="shared" si="40"/>
        <v>42217.626250000001</v>
      </c>
    </row>
    <row r="327" spans="1:23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H327" t="s">
        <v>8224</v>
      </c>
      <c r="I327" t="s">
        <v>8246</v>
      </c>
      <c r="K327">
        <v>1482208233</v>
      </c>
      <c r="L327">
        <v>1479184233</v>
      </c>
      <c r="M327" t="b">
        <v>1</v>
      </c>
      <c r="N327">
        <v>736</v>
      </c>
      <c r="O327" s="9">
        <f t="shared" si="35"/>
        <v>104.396</v>
      </c>
      <c r="P327" s="12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t="b">
        <v>1</v>
      </c>
      <c r="T327" t="s">
        <v>8269</v>
      </c>
      <c r="U327" s="6">
        <f t="shared" si="39"/>
        <v>42689.187881944439</v>
      </c>
      <c r="V327" s="9">
        <f t="shared" si="41"/>
        <v>2016</v>
      </c>
      <c r="W327" s="6">
        <f t="shared" si="40"/>
        <v>42724.187881944439</v>
      </c>
    </row>
    <row r="328" spans="1:23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H328" t="s">
        <v>8224</v>
      </c>
      <c r="I328" t="s">
        <v>8246</v>
      </c>
      <c r="K328">
        <v>1489532220</v>
      </c>
      <c r="L328">
        <v>1486625606</v>
      </c>
      <c r="M328" t="b">
        <v>1</v>
      </c>
      <c r="N328">
        <v>1151</v>
      </c>
      <c r="O328" s="9">
        <f t="shared" si="35"/>
        <v>112.92973333333333</v>
      </c>
      <c r="P328" s="12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t="b">
        <v>1</v>
      </c>
      <c r="T328" t="s">
        <v>8269</v>
      </c>
      <c r="U328" s="6">
        <f t="shared" si="39"/>
        <v>42775.314884259264</v>
      </c>
      <c r="V328" s="9">
        <f t="shared" si="41"/>
        <v>2017</v>
      </c>
      <c r="W328" s="6">
        <f t="shared" si="40"/>
        <v>42808.956250000003</v>
      </c>
    </row>
    <row r="329" spans="1:23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H329" t="s">
        <v>8224</v>
      </c>
      <c r="I329" t="s">
        <v>8246</v>
      </c>
      <c r="K329">
        <v>1427011200</v>
      </c>
      <c r="L329">
        <v>1424669929</v>
      </c>
      <c r="M329" t="b">
        <v>1</v>
      </c>
      <c r="N329">
        <v>34</v>
      </c>
      <c r="O329" s="9">
        <f t="shared" si="35"/>
        <v>136.4</v>
      </c>
      <c r="P329" s="12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t="b">
        <v>1</v>
      </c>
      <c r="T329" t="s">
        <v>8269</v>
      </c>
      <c r="U329" s="6">
        <f t="shared" si="39"/>
        <v>42058.235289351855</v>
      </c>
      <c r="V329" s="9">
        <f t="shared" si="41"/>
        <v>2015</v>
      </c>
      <c r="W329" s="6">
        <f t="shared" si="40"/>
        <v>42085.333333333328</v>
      </c>
    </row>
    <row r="330" spans="1:23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H330" t="s">
        <v>8224</v>
      </c>
      <c r="I330" t="s">
        <v>8246</v>
      </c>
      <c r="K330">
        <v>1446350400</v>
      </c>
      <c r="L330">
        <v>1443739388</v>
      </c>
      <c r="M330" t="b">
        <v>1</v>
      </c>
      <c r="N330">
        <v>498</v>
      </c>
      <c r="O330" s="9">
        <f t="shared" si="35"/>
        <v>103.6144</v>
      </c>
      <c r="P330" s="12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t="b">
        <v>1</v>
      </c>
      <c r="T330" t="s">
        <v>8269</v>
      </c>
      <c r="U330" s="6">
        <f t="shared" si="39"/>
        <v>42278.946620370371</v>
      </c>
      <c r="V330" s="9">
        <f t="shared" si="41"/>
        <v>2015</v>
      </c>
      <c r="W330" s="6">
        <f t="shared" si="40"/>
        <v>42309.166666666672</v>
      </c>
    </row>
    <row r="331" spans="1:23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H331" t="s">
        <v>8224</v>
      </c>
      <c r="I331" t="s">
        <v>8246</v>
      </c>
      <c r="K331">
        <v>1446868800</v>
      </c>
      <c r="L331">
        <v>1444821127</v>
      </c>
      <c r="M331" t="b">
        <v>1</v>
      </c>
      <c r="N331">
        <v>167</v>
      </c>
      <c r="O331" s="9">
        <f t="shared" si="35"/>
        <v>105.5</v>
      </c>
      <c r="P331" s="12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t="b">
        <v>1</v>
      </c>
      <c r="T331" t="s">
        <v>8269</v>
      </c>
      <c r="U331" s="6">
        <f t="shared" si="39"/>
        <v>42291.46674768519</v>
      </c>
      <c r="V331" s="9">
        <f t="shared" si="41"/>
        <v>2015</v>
      </c>
      <c r="W331" s="6">
        <f t="shared" si="40"/>
        <v>42315.166666666672</v>
      </c>
    </row>
    <row r="332" spans="1:23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H332" t="s">
        <v>8224</v>
      </c>
      <c r="I332" t="s">
        <v>8246</v>
      </c>
      <c r="K332">
        <v>1368763140</v>
      </c>
      <c r="L332">
        <v>1366028563</v>
      </c>
      <c r="M332" t="b">
        <v>1</v>
      </c>
      <c r="N332">
        <v>340</v>
      </c>
      <c r="O332" s="9">
        <f t="shared" si="35"/>
        <v>101.82857142857142</v>
      </c>
      <c r="P332" s="1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t="b">
        <v>1</v>
      </c>
      <c r="T332" t="s">
        <v>8269</v>
      </c>
      <c r="U332" s="6">
        <f t="shared" si="39"/>
        <v>41379.515775462962</v>
      </c>
      <c r="V332" s="9">
        <f t="shared" si="41"/>
        <v>2013</v>
      </c>
      <c r="W332" s="6">
        <f t="shared" si="40"/>
        <v>41411.165972222225</v>
      </c>
    </row>
    <row r="333" spans="1:23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H333" t="s">
        <v>8224</v>
      </c>
      <c r="I333" t="s">
        <v>8246</v>
      </c>
      <c r="K333">
        <v>1466171834</v>
      </c>
      <c r="L333">
        <v>1463493434</v>
      </c>
      <c r="M333" t="b">
        <v>1</v>
      </c>
      <c r="N333">
        <v>438</v>
      </c>
      <c r="O333" s="9">
        <f t="shared" si="35"/>
        <v>106.605</v>
      </c>
      <c r="P333" s="12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t="b">
        <v>1</v>
      </c>
      <c r="T333" t="s">
        <v>8269</v>
      </c>
      <c r="U333" s="6">
        <f t="shared" si="39"/>
        <v>42507.581412037034</v>
      </c>
      <c r="V333" s="9">
        <f t="shared" si="41"/>
        <v>2016</v>
      </c>
      <c r="W333" s="6">
        <f t="shared" si="40"/>
        <v>42538.581412037034</v>
      </c>
    </row>
    <row r="334" spans="1:23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H334" t="s">
        <v>8224</v>
      </c>
      <c r="I334" t="s">
        <v>8246</v>
      </c>
      <c r="K334">
        <v>1446019200</v>
      </c>
      <c r="L334">
        <v>1442420377</v>
      </c>
      <c r="M334" t="b">
        <v>1</v>
      </c>
      <c r="N334">
        <v>555</v>
      </c>
      <c r="O334" s="9">
        <f t="shared" si="35"/>
        <v>113.015</v>
      </c>
      <c r="P334" s="12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t="b">
        <v>1</v>
      </c>
      <c r="T334" t="s">
        <v>8269</v>
      </c>
      <c r="U334" s="6">
        <f t="shared" si="39"/>
        <v>42263.680289351847</v>
      </c>
      <c r="V334" s="9">
        <f t="shared" si="41"/>
        <v>2015</v>
      </c>
      <c r="W334" s="6">
        <f t="shared" si="40"/>
        <v>42305.333333333328</v>
      </c>
    </row>
    <row r="335" spans="1:23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H335" t="s">
        <v>8224</v>
      </c>
      <c r="I335" t="s">
        <v>8246</v>
      </c>
      <c r="K335">
        <v>1460038591</v>
      </c>
      <c r="L335">
        <v>1457450191</v>
      </c>
      <c r="M335" t="b">
        <v>1</v>
      </c>
      <c r="N335">
        <v>266</v>
      </c>
      <c r="O335" s="9">
        <f t="shared" si="35"/>
        <v>125.22750000000001</v>
      </c>
      <c r="P335" s="12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t="b">
        <v>1</v>
      </c>
      <c r="T335" t="s">
        <v>8269</v>
      </c>
      <c r="U335" s="6">
        <f t="shared" si="39"/>
        <v>42437.636469907404</v>
      </c>
      <c r="V335" s="9">
        <f t="shared" si="41"/>
        <v>2016</v>
      </c>
      <c r="W335" s="6">
        <f t="shared" si="40"/>
        <v>42467.59480324074</v>
      </c>
    </row>
    <row r="336" spans="1:23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H336" t="s">
        <v>8224</v>
      </c>
      <c r="I336" t="s">
        <v>8246</v>
      </c>
      <c r="K336">
        <v>1431716400</v>
      </c>
      <c r="L336">
        <v>1428423757</v>
      </c>
      <c r="M336" t="b">
        <v>1</v>
      </c>
      <c r="N336">
        <v>69</v>
      </c>
      <c r="O336" s="9">
        <f t="shared" si="35"/>
        <v>101.19</v>
      </c>
      <c r="P336" s="12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t="b">
        <v>1</v>
      </c>
      <c r="T336" t="s">
        <v>8269</v>
      </c>
      <c r="U336" s="6">
        <f t="shared" si="39"/>
        <v>42101.682372685187</v>
      </c>
      <c r="V336" s="9">
        <f t="shared" si="41"/>
        <v>2015</v>
      </c>
      <c r="W336" s="6">
        <f t="shared" si="40"/>
        <v>42139.791666666672</v>
      </c>
    </row>
    <row r="337" spans="1:23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H337" t="s">
        <v>8224</v>
      </c>
      <c r="I337" t="s">
        <v>8246</v>
      </c>
      <c r="K337">
        <v>1431122400</v>
      </c>
      <c r="L337">
        <v>1428428515</v>
      </c>
      <c r="M337" t="b">
        <v>1</v>
      </c>
      <c r="N337">
        <v>80</v>
      </c>
      <c r="O337" s="9">
        <f t="shared" si="35"/>
        <v>102.76470588235294</v>
      </c>
      <c r="P337" s="12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t="b">
        <v>1</v>
      </c>
      <c r="T337" t="s">
        <v>8269</v>
      </c>
      <c r="U337" s="6">
        <f t="shared" si="39"/>
        <v>42101.737442129626</v>
      </c>
      <c r="V337" s="9">
        <f t="shared" si="41"/>
        <v>2015</v>
      </c>
      <c r="W337" s="6">
        <f t="shared" si="40"/>
        <v>42132.916666666672</v>
      </c>
    </row>
    <row r="338" spans="1:23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H338" t="s">
        <v>8224</v>
      </c>
      <c r="I338" t="s">
        <v>8246</v>
      </c>
      <c r="K338">
        <v>1447427918</v>
      </c>
      <c r="L338">
        <v>1444832318</v>
      </c>
      <c r="M338" t="b">
        <v>1</v>
      </c>
      <c r="N338">
        <v>493</v>
      </c>
      <c r="O338" s="9">
        <f t="shared" si="35"/>
        <v>116.83911999999999</v>
      </c>
      <c r="P338" s="12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t="b">
        <v>1</v>
      </c>
      <c r="T338" t="s">
        <v>8269</v>
      </c>
      <c r="U338" s="6">
        <f t="shared" si="39"/>
        <v>42291.596273148149</v>
      </c>
      <c r="V338" s="9">
        <f t="shared" si="41"/>
        <v>2015</v>
      </c>
      <c r="W338" s="6">
        <f t="shared" si="40"/>
        <v>42321.637939814813</v>
      </c>
    </row>
    <row r="339" spans="1:23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H339" t="s">
        <v>8224</v>
      </c>
      <c r="I339" t="s">
        <v>8246</v>
      </c>
      <c r="K339">
        <v>1426298708</v>
      </c>
      <c r="L339">
        <v>1423710308</v>
      </c>
      <c r="M339" t="b">
        <v>1</v>
      </c>
      <c r="N339">
        <v>31</v>
      </c>
      <c r="O339" s="9">
        <f t="shared" si="35"/>
        <v>101.16833333333334</v>
      </c>
      <c r="P339" s="12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t="b">
        <v>1</v>
      </c>
      <c r="T339" t="s">
        <v>8269</v>
      </c>
      <c r="U339" s="6">
        <f t="shared" si="39"/>
        <v>42047.128564814819</v>
      </c>
      <c r="V339" s="9">
        <f t="shared" si="41"/>
        <v>2015</v>
      </c>
      <c r="W339" s="6">
        <f t="shared" si="40"/>
        <v>42077.086898148147</v>
      </c>
    </row>
    <row r="340" spans="1:23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H340" t="s">
        <v>8224</v>
      </c>
      <c r="I340" t="s">
        <v>8246</v>
      </c>
      <c r="K340">
        <v>1472864400</v>
      </c>
      <c r="L340">
        <v>1468001290</v>
      </c>
      <c r="M340" t="b">
        <v>1</v>
      </c>
      <c r="N340">
        <v>236</v>
      </c>
      <c r="O340" s="9">
        <f t="shared" si="35"/>
        <v>110.1336</v>
      </c>
      <c r="P340" s="12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t="b">
        <v>1</v>
      </c>
      <c r="T340" t="s">
        <v>8269</v>
      </c>
      <c r="U340" s="6">
        <f t="shared" si="39"/>
        <v>42559.755671296298</v>
      </c>
      <c r="V340" s="9">
        <f t="shared" si="41"/>
        <v>2016</v>
      </c>
      <c r="W340" s="6">
        <f t="shared" si="40"/>
        <v>42616.041666666672</v>
      </c>
    </row>
    <row r="341" spans="1:23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H341" t="s">
        <v>8224</v>
      </c>
      <c r="I341" t="s">
        <v>8246</v>
      </c>
      <c r="K341">
        <v>1430331268</v>
      </c>
      <c r="L341">
        <v>1427739268</v>
      </c>
      <c r="M341" t="b">
        <v>1</v>
      </c>
      <c r="N341">
        <v>89</v>
      </c>
      <c r="O341" s="9">
        <f t="shared" si="35"/>
        <v>108.08333333333333</v>
      </c>
      <c r="P341" s="12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t="b">
        <v>1</v>
      </c>
      <c r="T341" t="s">
        <v>8269</v>
      </c>
      <c r="U341" s="6">
        <f t="shared" si="39"/>
        <v>42093.760046296295</v>
      </c>
      <c r="V341" s="9">
        <f t="shared" si="41"/>
        <v>2015</v>
      </c>
      <c r="W341" s="6">
        <f t="shared" si="40"/>
        <v>42123.760046296295</v>
      </c>
    </row>
    <row r="342" spans="1:23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H342" t="s">
        <v>8224</v>
      </c>
      <c r="I342" t="s">
        <v>8246</v>
      </c>
      <c r="K342">
        <v>1489006800</v>
      </c>
      <c r="L342">
        <v>1486397007</v>
      </c>
      <c r="M342" t="b">
        <v>1</v>
      </c>
      <c r="N342">
        <v>299</v>
      </c>
      <c r="O342" s="9">
        <f t="shared" si="35"/>
        <v>125.02285714285715</v>
      </c>
      <c r="P342" s="1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t="b">
        <v>1</v>
      </c>
      <c r="T342" t="s">
        <v>8269</v>
      </c>
      <c r="U342" s="6">
        <f t="shared" si="39"/>
        <v>42772.669062500005</v>
      </c>
      <c r="V342" s="9">
        <f t="shared" si="41"/>
        <v>2017</v>
      </c>
      <c r="W342" s="6">
        <f t="shared" si="40"/>
        <v>42802.875</v>
      </c>
    </row>
    <row r="343" spans="1:23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H343" t="s">
        <v>8224</v>
      </c>
      <c r="I343" t="s">
        <v>8246</v>
      </c>
      <c r="K343">
        <v>1412135940</v>
      </c>
      <c r="L343">
        <v>1410555998</v>
      </c>
      <c r="M343" t="b">
        <v>1</v>
      </c>
      <c r="N343">
        <v>55</v>
      </c>
      <c r="O343" s="9">
        <f t="shared" si="35"/>
        <v>106.71428571428571</v>
      </c>
      <c r="P343" s="12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t="b">
        <v>1</v>
      </c>
      <c r="T343" t="s">
        <v>8269</v>
      </c>
      <c r="U343" s="6">
        <f t="shared" si="39"/>
        <v>41894.879606481481</v>
      </c>
      <c r="V343" s="9">
        <f t="shared" si="41"/>
        <v>2014</v>
      </c>
      <c r="W343" s="6">
        <f t="shared" si="40"/>
        <v>41913.165972222225</v>
      </c>
    </row>
    <row r="344" spans="1:23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H344" t="s">
        <v>8224</v>
      </c>
      <c r="I344" t="s">
        <v>8246</v>
      </c>
      <c r="K344">
        <v>1461955465</v>
      </c>
      <c r="L344">
        <v>1459363465</v>
      </c>
      <c r="M344" t="b">
        <v>1</v>
      </c>
      <c r="N344">
        <v>325</v>
      </c>
      <c r="O344" s="9">
        <f t="shared" si="35"/>
        <v>100.3664</v>
      </c>
      <c r="P344" s="12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t="b">
        <v>1</v>
      </c>
      <c r="T344" t="s">
        <v>8269</v>
      </c>
      <c r="U344" s="6">
        <f t="shared" si="39"/>
        <v>42459.780844907407</v>
      </c>
      <c r="V344" s="9">
        <f t="shared" si="41"/>
        <v>2016</v>
      </c>
      <c r="W344" s="6">
        <f t="shared" si="40"/>
        <v>42489.780844907407</v>
      </c>
    </row>
    <row r="345" spans="1:23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H345" t="s">
        <v>8224</v>
      </c>
      <c r="I345" t="s">
        <v>8246</v>
      </c>
      <c r="K345">
        <v>1415934000</v>
      </c>
      <c r="L345">
        <v>1413308545</v>
      </c>
      <c r="M345" t="b">
        <v>1</v>
      </c>
      <c r="N345">
        <v>524</v>
      </c>
      <c r="O345" s="9">
        <f t="shared" si="35"/>
        <v>102.02863333333333</v>
      </c>
      <c r="P345" s="12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t="b">
        <v>1</v>
      </c>
      <c r="T345" t="s">
        <v>8269</v>
      </c>
      <c r="U345" s="6">
        <f t="shared" si="39"/>
        <v>41926.73778935185</v>
      </c>
      <c r="V345" s="9">
        <f t="shared" si="41"/>
        <v>2014</v>
      </c>
      <c r="W345" s="6">
        <f t="shared" si="40"/>
        <v>41957.125</v>
      </c>
    </row>
    <row r="346" spans="1:23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H346" t="s">
        <v>8224</v>
      </c>
      <c r="I346" t="s">
        <v>8246</v>
      </c>
      <c r="K346">
        <v>1433125200</v>
      </c>
      <c r="L346">
        <v>1429312694</v>
      </c>
      <c r="M346" t="b">
        <v>1</v>
      </c>
      <c r="N346">
        <v>285</v>
      </c>
      <c r="O346" s="9">
        <f t="shared" si="35"/>
        <v>102.08358208955224</v>
      </c>
      <c r="P346" s="12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t="b">
        <v>1</v>
      </c>
      <c r="T346" t="s">
        <v>8269</v>
      </c>
      <c r="U346" s="6">
        <f t="shared" si="39"/>
        <v>42111.970995370371</v>
      </c>
      <c r="V346" s="9">
        <f t="shared" si="41"/>
        <v>2015</v>
      </c>
      <c r="W346" s="6">
        <f t="shared" si="40"/>
        <v>42156.097222222219</v>
      </c>
    </row>
    <row r="347" spans="1:23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H347" t="s">
        <v>8224</v>
      </c>
      <c r="I347" t="s">
        <v>8246</v>
      </c>
      <c r="K347">
        <v>1432161590</v>
      </c>
      <c r="L347">
        <v>1429569590</v>
      </c>
      <c r="M347" t="b">
        <v>1</v>
      </c>
      <c r="N347">
        <v>179</v>
      </c>
      <c r="O347" s="9">
        <f t="shared" si="35"/>
        <v>123.27586206896552</v>
      </c>
      <c r="P347" s="12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t="b">
        <v>1</v>
      </c>
      <c r="T347" t="s">
        <v>8269</v>
      </c>
      <c r="U347" s="6">
        <f t="shared" si="39"/>
        <v>42114.944328703699</v>
      </c>
      <c r="V347" s="9">
        <f t="shared" si="41"/>
        <v>2015</v>
      </c>
      <c r="W347" s="6">
        <f t="shared" si="40"/>
        <v>42144.944328703699</v>
      </c>
    </row>
    <row r="348" spans="1:23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H348" t="s">
        <v>8224</v>
      </c>
      <c r="I348" t="s">
        <v>8246</v>
      </c>
      <c r="K348">
        <v>1444824021</v>
      </c>
      <c r="L348">
        <v>1442232021</v>
      </c>
      <c r="M348" t="b">
        <v>1</v>
      </c>
      <c r="N348">
        <v>188</v>
      </c>
      <c r="O348" s="9">
        <f t="shared" si="35"/>
        <v>170.28880000000001</v>
      </c>
      <c r="P348" s="12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t="b">
        <v>1</v>
      </c>
      <c r="T348" t="s">
        <v>8269</v>
      </c>
      <c r="U348" s="6">
        <f t="shared" si="39"/>
        <v>42261.500243055554</v>
      </c>
      <c r="V348" s="9">
        <f t="shared" si="41"/>
        <v>2015</v>
      </c>
      <c r="W348" s="6">
        <f t="shared" si="40"/>
        <v>42291.500243055554</v>
      </c>
    </row>
    <row r="349" spans="1:23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H349" t="s">
        <v>8224</v>
      </c>
      <c r="I349" t="s">
        <v>8246</v>
      </c>
      <c r="K349">
        <v>1447505609</v>
      </c>
      <c r="L349">
        <v>1444910009</v>
      </c>
      <c r="M349" t="b">
        <v>1</v>
      </c>
      <c r="N349">
        <v>379</v>
      </c>
      <c r="O349" s="9">
        <f t="shared" si="35"/>
        <v>111.59050000000001</v>
      </c>
      <c r="P349" s="12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t="b">
        <v>1</v>
      </c>
      <c r="T349" t="s">
        <v>8269</v>
      </c>
      <c r="U349" s="6">
        <f t="shared" si="39"/>
        <v>42292.495474537034</v>
      </c>
      <c r="V349" s="9">
        <f t="shared" si="41"/>
        <v>2015</v>
      </c>
      <c r="W349" s="6">
        <f t="shared" si="40"/>
        <v>42322.537141203706</v>
      </c>
    </row>
    <row r="350" spans="1:23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H350" t="s">
        <v>8224</v>
      </c>
      <c r="I350" t="s">
        <v>8246</v>
      </c>
      <c r="K350">
        <v>1440165916</v>
      </c>
      <c r="L350">
        <v>1437573916</v>
      </c>
      <c r="M350" t="b">
        <v>1</v>
      </c>
      <c r="N350">
        <v>119</v>
      </c>
      <c r="O350" s="9">
        <f t="shared" si="35"/>
        <v>103</v>
      </c>
      <c r="P350" s="12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t="b">
        <v>1</v>
      </c>
      <c r="T350" t="s">
        <v>8269</v>
      </c>
      <c r="U350" s="6">
        <f t="shared" si="39"/>
        <v>42207.58699074074</v>
      </c>
      <c r="V350" s="9">
        <f t="shared" si="41"/>
        <v>2015</v>
      </c>
      <c r="W350" s="6">
        <f t="shared" si="40"/>
        <v>42237.58699074074</v>
      </c>
    </row>
    <row r="351" spans="1:23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H351" t="s">
        <v>8224</v>
      </c>
      <c r="I351" t="s">
        <v>8246</v>
      </c>
      <c r="K351">
        <v>1487937508</v>
      </c>
      <c r="L351">
        <v>1485345508</v>
      </c>
      <c r="M351" t="b">
        <v>1</v>
      </c>
      <c r="N351">
        <v>167</v>
      </c>
      <c r="O351" s="9">
        <f t="shared" si="35"/>
        <v>106.63570159857905</v>
      </c>
      <c r="P351" s="12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t="b">
        <v>1</v>
      </c>
      <c r="T351" t="s">
        <v>8269</v>
      </c>
      <c r="U351" s="6">
        <f t="shared" si="39"/>
        <v>42760.498935185184</v>
      </c>
      <c r="V351" s="9">
        <f t="shared" si="41"/>
        <v>2017</v>
      </c>
      <c r="W351" s="6">
        <f t="shared" si="40"/>
        <v>42790.498935185184</v>
      </c>
    </row>
    <row r="352" spans="1:23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H352" t="s">
        <v>8224</v>
      </c>
      <c r="I352" t="s">
        <v>8246</v>
      </c>
      <c r="K352">
        <v>1473566340</v>
      </c>
      <c r="L352">
        <v>1470274509</v>
      </c>
      <c r="M352" t="b">
        <v>1</v>
      </c>
      <c r="N352">
        <v>221</v>
      </c>
      <c r="O352" s="9">
        <f t="shared" si="35"/>
        <v>114.76</v>
      </c>
      <c r="P352" s="1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t="b">
        <v>1</v>
      </c>
      <c r="T352" t="s">
        <v>8269</v>
      </c>
      <c r="U352" s="6">
        <f t="shared" si="39"/>
        <v>42586.066076388888</v>
      </c>
      <c r="V352" s="9">
        <f t="shared" si="41"/>
        <v>2016</v>
      </c>
      <c r="W352" s="6">
        <f t="shared" si="40"/>
        <v>42624.165972222225</v>
      </c>
    </row>
    <row r="353" spans="1:23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H353" t="s">
        <v>8227</v>
      </c>
      <c r="I353" t="s">
        <v>8249</v>
      </c>
      <c r="K353">
        <v>1460066954</v>
      </c>
      <c r="L353">
        <v>1456614554</v>
      </c>
      <c r="M353" t="b">
        <v>1</v>
      </c>
      <c r="N353">
        <v>964</v>
      </c>
      <c r="O353" s="9">
        <f t="shared" si="35"/>
        <v>127.34117647058824</v>
      </c>
      <c r="P353" s="12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t="b">
        <v>1</v>
      </c>
      <c r="T353" t="s">
        <v>8269</v>
      </c>
      <c r="U353" s="6">
        <f t="shared" si="39"/>
        <v>42427.964745370366</v>
      </c>
      <c r="V353" s="9">
        <f t="shared" si="41"/>
        <v>2016</v>
      </c>
      <c r="W353" s="6">
        <f t="shared" si="40"/>
        <v>42467.923078703709</v>
      </c>
    </row>
    <row r="354" spans="1:23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H354" t="s">
        <v>8224</v>
      </c>
      <c r="I354" t="s">
        <v>8246</v>
      </c>
      <c r="K354">
        <v>1412740868</v>
      </c>
      <c r="L354">
        <v>1410148868</v>
      </c>
      <c r="M354" t="b">
        <v>1</v>
      </c>
      <c r="N354">
        <v>286</v>
      </c>
      <c r="O354" s="9">
        <f t="shared" si="35"/>
        <v>116.56</v>
      </c>
      <c r="P354" s="12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t="b">
        <v>1</v>
      </c>
      <c r="T354" t="s">
        <v>8269</v>
      </c>
      <c r="U354" s="6">
        <f t="shared" si="39"/>
        <v>41890.167453703703</v>
      </c>
      <c r="V354" s="9">
        <f t="shared" si="41"/>
        <v>2014</v>
      </c>
      <c r="W354" s="6">
        <f t="shared" si="40"/>
        <v>41920.167453703703</v>
      </c>
    </row>
    <row r="355" spans="1:23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H355" t="s">
        <v>8224</v>
      </c>
      <c r="I355" t="s">
        <v>8246</v>
      </c>
      <c r="K355">
        <v>1447963219</v>
      </c>
      <c r="L355">
        <v>1445367619</v>
      </c>
      <c r="M355" t="b">
        <v>1</v>
      </c>
      <c r="N355">
        <v>613</v>
      </c>
      <c r="O355" s="9">
        <f t="shared" si="35"/>
        <v>108.61819426615318</v>
      </c>
      <c r="P355" s="12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t="b">
        <v>1</v>
      </c>
      <c r="T355" t="s">
        <v>8269</v>
      </c>
      <c r="U355" s="6">
        <f t="shared" si="39"/>
        <v>42297.791886574079</v>
      </c>
      <c r="V355" s="9">
        <f t="shared" si="41"/>
        <v>2015</v>
      </c>
      <c r="W355" s="6">
        <f t="shared" si="40"/>
        <v>42327.833553240736</v>
      </c>
    </row>
    <row r="356" spans="1:23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H356" t="s">
        <v>8224</v>
      </c>
      <c r="I356" t="s">
        <v>8246</v>
      </c>
      <c r="K356">
        <v>1460141521</v>
      </c>
      <c r="L356">
        <v>1457553121</v>
      </c>
      <c r="M356" t="b">
        <v>1</v>
      </c>
      <c r="N356">
        <v>29</v>
      </c>
      <c r="O356" s="9">
        <f t="shared" si="35"/>
        <v>103.94285714285714</v>
      </c>
      <c r="P356" s="12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t="b">
        <v>1</v>
      </c>
      <c r="T356" t="s">
        <v>8269</v>
      </c>
      <c r="U356" s="6">
        <f t="shared" si="39"/>
        <v>42438.827789351853</v>
      </c>
      <c r="V356" s="9">
        <f t="shared" si="41"/>
        <v>2016</v>
      </c>
      <c r="W356" s="6">
        <f t="shared" si="40"/>
        <v>42468.786122685182</v>
      </c>
    </row>
    <row r="357" spans="1:23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H357" t="s">
        <v>8224</v>
      </c>
      <c r="I357" t="s">
        <v>8246</v>
      </c>
      <c r="K357">
        <v>1417420994</v>
      </c>
      <c r="L357">
        <v>1414738994</v>
      </c>
      <c r="M357" t="b">
        <v>1</v>
      </c>
      <c r="N357">
        <v>165</v>
      </c>
      <c r="O357" s="9">
        <f t="shared" si="35"/>
        <v>116.25714285714285</v>
      </c>
      <c r="P357" s="12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t="b">
        <v>1</v>
      </c>
      <c r="T357" t="s">
        <v>8269</v>
      </c>
      <c r="U357" s="6">
        <f t="shared" si="39"/>
        <v>41943.293912037036</v>
      </c>
      <c r="V357" s="9">
        <f t="shared" si="41"/>
        <v>2014</v>
      </c>
      <c r="W357" s="6">
        <f t="shared" si="40"/>
        <v>41974.3355787037</v>
      </c>
    </row>
    <row r="358" spans="1:23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H358" t="s">
        <v>8224</v>
      </c>
      <c r="I358" t="s">
        <v>8246</v>
      </c>
      <c r="K358">
        <v>1458152193</v>
      </c>
      <c r="L358">
        <v>1455563793</v>
      </c>
      <c r="M358" t="b">
        <v>1</v>
      </c>
      <c r="N358">
        <v>97</v>
      </c>
      <c r="O358" s="9">
        <f t="shared" si="35"/>
        <v>102.69240000000001</v>
      </c>
      <c r="P358" s="12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t="b">
        <v>1</v>
      </c>
      <c r="T358" t="s">
        <v>8269</v>
      </c>
      <c r="U358" s="6">
        <f t="shared" si="39"/>
        <v>42415.803159722222</v>
      </c>
      <c r="V358" s="9">
        <f t="shared" si="41"/>
        <v>2016</v>
      </c>
      <c r="W358" s="6">
        <f t="shared" si="40"/>
        <v>42445.761493055557</v>
      </c>
    </row>
    <row r="359" spans="1:23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H359" t="s">
        <v>8224</v>
      </c>
      <c r="I359" t="s">
        <v>8246</v>
      </c>
      <c r="K359">
        <v>1429852797</v>
      </c>
      <c r="L359">
        <v>1426396797</v>
      </c>
      <c r="M359" t="b">
        <v>1</v>
      </c>
      <c r="N359">
        <v>303</v>
      </c>
      <c r="O359" s="9">
        <f t="shared" si="35"/>
        <v>174</v>
      </c>
      <c r="P359" s="12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t="b">
        <v>1</v>
      </c>
      <c r="T359" t="s">
        <v>8269</v>
      </c>
      <c r="U359" s="6">
        <f t="shared" si="39"/>
        <v>42078.222187499996</v>
      </c>
      <c r="V359" s="9">
        <f t="shared" si="41"/>
        <v>2015</v>
      </c>
      <c r="W359" s="6">
        <f t="shared" si="40"/>
        <v>42118.222187499996</v>
      </c>
    </row>
    <row r="360" spans="1:23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H360" t="s">
        <v>8224</v>
      </c>
      <c r="I360" t="s">
        <v>8246</v>
      </c>
      <c r="K360">
        <v>1466002800</v>
      </c>
      <c r="L360">
        <v>1463517521</v>
      </c>
      <c r="M360" t="b">
        <v>1</v>
      </c>
      <c r="N360">
        <v>267</v>
      </c>
      <c r="O360" s="9">
        <f t="shared" si="35"/>
        <v>103.08799999999999</v>
      </c>
      <c r="P360" s="12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t="b">
        <v>1</v>
      </c>
      <c r="T360" t="s">
        <v>8269</v>
      </c>
      <c r="U360" s="6">
        <f t="shared" si="39"/>
        <v>42507.860196759255</v>
      </c>
      <c r="V360" s="9">
        <f t="shared" si="41"/>
        <v>2016</v>
      </c>
      <c r="W360" s="6">
        <f t="shared" si="40"/>
        <v>42536.625</v>
      </c>
    </row>
    <row r="361" spans="1:23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H361" t="s">
        <v>8224</v>
      </c>
      <c r="I361" t="s">
        <v>8246</v>
      </c>
      <c r="K361">
        <v>1415941920</v>
      </c>
      <c r="L361">
        <v>1414028490</v>
      </c>
      <c r="M361" t="b">
        <v>1</v>
      </c>
      <c r="N361">
        <v>302</v>
      </c>
      <c r="O361" s="9">
        <f t="shared" si="35"/>
        <v>104.85537190082644</v>
      </c>
      <c r="P361" s="12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t="b">
        <v>1</v>
      </c>
      <c r="T361" t="s">
        <v>8269</v>
      </c>
      <c r="U361" s="6">
        <f t="shared" si="39"/>
        <v>41935.070486111115</v>
      </c>
      <c r="V361" s="9">
        <f t="shared" si="41"/>
        <v>2014</v>
      </c>
      <c r="W361" s="6">
        <f t="shared" si="40"/>
        <v>41957.216666666667</v>
      </c>
    </row>
    <row r="362" spans="1:23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H362" t="s">
        <v>8224</v>
      </c>
      <c r="I362" t="s">
        <v>8246</v>
      </c>
      <c r="K362">
        <v>1437621060</v>
      </c>
      <c r="L362">
        <v>1433799180</v>
      </c>
      <c r="M362" t="b">
        <v>0</v>
      </c>
      <c r="N362">
        <v>87</v>
      </c>
      <c r="O362" s="9">
        <f t="shared" si="35"/>
        <v>101.375</v>
      </c>
      <c r="P362" s="1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t="b">
        <v>1</v>
      </c>
      <c r="T362" t="s">
        <v>8269</v>
      </c>
      <c r="U362" s="6">
        <f t="shared" si="39"/>
        <v>42163.897916666669</v>
      </c>
      <c r="V362" s="9">
        <f t="shared" si="41"/>
        <v>2015</v>
      </c>
      <c r="W362" s="6">
        <f t="shared" si="40"/>
        <v>42208.132638888885</v>
      </c>
    </row>
    <row r="363" spans="1:23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H363" t="s">
        <v>8224</v>
      </c>
      <c r="I363" t="s">
        <v>8246</v>
      </c>
      <c r="K363">
        <v>1416704506</v>
      </c>
      <c r="L363">
        <v>1414108906</v>
      </c>
      <c r="M363" t="b">
        <v>0</v>
      </c>
      <c r="N363">
        <v>354</v>
      </c>
      <c r="O363" s="9">
        <f t="shared" si="35"/>
        <v>111.07699999999998</v>
      </c>
      <c r="P363" s="12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t="b">
        <v>1</v>
      </c>
      <c r="T363" t="s">
        <v>8269</v>
      </c>
      <c r="U363" s="6">
        <f t="shared" si="39"/>
        <v>41936.001226851848</v>
      </c>
      <c r="V363" s="9">
        <f t="shared" si="41"/>
        <v>2014</v>
      </c>
      <c r="W363" s="6">
        <f t="shared" si="40"/>
        <v>41966.042893518519</v>
      </c>
    </row>
    <row r="364" spans="1:23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H364" t="s">
        <v>8224</v>
      </c>
      <c r="I364" t="s">
        <v>8246</v>
      </c>
      <c r="K364">
        <v>1407456000</v>
      </c>
      <c r="L364">
        <v>1405573391</v>
      </c>
      <c r="M364" t="b">
        <v>0</v>
      </c>
      <c r="N364">
        <v>86</v>
      </c>
      <c r="O364" s="9">
        <f t="shared" si="35"/>
        <v>124.15933781686498</v>
      </c>
      <c r="P364" s="12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t="b">
        <v>1</v>
      </c>
      <c r="T364" t="s">
        <v>8269</v>
      </c>
      <c r="U364" s="6">
        <f t="shared" si="39"/>
        <v>41837.210543981484</v>
      </c>
      <c r="V364" s="9">
        <f t="shared" si="41"/>
        <v>2014</v>
      </c>
      <c r="W364" s="6">
        <f t="shared" si="40"/>
        <v>41859</v>
      </c>
    </row>
    <row r="365" spans="1:23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H365" t="s">
        <v>8224</v>
      </c>
      <c r="I365" t="s">
        <v>8246</v>
      </c>
      <c r="K365">
        <v>1272828120</v>
      </c>
      <c r="L365">
        <v>1268934736</v>
      </c>
      <c r="M365" t="b">
        <v>0</v>
      </c>
      <c r="N365">
        <v>26</v>
      </c>
      <c r="O365" s="9">
        <f t="shared" si="35"/>
        <v>101.33333333333333</v>
      </c>
      <c r="P365" s="12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t="b">
        <v>1</v>
      </c>
      <c r="T365" t="s">
        <v>8269</v>
      </c>
      <c r="U365" s="6">
        <f t="shared" si="39"/>
        <v>40255.744629629626</v>
      </c>
      <c r="V365" s="9">
        <f t="shared" si="41"/>
        <v>2010</v>
      </c>
      <c r="W365" s="6">
        <f t="shared" si="40"/>
        <v>40300.806944444441</v>
      </c>
    </row>
    <row r="366" spans="1:23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H366" t="s">
        <v>8224</v>
      </c>
      <c r="I366" t="s">
        <v>8246</v>
      </c>
      <c r="K366">
        <v>1403323140</v>
      </c>
      <c r="L366">
        <v>1400704672</v>
      </c>
      <c r="M366" t="b">
        <v>0</v>
      </c>
      <c r="N366">
        <v>113</v>
      </c>
      <c r="O366" s="9">
        <f t="shared" si="35"/>
        <v>110.16142857142857</v>
      </c>
      <c r="P366" s="12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t="b">
        <v>1</v>
      </c>
      <c r="T366" t="s">
        <v>8269</v>
      </c>
      <c r="U366" s="6">
        <f t="shared" si="39"/>
        <v>41780.859629629631</v>
      </c>
      <c r="V366" s="9">
        <f t="shared" si="41"/>
        <v>2014</v>
      </c>
      <c r="W366" s="6">
        <f t="shared" si="40"/>
        <v>41811.165972222225</v>
      </c>
    </row>
    <row r="367" spans="1:23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H367" t="s">
        <v>8225</v>
      </c>
      <c r="I367" t="s">
        <v>8247</v>
      </c>
      <c r="K367">
        <v>1393597999</v>
      </c>
      <c r="L367">
        <v>1391005999</v>
      </c>
      <c r="M367" t="b">
        <v>0</v>
      </c>
      <c r="N367">
        <v>65</v>
      </c>
      <c r="O367" s="9">
        <f t="shared" si="35"/>
        <v>103.97333333333333</v>
      </c>
      <c r="P367" s="12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t="b">
        <v>1</v>
      </c>
      <c r="T367" t="s">
        <v>8269</v>
      </c>
      <c r="U367" s="6">
        <f t="shared" si="39"/>
        <v>41668.606469907405</v>
      </c>
      <c r="V367" s="9">
        <f t="shared" si="41"/>
        <v>2014</v>
      </c>
      <c r="W367" s="6">
        <f t="shared" si="40"/>
        <v>41698.606469907405</v>
      </c>
    </row>
    <row r="368" spans="1:23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H368" t="s">
        <v>8224</v>
      </c>
      <c r="I368" t="s">
        <v>8246</v>
      </c>
      <c r="K368">
        <v>1337540518</v>
      </c>
      <c r="L368">
        <v>1334948518</v>
      </c>
      <c r="M368" t="b">
        <v>0</v>
      </c>
      <c r="N368">
        <v>134</v>
      </c>
      <c r="O368" s="9">
        <f t="shared" si="35"/>
        <v>101.31578947368421</v>
      </c>
      <c r="P368" s="12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t="b">
        <v>1</v>
      </c>
      <c r="T368" t="s">
        <v>8269</v>
      </c>
      <c r="U368" s="6">
        <f t="shared" si="39"/>
        <v>41019.793032407411</v>
      </c>
      <c r="V368" s="9">
        <f t="shared" si="41"/>
        <v>2012</v>
      </c>
      <c r="W368" s="6">
        <f t="shared" si="40"/>
        <v>41049.793032407411</v>
      </c>
    </row>
    <row r="369" spans="1:23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H369" t="s">
        <v>8224</v>
      </c>
      <c r="I369" t="s">
        <v>8246</v>
      </c>
      <c r="K369">
        <v>1367384340</v>
      </c>
      <c r="L369">
        <v>1363960278</v>
      </c>
      <c r="M369" t="b">
        <v>0</v>
      </c>
      <c r="N369">
        <v>119</v>
      </c>
      <c r="O369" s="9">
        <f t="shared" si="35"/>
        <v>103.3501</v>
      </c>
      <c r="P369" s="12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t="b">
        <v>1</v>
      </c>
      <c r="T369" t="s">
        <v>8269</v>
      </c>
      <c r="U369" s="6">
        <f t="shared" si="39"/>
        <v>41355.577291666668</v>
      </c>
      <c r="V369" s="9">
        <f t="shared" si="41"/>
        <v>2013</v>
      </c>
      <c r="W369" s="6">
        <f t="shared" si="40"/>
        <v>41395.207638888889</v>
      </c>
    </row>
    <row r="370" spans="1:23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H370" t="s">
        <v>8224</v>
      </c>
      <c r="I370" t="s">
        <v>8246</v>
      </c>
      <c r="K370">
        <v>1426426322</v>
      </c>
      <c r="L370">
        <v>1423405922</v>
      </c>
      <c r="M370" t="b">
        <v>0</v>
      </c>
      <c r="N370">
        <v>159</v>
      </c>
      <c r="O370" s="9">
        <f t="shared" si="35"/>
        <v>104.11199999999999</v>
      </c>
      <c r="P370" s="12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t="b">
        <v>1</v>
      </c>
      <c r="T370" t="s">
        <v>8269</v>
      </c>
      <c r="U370" s="6">
        <f t="shared" si="39"/>
        <v>42043.605578703704</v>
      </c>
      <c r="V370" s="9">
        <f t="shared" si="41"/>
        <v>2015</v>
      </c>
      <c r="W370" s="6">
        <f t="shared" si="40"/>
        <v>42078.563912037032</v>
      </c>
    </row>
    <row r="371" spans="1:23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H371" t="s">
        <v>8224</v>
      </c>
      <c r="I371" t="s">
        <v>8246</v>
      </c>
      <c r="K371">
        <v>1326633269</v>
      </c>
      <c r="L371">
        <v>1324041269</v>
      </c>
      <c r="M371" t="b">
        <v>0</v>
      </c>
      <c r="N371">
        <v>167</v>
      </c>
      <c r="O371" s="9">
        <f t="shared" si="35"/>
        <v>110.15569230769231</v>
      </c>
      <c r="P371" s="12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t="b">
        <v>1</v>
      </c>
      <c r="T371" t="s">
        <v>8269</v>
      </c>
      <c r="U371" s="6">
        <f t="shared" si="39"/>
        <v>40893.551724537036</v>
      </c>
      <c r="V371" s="9">
        <f t="shared" si="41"/>
        <v>2011</v>
      </c>
      <c r="W371" s="6">
        <f t="shared" si="40"/>
        <v>40923.551724537036</v>
      </c>
    </row>
    <row r="372" spans="1:23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H372" t="s">
        <v>8224</v>
      </c>
      <c r="I372" t="s">
        <v>8246</v>
      </c>
      <c r="K372">
        <v>1483729500</v>
      </c>
      <c r="L372">
        <v>1481137500</v>
      </c>
      <c r="M372" t="b">
        <v>0</v>
      </c>
      <c r="N372">
        <v>43</v>
      </c>
      <c r="O372" s="9">
        <f t="shared" si="35"/>
        <v>122.02</v>
      </c>
      <c r="P372" s="1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t="b">
        <v>1</v>
      </c>
      <c r="T372" t="s">
        <v>8269</v>
      </c>
      <c r="U372" s="6">
        <f t="shared" si="39"/>
        <v>42711.795138888891</v>
      </c>
      <c r="V372" s="9">
        <f t="shared" si="41"/>
        <v>2016</v>
      </c>
      <c r="W372" s="6">
        <f t="shared" si="40"/>
        <v>42741.795138888891</v>
      </c>
    </row>
    <row r="373" spans="1:23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H373" t="s">
        <v>8224</v>
      </c>
      <c r="I373" t="s">
        <v>8246</v>
      </c>
      <c r="K373">
        <v>1359743139</v>
      </c>
      <c r="L373">
        <v>1355855139</v>
      </c>
      <c r="M373" t="b">
        <v>0</v>
      </c>
      <c r="N373">
        <v>1062</v>
      </c>
      <c r="O373" s="9">
        <f t="shared" si="35"/>
        <v>114.16866666666667</v>
      </c>
      <c r="P373" s="12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t="b">
        <v>1</v>
      </c>
      <c r="T373" t="s">
        <v>8269</v>
      </c>
      <c r="U373" s="6">
        <f t="shared" si="39"/>
        <v>41261.767812500002</v>
      </c>
      <c r="V373" s="9">
        <f t="shared" si="41"/>
        <v>2012</v>
      </c>
      <c r="W373" s="6">
        <f t="shared" si="40"/>
        <v>41306.767812500002</v>
      </c>
    </row>
    <row r="374" spans="1:23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H374" t="s">
        <v>8225</v>
      </c>
      <c r="I374" t="s">
        <v>8247</v>
      </c>
      <c r="K374">
        <v>1459872000</v>
      </c>
      <c r="L374">
        <v>1456408244</v>
      </c>
      <c r="M374" t="b">
        <v>0</v>
      </c>
      <c r="N374">
        <v>9</v>
      </c>
      <c r="O374" s="9">
        <f t="shared" si="35"/>
        <v>125.33333333333333</v>
      </c>
      <c r="P374" s="12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t="b">
        <v>1</v>
      </c>
      <c r="T374" t="s">
        <v>8269</v>
      </c>
      <c r="U374" s="6">
        <f t="shared" si="39"/>
        <v>42425.576898148152</v>
      </c>
      <c r="V374" s="9">
        <f t="shared" si="41"/>
        <v>2016</v>
      </c>
      <c r="W374" s="6">
        <f t="shared" si="40"/>
        <v>42465.666666666672</v>
      </c>
    </row>
    <row r="375" spans="1:23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H375" t="s">
        <v>8224</v>
      </c>
      <c r="I375" t="s">
        <v>8246</v>
      </c>
      <c r="K375">
        <v>1342648398</v>
      </c>
      <c r="L375">
        <v>1340056398</v>
      </c>
      <c r="M375" t="b">
        <v>0</v>
      </c>
      <c r="N375">
        <v>89</v>
      </c>
      <c r="O375" s="9">
        <f t="shared" si="35"/>
        <v>106.66666666666667</v>
      </c>
      <c r="P375" s="12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t="b">
        <v>1</v>
      </c>
      <c r="T375" t="s">
        <v>8269</v>
      </c>
      <c r="U375" s="6">
        <f t="shared" si="39"/>
        <v>41078.91201388889</v>
      </c>
      <c r="V375" s="9">
        <f t="shared" si="41"/>
        <v>2012</v>
      </c>
      <c r="W375" s="6">
        <f t="shared" si="40"/>
        <v>41108.91201388889</v>
      </c>
    </row>
    <row r="376" spans="1:23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H376" t="s">
        <v>8224</v>
      </c>
      <c r="I376" t="s">
        <v>8246</v>
      </c>
      <c r="K376">
        <v>1316208031</v>
      </c>
      <c r="L376">
        <v>1312320031</v>
      </c>
      <c r="M376" t="b">
        <v>0</v>
      </c>
      <c r="N376">
        <v>174</v>
      </c>
      <c r="O376" s="9">
        <f t="shared" si="35"/>
        <v>130.65</v>
      </c>
      <c r="P376" s="12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t="b">
        <v>1</v>
      </c>
      <c r="T376" t="s">
        <v>8269</v>
      </c>
      <c r="U376" s="6">
        <f t="shared" si="39"/>
        <v>40757.889247685183</v>
      </c>
      <c r="V376" s="9">
        <f t="shared" si="41"/>
        <v>2011</v>
      </c>
      <c r="W376" s="6">
        <f t="shared" si="40"/>
        <v>40802.889247685183</v>
      </c>
    </row>
    <row r="377" spans="1:23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H377" t="s">
        <v>8224</v>
      </c>
      <c r="I377" t="s">
        <v>8246</v>
      </c>
      <c r="K377">
        <v>1393694280</v>
      </c>
      <c r="L377">
        <v>1390088311</v>
      </c>
      <c r="M377" t="b">
        <v>0</v>
      </c>
      <c r="N377">
        <v>14</v>
      </c>
      <c r="O377" s="9">
        <f t="shared" si="35"/>
        <v>120</v>
      </c>
      <c r="P377" s="12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t="b">
        <v>1</v>
      </c>
      <c r="T377" t="s">
        <v>8269</v>
      </c>
      <c r="U377" s="6">
        <f t="shared" si="39"/>
        <v>41657.985081018516</v>
      </c>
      <c r="V377" s="9">
        <f t="shared" si="41"/>
        <v>2014</v>
      </c>
      <c r="W377" s="6">
        <f t="shared" si="40"/>
        <v>41699.720833333333</v>
      </c>
    </row>
    <row r="378" spans="1:23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H378" t="s">
        <v>8225</v>
      </c>
      <c r="I378" t="s">
        <v>8247</v>
      </c>
      <c r="K378">
        <v>1472122316</v>
      </c>
      <c r="L378">
        <v>1469443916</v>
      </c>
      <c r="M378" t="b">
        <v>0</v>
      </c>
      <c r="N378">
        <v>48</v>
      </c>
      <c r="O378" s="9">
        <f t="shared" si="35"/>
        <v>105.95918367346938</v>
      </c>
      <c r="P378" s="12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t="b">
        <v>1</v>
      </c>
      <c r="T378" t="s">
        <v>8269</v>
      </c>
      <c r="U378" s="6">
        <f t="shared" si="39"/>
        <v>42576.452731481477</v>
      </c>
      <c r="V378" s="9">
        <f t="shared" si="41"/>
        <v>2016</v>
      </c>
      <c r="W378" s="6">
        <f t="shared" si="40"/>
        <v>42607.452731481477</v>
      </c>
    </row>
    <row r="379" spans="1:23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H379" t="s">
        <v>8224</v>
      </c>
      <c r="I379" t="s">
        <v>8246</v>
      </c>
      <c r="K379">
        <v>1447484460</v>
      </c>
      <c r="L379">
        <v>1444888868</v>
      </c>
      <c r="M379" t="b">
        <v>0</v>
      </c>
      <c r="N379">
        <v>133</v>
      </c>
      <c r="O379" s="9">
        <f t="shared" si="35"/>
        <v>114.4</v>
      </c>
      <c r="P379" s="12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t="b">
        <v>1</v>
      </c>
      <c r="T379" t="s">
        <v>8269</v>
      </c>
      <c r="U379" s="6">
        <f t="shared" si="39"/>
        <v>42292.250787037032</v>
      </c>
      <c r="V379" s="9">
        <f t="shared" si="41"/>
        <v>2015</v>
      </c>
      <c r="W379" s="6">
        <f t="shared" si="40"/>
        <v>42322.292361111111</v>
      </c>
    </row>
    <row r="380" spans="1:23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H380" t="s">
        <v>8229</v>
      </c>
      <c r="I380" t="s">
        <v>8251</v>
      </c>
      <c r="K380">
        <v>1453765920</v>
      </c>
      <c r="L380">
        <v>1451655808</v>
      </c>
      <c r="M380" t="b">
        <v>0</v>
      </c>
      <c r="N380">
        <v>83</v>
      </c>
      <c r="O380" s="9">
        <f t="shared" si="35"/>
        <v>111.76666666666667</v>
      </c>
      <c r="P380" s="12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t="b">
        <v>1</v>
      </c>
      <c r="T380" t="s">
        <v>8269</v>
      </c>
      <c r="U380" s="6">
        <f t="shared" si="39"/>
        <v>42370.571851851855</v>
      </c>
      <c r="V380" s="9">
        <f t="shared" si="41"/>
        <v>2016</v>
      </c>
      <c r="W380" s="6">
        <f t="shared" si="40"/>
        <v>42394.994444444441</v>
      </c>
    </row>
    <row r="381" spans="1:23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H381" t="s">
        <v>8224</v>
      </c>
      <c r="I381" t="s">
        <v>8246</v>
      </c>
      <c r="K381">
        <v>1336062672</v>
      </c>
      <c r="L381">
        <v>1332174672</v>
      </c>
      <c r="M381" t="b">
        <v>0</v>
      </c>
      <c r="N381">
        <v>149</v>
      </c>
      <c r="O381" s="9">
        <f t="shared" si="35"/>
        <v>116.08</v>
      </c>
      <c r="P381" s="12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t="b">
        <v>1</v>
      </c>
      <c r="T381" t="s">
        <v>8269</v>
      </c>
      <c r="U381" s="6">
        <f t="shared" si="39"/>
        <v>40987.688333333332</v>
      </c>
      <c r="V381" s="9">
        <f t="shared" si="41"/>
        <v>2012</v>
      </c>
      <c r="W381" s="6">
        <f t="shared" si="40"/>
        <v>41032.688333333332</v>
      </c>
    </row>
    <row r="382" spans="1:23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H382" t="s">
        <v>8224</v>
      </c>
      <c r="I382" t="s">
        <v>8246</v>
      </c>
      <c r="K382">
        <v>1453569392</v>
      </c>
      <c r="L382">
        <v>1451409392</v>
      </c>
      <c r="M382" t="b">
        <v>0</v>
      </c>
      <c r="N382">
        <v>49</v>
      </c>
      <c r="O382" s="9">
        <f t="shared" si="35"/>
        <v>141.5</v>
      </c>
      <c r="P382" s="1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t="b">
        <v>1</v>
      </c>
      <c r="T382" t="s">
        <v>8269</v>
      </c>
      <c r="U382" s="6">
        <f t="shared" si="39"/>
        <v>42367.719814814816</v>
      </c>
      <c r="V382" s="9">
        <f t="shared" si="41"/>
        <v>2015</v>
      </c>
      <c r="W382" s="6">
        <f t="shared" si="40"/>
        <v>42392.719814814816</v>
      </c>
    </row>
    <row r="383" spans="1:23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H383" t="s">
        <v>8224</v>
      </c>
      <c r="I383" t="s">
        <v>8246</v>
      </c>
      <c r="K383">
        <v>1343624400</v>
      </c>
      <c r="L383">
        <v>1340642717</v>
      </c>
      <c r="M383" t="b">
        <v>0</v>
      </c>
      <c r="N383">
        <v>251</v>
      </c>
      <c r="O383" s="9">
        <f t="shared" si="35"/>
        <v>104.73</v>
      </c>
      <c r="P383" s="12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t="b">
        <v>1</v>
      </c>
      <c r="T383" t="s">
        <v>8269</v>
      </c>
      <c r="U383" s="6">
        <f t="shared" si="39"/>
        <v>41085.698113425926</v>
      </c>
      <c r="V383" s="9">
        <f t="shared" si="41"/>
        <v>2012</v>
      </c>
      <c r="W383" s="6">
        <f t="shared" si="40"/>
        <v>41120.208333333336</v>
      </c>
    </row>
    <row r="384" spans="1:23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H384" t="s">
        <v>8224</v>
      </c>
      <c r="I384" t="s">
        <v>8246</v>
      </c>
      <c r="K384">
        <v>1346950900</v>
      </c>
      <c r="L384">
        <v>1345741300</v>
      </c>
      <c r="M384" t="b">
        <v>0</v>
      </c>
      <c r="N384">
        <v>22</v>
      </c>
      <c r="O384" s="9">
        <f t="shared" si="35"/>
        <v>255.83333333333334</v>
      </c>
      <c r="P384" s="12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t="b">
        <v>1</v>
      </c>
      <c r="T384" t="s">
        <v>8269</v>
      </c>
      <c r="U384" s="6">
        <f t="shared" si="39"/>
        <v>41144.709490740745</v>
      </c>
      <c r="V384" s="9">
        <f t="shared" si="41"/>
        <v>2012</v>
      </c>
      <c r="W384" s="6">
        <f t="shared" si="40"/>
        <v>41158.709490740745</v>
      </c>
    </row>
    <row r="385" spans="1:23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H385" t="s">
        <v>8224</v>
      </c>
      <c r="I385" t="s">
        <v>8246</v>
      </c>
      <c r="K385">
        <v>1400467759</v>
      </c>
      <c r="L385">
        <v>1398480559</v>
      </c>
      <c r="M385" t="b">
        <v>0</v>
      </c>
      <c r="N385">
        <v>48</v>
      </c>
      <c r="O385" s="9">
        <f t="shared" si="35"/>
        <v>206.70670670670671</v>
      </c>
      <c r="P385" s="12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t="b">
        <v>1</v>
      </c>
      <c r="T385" t="s">
        <v>8269</v>
      </c>
      <c r="U385" s="6">
        <f t="shared" si="39"/>
        <v>41755.117581018516</v>
      </c>
      <c r="V385" s="9">
        <f t="shared" si="41"/>
        <v>2014</v>
      </c>
      <c r="W385" s="6">
        <f t="shared" si="40"/>
        <v>41778.117581018516</v>
      </c>
    </row>
    <row r="386" spans="1:23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H386" t="s">
        <v>8224</v>
      </c>
      <c r="I386" t="s">
        <v>8246</v>
      </c>
      <c r="K386">
        <v>1420569947</v>
      </c>
      <c r="L386">
        <v>1417977947</v>
      </c>
      <c r="M386" t="b">
        <v>0</v>
      </c>
      <c r="N386">
        <v>383</v>
      </c>
      <c r="O386" s="9">
        <f t="shared" si="35"/>
        <v>112.105</v>
      </c>
      <c r="P386" s="12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t="b">
        <v>1</v>
      </c>
      <c r="T386" t="s">
        <v>8269</v>
      </c>
      <c r="U386" s="6">
        <f t="shared" si="39"/>
        <v>41980.781793981485</v>
      </c>
      <c r="V386" s="9">
        <f t="shared" si="41"/>
        <v>2014</v>
      </c>
      <c r="W386" s="6">
        <f t="shared" si="40"/>
        <v>42010.781793981485</v>
      </c>
    </row>
    <row r="387" spans="1:23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H387" t="s">
        <v>8224</v>
      </c>
      <c r="I387" t="s">
        <v>8246</v>
      </c>
      <c r="K387">
        <v>1416582101</v>
      </c>
      <c r="L387">
        <v>1413986501</v>
      </c>
      <c r="M387" t="b">
        <v>0</v>
      </c>
      <c r="N387">
        <v>237</v>
      </c>
      <c r="O387" s="9">
        <f t="shared" ref="O387:O450" si="42">E387*100/D387</f>
        <v>105.982</v>
      </c>
      <c r="P387" s="12">
        <f t="shared" ref="P387:P450" si="43">IF(N387=0,0,E387/N387)</f>
        <v>111.79535864978902</v>
      </c>
      <c r="Q387" t="str">
        <f t="shared" ref="Q387:Q450" si="44">LEFT(T387,FIND("/",T387)-1)</f>
        <v>film &amp; video</v>
      </c>
      <c r="R387" t="str">
        <f t="shared" ref="R387:R450" si="45">RIGHT(T387,LEN(T387)-FIND("/",T387))</f>
        <v>documentary</v>
      </c>
      <c r="S387" t="b">
        <v>1</v>
      </c>
      <c r="T387" t="s">
        <v>8269</v>
      </c>
      <c r="U387" s="6">
        <f t="shared" ref="U387:U450" si="46">(L387/86400)+DATE(1970,1,1)</f>
        <v>41934.584502314814</v>
      </c>
      <c r="V387" s="9">
        <f t="shared" si="41"/>
        <v>2014</v>
      </c>
      <c r="W387" s="6">
        <f t="shared" ref="W387:W450" si="47">(K387/86400)+DATE(1970,1,1)</f>
        <v>41964.626168981486</v>
      </c>
    </row>
    <row r="388" spans="1:23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H388" t="s">
        <v>8224</v>
      </c>
      <c r="I388" t="s">
        <v>8246</v>
      </c>
      <c r="K388">
        <v>1439246991</v>
      </c>
      <c r="L388">
        <v>1437950991</v>
      </c>
      <c r="M388" t="b">
        <v>0</v>
      </c>
      <c r="N388">
        <v>13</v>
      </c>
      <c r="O388" s="9">
        <f t="shared" si="42"/>
        <v>100.16666666666667</v>
      </c>
      <c r="P388" s="12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t="b">
        <v>1</v>
      </c>
      <c r="T388" t="s">
        <v>8269</v>
      </c>
      <c r="U388" s="6">
        <f t="shared" si="46"/>
        <v>42211.951284722221</v>
      </c>
      <c r="V388" s="9">
        <f t="shared" ref="V388:V451" si="48">YEAR(U388)</f>
        <v>2015</v>
      </c>
      <c r="W388" s="6">
        <f t="shared" si="47"/>
        <v>42226.951284722221</v>
      </c>
    </row>
    <row r="389" spans="1:23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H389" t="s">
        <v>8224</v>
      </c>
      <c r="I389" t="s">
        <v>8246</v>
      </c>
      <c r="K389">
        <v>1439618400</v>
      </c>
      <c r="L389">
        <v>1436976858</v>
      </c>
      <c r="M389" t="b">
        <v>0</v>
      </c>
      <c r="N389">
        <v>562</v>
      </c>
      <c r="O389" s="9">
        <f t="shared" si="42"/>
        <v>213.98947368421054</v>
      </c>
      <c r="P389" s="12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t="b">
        <v>1</v>
      </c>
      <c r="T389" t="s">
        <v>8269</v>
      </c>
      <c r="U389" s="6">
        <f t="shared" si="46"/>
        <v>42200.67659722222</v>
      </c>
      <c r="V389" s="9">
        <f t="shared" si="48"/>
        <v>2015</v>
      </c>
      <c r="W389" s="6">
        <f t="shared" si="47"/>
        <v>42231.25</v>
      </c>
    </row>
    <row r="390" spans="1:23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H390" t="s">
        <v>8224</v>
      </c>
      <c r="I390" t="s">
        <v>8246</v>
      </c>
      <c r="K390">
        <v>1469670580</v>
      </c>
      <c r="L390">
        <v>1467078580</v>
      </c>
      <c r="M390" t="b">
        <v>0</v>
      </c>
      <c r="N390">
        <v>71</v>
      </c>
      <c r="O390" s="9">
        <f t="shared" si="42"/>
        <v>126.16</v>
      </c>
      <c r="P390" s="12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t="b">
        <v>1</v>
      </c>
      <c r="T390" t="s">
        <v>8269</v>
      </c>
      <c r="U390" s="6">
        <f t="shared" si="46"/>
        <v>42549.076157407406</v>
      </c>
      <c r="V390" s="9">
        <f t="shared" si="48"/>
        <v>2016</v>
      </c>
      <c r="W390" s="6">
        <f t="shared" si="47"/>
        <v>42579.076157407406</v>
      </c>
    </row>
    <row r="391" spans="1:23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H391" t="s">
        <v>8224</v>
      </c>
      <c r="I391" t="s">
        <v>8246</v>
      </c>
      <c r="K391">
        <v>1394233140</v>
      </c>
      <c r="L391">
        <v>1391477450</v>
      </c>
      <c r="M391" t="b">
        <v>0</v>
      </c>
      <c r="N391">
        <v>1510</v>
      </c>
      <c r="O391" s="9">
        <f t="shared" si="42"/>
        <v>181.53547058823528</v>
      </c>
      <c r="P391" s="12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t="b">
        <v>1</v>
      </c>
      <c r="T391" t="s">
        <v>8269</v>
      </c>
      <c r="U391" s="6">
        <f t="shared" si="46"/>
        <v>41674.063078703708</v>
      </c>
      <c r="V391" s="9">
        <f t="shared" si="48"/>
        <v>2014</v>
      </c>
      <c r="W391" s="6">
        <f t="shared" si="47"/>
        <v>41705.957638888889</v>
      </c>
    </row>
    <row r="392" spans="1:23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H392" t="s">
        <v>8224</v>
      </c>
      <c r="I392" t="s">
        <v>8246</v>
      </c>
      <c r="K392">
        <v>1431046372</v>
      </c>
      <c r="L392">
        <v>1429318372</v>
      </c>
      <c r="M392" t="b">
        <v>0</v>
      </c>
      <c r="N392">
        <v>14</v>
      </c>
      <c r="O392" s="9">
        <f t="shared" si="42"/>
        <v>100</v>
      </c>
      <c r="P392" s="1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t="b">
        <v>1</v>
      </c>
      <c r="T392" t="s">
        <v>8269</v>
      </c>
      <c r="U392" s="6">
        <f t="shared" si="46"/>
        <v>42112.036712962959</v>
      </c>
      <c r="V392" s="9">
        <f t="shared" si="48"/>
        <v>2015</v>
      </c>
      <c r="W392" s="6">
        <f t="shared" si="47"/>
        <v>42132.036712962959</v>
      </c>
    </row>
    <row r="393" spans="1:23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H393" t="s">
        <v>8224</v>
      </c>
      <c r="I393" t="s">
        <v>8246</v>
      </c>
      <c r="K393">
        <v>1324169940</v>
      </c>
      <c r="L393">
        <v>1321578051</v>
      </c>
      <c r="M393" t="b">
        <v>0</v>
      </c>
      <c r="N393">
        <v>193</v>
      </c>
      <c r="O393" s="9">
        <f t="shared" si="42"/>
        <v>100.61</v>
      </c>
      <c r="P393" s="12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t="b">
        <v>1</v>
      </c>
      <c r="T393" t="s">
        <v>8269</v>
      </c>
      <c r="U393" s="6">
        <f t="shared" si="46"/>
        <v>40865.042256944442</v>
      </c>
      <c r="V393" s="9">
        <f t="shared" si="48"/>
        <v>2011</v>
      </c>
      <c r="W393" s="6">
        <f t="shared" si="47"/>
        <v>40895.040972222225</v>
      </c>
    </row>
    <row r="394" spans="1:23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H394" t="s">
        <v>8224</v>
      </c>
      <c r="I394" t="s">
        <v>8246</v>
      </c>
      <c r="K394">
        <v>1315450800</v>
      </c>
      <c r="L394">
        <v>1312823571</v>
      </c>
      <c r="M394" t="b">
        <v>0</v>
      </c>
      <c r="N394">
        <v>206</v>
      </c>
      <c r="O394" s="9">
        <f t="shared" si="42"/>
        <v>100.9027027027027</v>
      </c>
      <c r="P394" s="12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t="b">
        <v>1</v>
      </c>
      <c r="T394" t="s">
        <v>8269</v>
      </c>
      <c r="U394" s="6">
        <f t="shared" si="46"/>
        <v>40763.717256944445</v>
      </c>
      <c r="V394" s="9">
        <f t="shared" si="48"/>
        <v>2011</v>
      </c>
      <c r="W394" s="6">
        <f t="shared" si="47"/>
        <v>40794.125</v>
      </c>
    </row>
    <row r="395" spans="1:23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H395" t="s">
        <v>8224</v>
      </c>
      <c r="I395" t="s">
        <v>8246</v>
      </c>
      <c r="K395">
        <v>1381424452</v>
      </c>
      <c r="L395">
        <v>1378746052</v>
      </c>
      <c r="M395" t="b">
        <v>0</v>
      </c>
      <c r="N395">
        <v>351</v>
      </c>
      <c r="O395" s="9">
        <f t="shared" si="42"/>
        <v>110.446</v>
      </c>
      <c r="P395" s="12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t="b">
        <v>1</v>
      </c>
      <c r="T395" t="s">
        <v>8269</v>
      </c>
      <c r="U395" s="6">
        <f t="shared" si="46"/>
        <v>41526.708935185183</v>
      </c>
      <c r="V395" s="9">
        <f t="shared" si="48"/>
        <v>2013</v>
      </c>
      <c r="W395" s="6">
        <f t="shared" si="47"/>
        <v>41557.708935185183</v>
      </c>
    </row>
    <row r="396" spans="1:23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H396" t="s">
        <v>8227</v>
      </c>
      <c r="I396" t="s">
        <v>8249</v>
      </c>
      <c r="K396">
        <v>1460918282</v>
      </c>
      <c r="L396">
        <v>1455737882</v>
      </c>
      <c r="M396" t="b">
        <v>0</v>
      </c>
      <c r="N396">
        <v>50</v>
      </c>
      <c r="O396" s="9">
        <f t="shared" si="42"/>
        <v>111.8936170212766</v>
      </c>
      <c r="P396" s="12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t="b">
        <v>1</v>
      </c>
      <c r="T396" t="s">
        <v>8269</v>
      </c>
      <c r="U396" s="6">
        <f t="shared" si="46"/>
        <v>42417.818078703705</v>
      </c>
      <c r="V396" s="9">
        <f t="shared" si="48"/>
        <v>2016</v>
      </c>
      <c r="W396" s="6">
        <f t="shared" si="47"/>
        <v>42477.776412037041</v>
      </c>
    </row>
    <row r="397" spans="1:23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H397" t="s">
        <v>8224</v>
      </c>
      <c r="I397" t="s">
        <v>8246</v>
      </c>
      <c r="K397">
        <v>1335562320</v>
      </c>
      <c r="L397">
        <v>1332452960</v>
      </c>
      <c r="M397" t="b">
        <v>0</v>
      </c>
      <c r="N397">
        <v>184</v>
      </c>
      <c r="O397" s="9">
        <f t="shared" si="42"/>
        <v>108.0445</v>
      </c>
      <c r="P397" s="12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t="b">
        <v>1</v>
      </c>
      <c r="T397" t="s">
        <v>8269</v>
      </c>
      <c r="U397" s="6">
        <f t="shared" si="46"/>
        <v>40990.909259259257</v>
      </c>
      <c r="V397" s="9">
        <f t="shared" si="48"/>
        <v>2012</v>
      </c>
      <c r="W397" s="6">
        <f t="shared" si="47"/>
        <v>41026.897222222222</v>
      </c>
    </row>
    <row r="398" spans="1:23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H398" t="s">
        <v>8224</v>
      </c>
      <c r="I398" t="s">
        <v>8246</v>
      </c>
      <c r="K398">
        <v>1341668006</v>
      </c>
      <c r="L398">
        <v>1340372006</v>
      </c>
      <c r="M398" t="b">
        <v>0</v>
      </c>
      <c r="N398">
        <v>196</v>
      </c>
      <c r="O398" s="9">
        <f t="shared" si="42"/>
        <v>106.66666666666667</v>
      </c>
      <c r="P398" s="12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t="b">
        <v>1</v>
      </c>
      <c r="T398" t="s">
        <v>8269</v>
      </c>
      <c r="U398" s="6">
        <f t="shared" si="46"/>
        <v>41082.564884259264</v>
      </c>
      <c r="V398" s="9">
        <f t="shared" si="48"/>
        <v>2012</v>
      </c>
      <c r="W398" s="6">
        <f t="shared" si="47"/>
        <v>41097.564884259264</v>
      </c>
    </row>
    <row r="399" spans="1:23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H399" t="s">
        <v>8224</v>
      </c>
      <c r="I399" t="s">
        <v>8246</v>
      </c>
      <c r="K399">
        <v>1283312640</v>
      </c>
      <c r="L399">
        <v>1279651084</v>
      </c>
      <c r="M399" t="b">
        <v>0</v>
      </c>
      <c r="N399">
        <v>229</v>
      </c>
      <c r="O399" s="9">
        <f t="shared" si="42"/>
        <v>103.90027322404372</v>
      </c>
      <c r="P399" s="12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t="b">
        <v>1</v>
      </c>
      <c r="T399" t="s">
        <v>8269</v>
      </c>
      <c r="U399" s="6">
        <f t="shared" si="46"/>
        <v>40379.776435185187</v>
      </c>
      <c r="V399" s="9">
        <f t="shared" si="48"/>
        <v>2010</v>
      </c>
      <c r="W399" s="6">
        <f t="shared" si="47"/>
        <v>40422.155555555553</v>
      </c>
    </row>
    <row r="400" spans="1:23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H400" t="s">
        <v>8224</v>
      </c>
      <c r="I400" t="s">
        <v>8246</v>
      </c>
      <c r="K400">
        <v>1430334126</v>
      </c>
      <c r="L400">
        <v>1426446126</v>
      </c>
      <c r="M400" t="b">
        <v>0</v>
      </c>
      <c r="N400">
        <v>67</v>
      </c>
      <c r="O400" s="9">
        <f t="shared" si="42"/>
        <v>125.16</v>
      </c>
      <c r="P400" s="12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t="b">
        <v>1</v>
      </c>
      <c r="T400" t="s">
        <v>8269</v>
      </c>
      <c r="U400" s="6">
        <f t="shared" si="46"/>
        <v>42078.793124999997</v>
      </c>
      <c r="V400" s="9">
        <f t="shared" si="48"/>
        <v>2015</v>
      </c>
      <c r="W400" s="6">
        <f t="shared" si="47"/>
        <v>42123.793124999997</v>
      </c>
    </row>
    <row r="401" spans="1:23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H401" t="s">
        <v>8225</v>
      </c>
      <c r="I401" t="s">
        <v>8247</v>
      </c>
      <c r="K401">
        <v>1481716800</v>
      </c>
      <c r="L401">
        <v>1479070867</v>
      </c>
      <c r="M401" t="b">
        <v>0</v>
      </c>
      <c r="N401">
        <v>95</v>
      </c>
      <c r="O401" s="9">
        <f t="shared" si="42"/>
        <v>106.80500000000001</v>
      </c>
      <c r="P401" s="12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t="b">
        <v>1</v>
      </c>
      <c r="T401" t="s">
        <v>8269</v>
      </c>
      <c r="U401" s="6">
        <f t="shared" si="46"/>
        <v>42687.875775462962</v>
      </c>
      <c r="V401" s="9">
        <f t="shared" si="48"/>
        <v>2016</v>
      </c>
      <c r="W401" s="6">
        <f t="shared" si="47"/>
        <v>42718.5</v>
      </c>
    </row>
    <row r="402" spans="1:23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H402" t="s">
        <v>8224</v>
      </c>
      <c r="I402" t="s">
        <v>8246</v>
      </c>
      <c r="K402">
        <v>1400297400</v>
      </c>
      <c r="L402">
        <v>1397661347</v>
      </c>
      <c r="M402" t="b">
        <v>0</v>
      </c>
      <c r="N402">
        <v>62</v>
      </c>
      <c r="O402" s="9">
        <f t="shared" si="42"/>
        <v>112.30249999999999</v>
      </c>
      <c r="P402" s="1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t="b">
        <v>1</v>
      </c>
      <c r="T402" t="s">
        <v>8269</v>
      </c>
      <c r="U402" s="6">
        <f t="shared" si="46"/>
        <v>41745.635960648149</v>
      </c>
      <c r="V402" s="9">
        <f t="shared" si="48"/>
        <v>2014</v>
      </c>
      <c r="W402" s="6">
        <f t="shared" si="47"/>
        <v>41776.145833333336</v>
      </c>
    </row>
    <row r="403" spans="1:23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H403" t="s">
        <v>8224</v>
      </c>
      <c r="I403" t="s">
        <v>8246</v>
      </c>
      <c r="K403">
        <v>1312747970</v>
      </c>
      <c r="L403">
        <v>1310155970</v>
      </c>
      <c r="M403" t="b">
        <v>0</v>
      </c>
      <c r="N403">
        <v>73</v>
      </c>
      <c r="O403" s="9">
        <f t="shared" si="42"/>
        <v>103.812</v>
      </c>
      <c r="P403" s="12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t="b">
        <v>1</v>
      </c>
      <c r="T403" t="s">
        <v>8269</v>
      </c>
      <c r="U403" s="6">
        <f t="shared" si="46"/>
        <v>40732.842245370368</v>
      </c>
      <c r="V403" s="9">
        <f t="shared" si="48"/>
        <v>2011</v>
      </c>
      <c r="W403" s="6">
        <f t="shared" si="47"/>
        <v>40762.842245370368</v>
      </c>
    </row>
    <row r="404" spans="1:23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H404" t="s">
        <v>8224</v>
      </c>
      <c r="I404" t="s">
        <v>8246</v>
      </c>
      <c r="K404">
        <v>1446731817</v>
      </c>
      <c r="L404">
        <v>1444913817</v>
      </c>
      <c r="M404" t="b">
        <v>0</v>
      </c>
      <c r="N404">
        <v>43</v>
      </c>
      <c r="O404" s="9">
        <f t="shared" si="42"/>
        <v>141.65</v>
      </c>
      <c r="P404" s="12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t="b">
        <v>1</v>
      </c>
      <c r="T404" t="s">
        <v>8269</v>
      </c>
      <c r="U404" s="6">
        <f t="shared" si="46"/>
        <v>42292.539548611108</v>
      </c>
      <c r="V404" s="9">
        <f t="shared" si="48"/>
        <v>2015</v>
      </c>
      <c r="W404" s="6">
        <f t="shared" si="47"/>
        <v>42313.58121527778</v>
      </c>
    </row>
    <row r="405" spans="1:23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H405" t="s">
        <v>8224</v>
      </c>
      <c r="I405" t="s">
        <v>8246</v>
      </c>
      <c r="K405">
        <v>1312960080</v>
      </c>
      <c r="L405">
        <v>1308900441</v>
      </c>
      <c r="M405" t="b">
        <v>0</v>
      </c>
      <c r="N405">
        <v>70</v>
      </c>
      <c r="O405" s="9">
        <f t="shared" si="42"/>
        <v>105.26</v>
      </c>
      <c r="P405" s="12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t="b">
        <v>1</v>
      </c>
      <c r="T405" t="s">
        <v>8269</v>
      </c>
      <c r="U405" s="6">
        <f t="shared" si="46"/>
        <v>40718.310659722221</v>
      </c>
      <c r="V405" s="9">
        <f t="shared" si="48"/>
        <v>2011</v>
      </c>
      <c r="W405" s="6">
        <f t="shared" si="47"/>
        <v>40765.297222222223</v>
      </c>
    </row>
    <row r="406" spans="1:23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H406" t="s">
        <v>8224</v>
      </c>
      <c r="I406" t="s">
        <v>8246</v>
      </c>
      <c r="K406">
        <v>1391641440</v>
      </c>
      <c r="L406">
        <v>1389107062</v>
      </c>
      <c r="M406" t="b">
        <v>0</v>
      </c>
      <c r="N406">
        <v>271</v>
      </c>
      <c r="O406" s="9">
        <f t="shared" si="42"/>
        <v>103.09142857142857</v>
      </c>
      <c r="P406" s="12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t="b">
        <v>1</v>
      </c>
      <c r="T406" t="s">
        <v>8269</v>
      </c>
      <c r="U406" s="6">
        <f t="shared" si="46"/>
        <v>41646.628032407403</v>
      </c>
      <c r="V406" s="9">
        <f t="shared" si="48"/>
        <v>2014</v>
      </c>
      <c r="W406" s="6">
        <f t="shared" si="47"/>
        <v>41675.961111111115</v>
      </c>
    </row>
    <row r="407" spans="1:23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H407" t="s">
        <v>8224</v>
      </c>
      <c r="I407" t="s">
        <v>8246</v>
      </c>
      <c r="K407">
        <v>1394071339</v>
      </c>
      <c r="L407">
        <v>1391479339</v>
      </c>
      <c r="M407" t="b">
        <v>0</v>
      </c>
      <c r="N407">
        <v>55</v>
      </c>
      <c r="O407" s="9">
        <f t="shared" si="42"/>
        <v>107.65957446808511</v>
      </c>
      <c r="P407" s="12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t="b">
        <v>1</v>
      </c>
      <c r="T407" t="s">
        <v>8269</v>
      </c>
      <c r="U407" s="6">
        <f t="shared" si="46"/>
        <v>41674.08494212963</v>
      </c>
      <c r="V407" s="9">
        <f t="shared" si="48"/>
        <v>2014</v>
      </c>
      <c r="W407" s="6">
        <f t="shared" si="47"/>
        <v>41704.08494212963</v>
      </c>
    </row>
    <row r="408" spans="1:23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H408" t="s">
        <v>8224</v>
      </c>
      <c r="I408" t="s">
        <v>8246</v>
      </c>
      <c r="K408">
        <v>1304920740</v>
      </c>
      <c r="L408">
        <v>1301975637</v>
      </c>
      <c r="M408" t="b">
        <v>0</v>
      </c>
      <c r="N408">
        <v>35</v>
      </c>
      <c r="O408" s="9">
        <f t="shared" si="42"/>
        <v>107.70464285714286</v>
      </c>
      <c r="P408" s="12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t="b">
        <v>1</v>
      </c>
      <c r="T408" t="s">
        <v>8269</v>
      </c>
      <c r="U408" s="6">
        <f t="shared" si="46"/>
        <v>40638.162465277775</v>
      </c>
      <c r="V408" s="9">
        <f t="shared" si="48"/>
        <v>2011</v>
      </c>
      <c r="W408" s="6">
        <f t="shared" si="47"/>
        <v>40672.249305555553</v>
      </c>
    </row>
    <row r="409" spans="1:23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H409" t="s">
        <v>8224</v>
      </c>
      <c r="I409" t="s">
        <v>8246</v>
      </c>
      <c r="K409">
        <v>1321739650</v>
      </c>
      <c r="L409">
        <v>1316552050</v>
      </c>
      <c r="M409" t="b">
        <v>0</v>
      </c>
      <c r="N409">
        <v>22</v>
      </c>
      <c r="O409" s="9">
        <f t="shared" si="42"/>
        <v>101.55</v>
      </c>
      <c r="P409" s="12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t="b">
        <v>1</v>
      </c>
      <c r="T409" t="s">
        <v>8269</v>
      </c>
      <c r="U409" s="6">
        <f t="shared" si="46"/>
        <v>40806.870949074073</v>
      </c>
      <c r="V409" s="9">
        <f t="shared" si="48"/>
        <v>2011</v>
      </c>
      <c r="W409" s="6">
        <f t="shared" si="47"/>
        <v>40866.912615740745</v>
      </c>
    </row>
    <row r="410" spans="1:23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H410" t="s">
        <v>8224</v>
      </c>
      <c r="I410" t="s">
        <v>8246</v>
      </c>
      <c r="K410">
        <v>1383676790</v>
      </c>
      <c r="L410">
        <v>1380217190</v>
      </c>
      <c r="M410" t="b">
        <v>0</v>
      </c>
      <c r="N410">
        <v>38</v>
      </c>
      <c r="O410" s="9">
        <f t="shared" si="42"/>
        <v>101.43766666666667</v>
      </c>
      <c r="P410" s="12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t="b">
        <v>1</v>
      </c>
      <c r="T410" t="s">
        <v>8269</v>
      </c>
      <c r="U410" s="6">
        <f t="shared" si="46"/>
        <v>41543.735995370371</v>
      </c>
      <c r="V410" s="9">
        <f t="shared" si="48"/>
        <v>2013</v>
      </c>
      <c r="W410" s="6">
        <f t="shared" si="47"/>
        <v>41583.777662037035</v>
      </c>
    </row>
    <row r="411" spans="1:23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H411" t="s">
        <v>8225</v>
      </c>
      <c r="I411" t="s">
        <v>8247</v>
      </c>
      <c r="K411">
        <v>1469220144</v>
      </c>
      <c r="L411">
        <v>1466628144</v>
      </c>
      <c r="M411" t="b">
        <v>0</v>
      </c>
      <c r="N411">
        <v>15</v>
      </c>
      <c r="O411" s="9">
        <f t="shared" si="42"/>
        <v>136.80000000000001</v>
      </c>
      <c r="P411" s="12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t="b">
        <v>1</v>
      </c>
      <c r="T411" t="s">
        <v>8269</v>
      </c>
      <c r="U411" s="6">
        <f t="shared" si="46"/>
        <v>42543.862777777773</v>
      </c>
      <c r="V411" s="9">
        <f t="shared" si="48"/>
        <v>2016</v>
      </c>
      <c r="W411" s="6">
        <f t="shared" si="47"/>
        <v>42573.862777777773</v>
      </c>
    </row>
    <row r="412" spans="1:23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H412" t="s">
        <v>8229</v>
      </c>
      <c r="I412" t="s">
        <v>8251</v>
      </c>
      <c r="K412">
        <v>1434670397</v>
      </c>
      <c r="L412">
        <v>1429486397</v>
      </c>
      <c r="M412" t="b">
        <v>0</v>
      </c>
      <c r="N412">
        <v>7</v>
      </c>
      <c r="O412" s="9">
        <f t="shared" si="42"/>
        <v>128.30000000000001</v>
      </c>
      <c r="P412" s="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t="b">
        <v>1</v>
      </c>
      <c r="T412" t="s">
        <v>8269</v>
      </c>
      <c r="U412" s="6">
        <f t="shared" si="46"/>
        <v>42113.981446759259</v>
      </c>
      <c r="V412" s="9">
        <f t="shared" si="48"/>
        <v>2015</v>
      </c>
      <c r="W412" s="6">
        <f t="shared" si="47"/>
        <v>42173.981446759259</v>
      </c>
    </row>
    <row r="413" spans="1:23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H413" t="s">
        <v>8224</v>
      </c>
      <c r="I413" t="s">
        <v>8246</v>
      </c>
      <c r="K413">
        <v>1387688400</v>
      </c>
      <c r="L413">
        <v>1384920804</v>
      </c>
      <c r="M413" t="b">
        <v>0</v>
      </c>
      <c r="N413">
        <v>241</v>
      </c>
      <c r="O413" s="9">
        <f t="shared" si="42"/>
        <v>101.05</v>
      </c>
      <c r="P413" s="12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t="b">
        <v>1</v>
      </c>
      <c r="T413" t="s">
        <v>8269</v>
      </c>
      <c r="U413" s="6">
        <f t="shared" si="46"/>
        <v>41598.17597222222</v>
      </c>
      <c r="V413" s="9">
        <f t="shared" si="48"/>
        <v>2013</v>
      </c>
      <c r="W413" s="6">
        <f t="shared" si="47"/>
        <v>41630.208333333336</v>
      </c>
    </row>
    <row r="414" spans="1:23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H414" t="s">
        <v>8224</v>
      </c>
      <c r="I414" t="s">
        <v>8246</v>
      </c>
      <c r="K414">
        <v>1343238578</v>
      </c>
      <c r="L414">
        <v>1341856178</v>
      </c>
      <c r="M414" t="b">
        <v>0</v>
      </c>
      <c r="N414">
        <v>55</v>
      </c>
      <c r="O414" s="9">
        <f t="shared" si="42"/>
        <v>126.84</v>
      </c>
      <c r="P414" s="12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t="b">
        <v>1</v>
      </c>
      <c r="T414" t="s">
        <v>8269</v>
      </c>
      <c r="U414" s="6">
        <f t="shared" si="46"/>
        <v>41099.742800925924</v>
      </c>
      <c r="V414" s="9">
        <f t="shared" si="48"/>
        <v>2012</v>
      </c>
      <c r="W414" s="6">
        <f t="shared" si="47"/>
        <v>41115.742800925924</v>
      </c>
    </row>
    <row r="415" spans="1:23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H415" t="s">
        <v>8224</v>
      </c>
      <c r="I415" t="s">
        <v>8246</v>
      </c>
      <c r="K415">
        <v>1342731811</v>
      </c>
      <c r="L415">
        <v>1340139811</v>
      </c>
      <c r="M415" t="b">
        <v>0</v>
      </c>
      <c r="N415">
        <v>171</v>
      </c>
      <c r="O415" s="9">
        <f t="shared" si="42"/>
        <v>105.0859375</v>
      </c>
      <c r="P415" s="12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t="b">
        <v>1</v>
      </c>
      <c r="T415" t="s">
        <v>8269</v>
      </c>
      <c r="U415" s="6">
        <f t="shared" si="46"/>
        <v>41079.877442129626</v>
      </c>
      <c r="V415" s="9">
        <f t="shared" si="48"/>
        <v>2012</v>
      </c>
      <c r="W415" s="6">
        <f t="shared" si="47"/>
        <v>41109.877442129626</v>
      </c>
    </row>
    <row r="416" spans="1:23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H416" t="s">
        <v>8224</v>
      </c>
      <c r="I416" t="s">
        <v>8246</v>
      </c>
      <c r="K416">
        <v>1381541465</v>
      </c>
      <c r="L416">
        <v>1378949465</v>
      </c>
      <c r="M416" t="b">
        <v>0</v>
      </c>
      <c r="N416">
        <v>208</v>
      </c>
      <c r="O416" s="9">
        <f t="shared" si="42"/>
        <v>102.85405405405406</v>
      </c>
      <c r="P416" s="12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t="b">
        <v>1</v>
      </c>
      <c r="T416" t="s">
        <v>8269</v>
      </c>
      <c r="U416" s="6">
        <f t="shared" si="46"/>
        <v>41529.063252314816</v>
      </c>
      <c r="V416" s="9">
        <f t="shared" si="48"/>
        <v>2013</v>
      </c>
      <c r="W416" s="6">
        <f t="shared" si="47"/>
        <v>41559.063252314816</v>
      </c>
    </row>
    <row r="417" spans="1:23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H417" t="s">
        <v>8229</v>
      </c>
      <c r="I417" t="s">
        <v>8251</v>
      </c>
      <c r="K417">
        <v>1413547200</v>
      </c>
      <c r="L417">
        <v>1411417602</v>
      </c>
      <c r="M417" t="b">
        <v>0</v>
      </c>
      <c r="N417">
        <v>21</v>
      </c>
      <c r="O417" s="9">
        <f t="shared" si="42"/>
        <v>102.14714285714285</v>
      </c>
      <c r="P417" s="12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t="b">
        <v>1</v>
      </c>
      <c r="T417" t="s">
        <v>8269</v>
      </c>
      <c r="U417" s="6">
        <f t="shared" si="46"/>
        <v>41904.851875</v>
      </c>
      <c r="V417" s="9">
        <f t="shared" si="48"/>
        <v>2014</v>
      </c>
      <c r="W417" s="6">
        <f t="shared" si="47"/>
        <v>41929.5</v>
      </c>
    </row>
    <row r="418" spans="1:23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H418" t="s">
        <v>8224</v>
      </c>
      <c r="I418" t="s">
        <v>8246</v>
      </c>
      <c r="K418">
        <v>1391851831</v>
      </c>
      <c r="L418">
        <v>1389259831</v>
      </c>
      <c r="M418" t="b">
        <v>0</v>
      </c>
      <c r="N418">
        <v>25</v>
      </c>
      <c r="O418" s="9">
        <f t="shared" si="42"/>
        <v>120.217</v>
      </c>
      <c r="P418" s="12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t="b">
        <v>1</v>
      </c>
      <c r="T418" t="s">
        <v>8269</v>
      </c>
      <c r="U418" s="6">
        <f t="shared" si="46"/>
        <v>41648.396192129629</v>
      </c>
      <c r="V418" s="9">
        <f t="shared" si="48"/>
        <v>2014</v>
      </c>
      <c r="W418" s="6">
        <f t="shared" si="47"/>
        <v>41678.396192129629</v>
      </c>
    </row>
    <row r="419" spans="1:23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H419" t="s">
        <v>8224</v>
      </c>
      <c r="I419" t="s">
        <v>8246</v>
      </c>
      <c r="K419">
        <v>1365395580</v>
      </c>
      <c r="L419">
        <v>1364426260</v>
      </c>
      <c r="M419" t="b">
        <v>0</v>
      </c>
      <c r="N419">
        <v>52</v>
      </c>
      <c r="O419" s="9">
        <f t="shared" si="42"/>
        <v>100.24761904761905</v>
      </c>
      <c r="P419" s="12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t="b">
        <v>1</v>
      </c>
      <c r="T419" t="s">
        <v>8269</v>
      </c>
      <c r="U419" s="6">
        <f t="shared" si="46"/>
        <v>41360.970601851848</v>
      </c>
      <c r="V419" s="9">
        <f t="shared" si="48"/>
        <v>2013</v>
      </c>
      <c r="W419" s="6">
        <f t="shared" si="47"/>
        <v>41372.189583333333</v>
      </c>
    </row>
    <row r="420" spans="1:23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H420" t="s">
        <v>8224</v>
      </c>
      <c r="I420" t="s">
        <v>8246</v>
      </c>
      <c r="K420">
        <v>1437633997</v>
      </c>
      <c r="L420">
        <v>1435041997</v>
      </c>
      <c r="M420" t="b">
        <v>0</v>
      </c>
      <c r="N420">
        <v>104</v>
      </c>
      <c r="O420" s="9">
        <f t="shared" si="42"/>
        <v>100.63392857142857</v>
      </c>
      <c r="P420" s="12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t="b">
        <v>1</v>
      </c>
      <c r="T420" t="s">
        <v>8269</v>
      </c>
      <c r="U420" s="6">
        <f t="shared" si="46"/>
        <v>42178.282372685186</v>
      </c>
      <c r="V420" s="9">
        <f t="shared" si="48"/>
        <v>2015</v>
      </c>
      <c r="W420" s="6">
        <f t="shared" si="47"/>
        <v>42208.282372685186</v>
      </c>
    </row>
    <row r="421" spans="1:23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H421" t="s">
        <v>8224</v>
      </c>
      <c r="I421" t="s">
        <v>8246</v>
      </c>
      <c r="K421">
        <v>1372536787</v>
      </c>
      <c r="L421">
        <v>1367352787</v>
      </c>
      <c r="M421" t="b">
        <v>0</v>
      </c>
      <c r="N421">
        <v>73</v>
      </c>
      <c r="O421" s="9">
        <f t="shared" si="42"/>
        <v>100.4375</v>
      </c>
      <c r="P421" s="12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t="b">
        <v>1</v>
      </c>
      <c r="T421" t="s">
        <v>8269</v>
      </c>
      <c r="U421" s="6">
        <f t="shared" si="46"/>
        <v>41394.842442129629</v>
      </c>
      <c r="V421" s="9">
        <f t="shared" si="48"/>
        <v>2013</v>
      </c>
      <c r="W421" s="6">
        <f t="shared" si="47"/>
        <v>41454.842442129629</v>
      </c>
    </row>
    <row r="422" spans="1:23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H422" t="s">
        <v>8224</v>
      </c>
      <c r="I422" t="s">
        <v>8246</v>
      </c>
      <c r="K422">
        <v>1394772031</v>
      </c>
      <c r="L422">
        <v>1392183631</v>
      </c>
      <c r="M422" t="b">
        <v>0</v>
      </c>
      <c r="N422">
        <v>3</v>
      </c>
      <c r="O422" s="9">
        <f t="shared" si="42"/>
        <v>0.43939393939393939</v>
      </c>
      <c r="P422" s="1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t="b">
        <v>0</v>
      </c>
      <c r="T422" t="s">
        <v>8270</v>
      </c>
      <c r="U422" s="6">
        <f t="shared" si="46"/>
        <v>41682.23646990741</v>
      </c>
      <c r="V422" s="9">
        <f t="shared" si="48"/>
        <v>2014</v>
      </c>
      <c r="W422" s="6">
        <f t="shared" si="47"/>
        <v>41712.194803240738</v>
      </c>
    </row>
    <row r="423" spans="1:23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H423" t="s">
        <v>8224</v>
      </c>
      <c r="I423" t="s">
        <v>8246</v>
      </c>
      <c r="K423">
        <v>1440157656</v>
      </c>
      <c r="L423">
        <v>1434973656</v>
      </c>
      <c r="M423" t="b">
        <v>0</v>
      </c>
      <c r="N423">
        <v>6</v>
      </c>
      <c r="O423" s="9">
        <f t="shared" si="42"/>
        <v>2.0066666666666668</v>
      </c>
      <c r="P423" s="12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t="b">
        <v>0</v>
      </c>
      <c r="T423" t="s">
        <v>8270</v>
      </c>
      <c r="U423" s="6">
        <f t="shared" si="46"/>
        <v>42177.491388888884</v>
      </c>
      <c r="V423" s="9">
        <f t="shared" si="48"/>
        <v>2015</v>
      </c>
      <c r="W423" s="6">
        <f t="shared" si="47"/>
        <v>42237.491388888884</v>
      </c>
    </row>
    <row r="424" spans="1:23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H424" t="s">
        <v>8224</v>
      </c>
      <c r="I424" t="s">
        <v>8246</v>
      </c>
      <c r="K424">
        <v>1410416097</v>
      </c>
      <c r="L424">
        <v>1407824097</v>
      </c>
      <c r="M424" t="b">
        <v>0</v>
      </c>
      <c r="N424">
        <v>12</v>
      </c>
      <c r="O424" s="9">
        <f t="shared" si="42"/>
        <v>1.075</v>
      </c>
      <c r="P424" s="12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t="b">
        <v>0</v>
      </c>
      <c r="T424" t="s">
        <v>8270</v>
      </c>
      <c r="U424" s="6">
        <f t="shared" si="46"/>
        <v>41863.260381944448</v>
      </c>
      <c r="V424" s="9">
        <f t="shared" si="48"/>
        <v>2014</v>
      </c>
      <c r="W424" s="6">
        <f t="shared" si="47"/>
        <v>41893.260381944448</v>
      </c>
    </row>
    <row r="425" spans="1:23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H425" t="s">
        <v>8224</v>
      </c>
      <c r="I425" t="s">
        <v>8246</v>
      </c>
      <c r="K425">
        <v>1370470430</v>
      </c>
      <c r="L425">
        <v>1367878430</v>
      </c>
      <c r="M425" t="b">
        <v>0</v>
      </c>
      <c r="N425">
        <v>13</v>
      </c>
      <c r="O425" s="9">
        <f t="shared" si="42"/>
        <v>0.76500000000000001</v>
      </c>
      <c r="P425" s="12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t="b">
        <v>0</v>
      </c>
      <c r="T425" t="s">
        <v>8270</v>
      </c>
      <c r="U425" s="6">
        <f t="shared" si="46"/>
        <v>41400.92627314815</v>
      </c>
      <c r="V425" s="9">
        <f t="shared" si="48"/>
        <v>2013</v>
      </c>
      <c r="W425" s="6">
        <f t="shared" si="47"/>
        <v>41430.92627314815</v>
      </c>
    </row>
    <row r="426" spans="1:23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H426" t="s">
        <v>8224</v>
      </c>
      <c r="I426" t="s">
        <v>8246</v>
      </c>
      <c r="K426">
        <v>1332748899</v>
      </c>
      <c r="L426">
        <v>1327568499</v>
      </c>
      <c r="M426" t="b">
        <v>0</v>
      </c>
      <c r="N426">
        <v>5</v>
      </c>
      <c r="O426" s="9">
        <f t="shared" si="42"/>
        <v>6.7966666666666669</v>
      </c>
      <c r="P426" s="12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t="b">
        <v>0</v>
      </c>
      <c r="T426" t="s">
        <v>8270</v>
      </c>
      <c r="U426" s="6">
        <f t="shared" si="46"/>
        <v>40934.376145833332</v>
      </c>
      <c r="V426" s="9">
        <f t="shared" si="48"/>
        <v>2012</v>
      </c>
      <c r="W426" s="6">
        <f t="shared" si="47"/>
        <v>40994.334479166668</v>
      </c>
    </row>
    <row r="427" spans="1:23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H427" t="s">
        <v>8224</v>
      </c>
      <c r="I427" t="s">
        <v>8246</v>
      </c>
      <c r="K427">
        <v>1448660404</v>
      </c>
      <c r="L427">
        <v>1443472804</v>
      </c>
      <c r="M427" t="b">
        <v>0</v>
      </c>
      <c r="N427">
        <v>2</v>
      </c>
      <c r="O427" s="9">
        <f t="shared" si="42"/>
        <v>1.2E-2</v>
      </c>
      <c r="P427" s="12">
        <f t="shared" si="43"/>
        <v>3</v>
      </c>
      <c r="Q427" t="str">
        <f t="shared" si="44"/>
        <v>film &amp; video</v>
      </c>
      <c r="R427" t="str">
        <f t="shared" si="45"/>
        <v>animation</v>
      </c>
      <c r="S427" t="b">
        <v>0</v>
      </c>
      <c r="T427" t="s">
        <v>8270</v>
      </c>
      <c r="U427" s="6">
        <f t="shared" si="46"/>
        <v>42275.861157407402</v>
      </c>
      <c r="V427" s="9">
        <f t="shared" si="48"/>
        <v>2015</v>
      </c>
      <c r="W427" s="6">
        <f t="shared" si="47"/>
        <v>42335.902824074074</v>
      </c>
    </row>
    <row r="428" spans="1:23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H428" t="s">
        <v>8224</v>
      </c>
      <c r="I428" t="s">
        <v>8246</v>
      </c>
      <c r="K428">
        <v>1456851914</v>
      </c>
      <c r="L428">
        <v>1454259914</v>
      </c>
      <c r="M428" t="b">
        <v>0</v>
      </c>
      <c r="N428">
        <v>8</v>
      </c>
      <c r="O428" s="9">
        <f t="shared" si="42"/>
        <v>1.33</v>
      </c>
      <c r="P428" s="12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t="b">
        <v>0</v>
      </c>
      <c r="T428" t="s">
        <v>8270</v>
      </c>
      <c r="U428" s="6">
        <f t="shared" si="46"/>
        <v>42400.711967592593</v>
      </c>
      <c r="V428" s="9">
        <f t="shared" si="48"/>
        <v>2016</v>
      </c>
      <c r="W428" s="6">
        <f t="shared" si="47"/>
        <v>42430.711967592593</v>
      </c>
    </row>
    <row r="429" spans="1:23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H429" t="s">
        <v>8224</v>
      </c>
      <c r="I429" t="s">
        <v>8246</v>
      </c>
      <c r="K429">
        <v>1445540340</v>
      </c>
      <c r="L429">
        <v>1444340940</v>
      </c>
      <c r="M429" t="b">
        <v>0</v>
      </c>
      <c r="N429">
        <v>0</v>
      </c>
      <c r="O429" s="9">
        <f t="shared" si="42"/>
        <v>0</v>
      </c>
      <c r="P429" s="12">
        <f t="shared" si="43"/>
        <v>0</v>
      </c>
      <c r="Q429" t="str">
        <f t="shared" si="44"/>
        <v>film &amp; video</v>
      </c>
      <c r="R429" t="str">
        <f t="shared" si="45"/>
        <v>animation</v>
      </c>
      <c r="S429" t="b">
        <v>0</v>
      </c>
      <c r="T429" t="s">
        <v>8270</v>
      </c>
      <c r="U429" s="6">
        <f t="shared" si="46"/>
        <v>42285.90902777778</v>
      </c>
      <c r="V429" s="9">
        <f t="shared" si="48"/>
        <v>2015</v>
      </c>
      <c r="W429" s="6">
        <f t="shared" si="47"/>
        <v>42299.790972222225</v>
      </c>
    </row>
    <row r="430" spans="1:23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H430" t="s">
        <v>8224</v>
      </c>
      <c r="I430" t="s">
        <v>8246</v>
      </c>
      <c r="K430">
        <v>1402956000</v>
      </c>
      <c r="L430">
        <v>1400523845</v>
      </c>
      <c r="M430" t="b">
        <v>0</v>
      </c>
      <c r="N430">
        <v>13</v>
      </c>
      <c r="O430" s="9">
        <f t="shared" si="42"/>
        <v>5.6333333333333337</v>
      </c>
      <c r="P430" s="12">
        <f t="shared" si="43"/>
        <v>52</v>
      </c>
      <c r="Q430" t="str">
        <f t="shared" si="44"/>
        <v>film &amp; video</v>
      </c>
      <c r="R430" t="str">
        <f t="shared" si="45"/>
        <v>animation</v>
      </c>
      <c r="S430" t="b">
        <v>0</v>
      </c>
      <c r="T430" t="s">
        <v>8270</v>
      </c>
      <c r="U430" s="6">
        <f t="shared" si="46"/>
        <v>41778.766724537039</v>
      </c>
      <c r="V430" s="9">
        <f t="shared" si="48"/>
        <v>2014</v>
      </c>
      <c r="W430" s="6">
        <f t="shared" si="47"/>
        <v>41806.916666666664</v>
      </c>
    </row>
    <row r="431" spans="1:23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H431" t="s">
        <v>8224</v>
      </c>
      <c r="I431" t="s">
        <v>8246</v>
      </c>
      <c r="K431">
        <v>1259297940</v>
      </c>
      <c r="L431">
        <v>1252964282</v>
      </c>
      <c r="M431" t="b">
        <v>0</v>
      </c>
      <c r="N431">
        <v>0</v>
      </c>
      <c r="O431" s="9">
        <f t="shared" si="42"/>
        <v>0</v>
      </c>
      <c r="P431" s="12">
        <f t="shared" si="43"/>
        <v>0</v>
      </c>
      <c r="Q431" t="str">
        <f t="shared" si="44"/>
        <v>film &amp; video</v>
      </c>
      <c r="R431" t="str">
        <f t="shared" si="45"/>
        <v>animation</v>
      </c>
      <c r="S431" t="b">
        <v>0</v>
      </c>
      <c r="T431" t="s">
        <v>8270</v>
      </c>
      <c r="U431" s="6">
        <f t="shared" si="46"/>
        <v>40070.901412037041</v>
      </c>
      <c r="V431" s="9">
        <f t="shared" si="48"/>
        <v>2009</v>
      </c>
      <c r="W431" s="6">
        <f t="shared" si="47"/>
        <v>40144.207638888889</v>
      </c>
    </row>
    <row r="432" spans="1:23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H432" t="s">
        <v>8224</v>
      </c>
      <c r="I432" t="s">
        <v>8246</v>
      </c>
      <c r="K432">
        <v>1378866867</v>
      </c>
      <c r="L432">
        <v>1377570867</v>
      </c>
      <c r="M432" t="b">
        <v>0</v>
      </c>
      <c r="N432">
        <v>5</v>
      </c>
      <c r="O432" s="9">
        <f t="shared" si="42"/>
        <v>2.4</v>
      </c>
      <c r="P432" s="1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t="b">
        <v>0</v>
      </c>
      <c r="T432" t="s">
        <v>8270</v>
      </c>
      <c r="U432" s="6">
        <f t="shared" si="46"/>
        <v>41513.107256944444</v>
      </c>
      <c r="V432" s="9">
        <f t="shared" si="48"/>
        <v>2013</v>
      </c>
      <c r="W432" s="6">
        <f t="shared" si="47"/>
        <v>41528.107256944444</v>
      </c>
    </row>
    <row r="433" spans="1:23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H433" t="s">
        <v>8225</v>
      </c>
      <c r="I433" t="s">
        <v>8247</v>
      </c>
      <c r="K433">
        <v>1467752083</v>
      </c>
      <c r="L433">
        <v>1465160083</v>
      </c>
      <c r="M433" t="b">
        <v>0</v>
      </c>
      <c r="N433">
        <v>8</v>
      </c>
      <c r="O433" s="9">
        <f t="shared" si="42"/>
        <v>13.833333333333334</v>
      </c>
      <c r="P433" s="12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t="b">
        <v>0</v>
      </c>
      <c r="T433" t="s">
        <v>8270</v>
      </c>
      <c r="U433" s="6">
        <f t="shared" si="46"/>
        <v>42526.871331018519</v>
      </c>
      <c r="V433" s="9">
        <f t="shared" si="48"/>
        <v>2016</v>
      </c>
      <c r="W433" s="6">
        <f t="shared" si="47"/>
        <v>42556.871331018519</v>
      </c>
    </row>
    <row r="434" spans="1:23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H434" t="s">
        <v>8224</v>
      </c>
      <c r="I434" t="s">
        <v>8246</v>
      </c>
      <c r="K434">
        <v>1445448381</v>
      </c>
      <c r="L434">
        <v>1440264381</v>
      </c>
      <c r="M434" t="b">
        <v>0</v>
      </c>
      <c r="N434">
        <v>8</v>
      </c>
      <c r="O434" s="9">
        <f t="shared" si="42"/>
        <v>9.5</v>
      </c>
      <c r="P434" s="12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t="b">
        <v>0</v>
      </c>
      <c r="T434" t="s">
        <v>8270</v>
      </c>
      <c r="U434" s="6">
        <f t="shared" si="46"/>
        <v>42238.726631944446</v>
      </c>
      <c r="V434" s="9">
        <f t="shared" si="48"/>
        <v>2015</v>
      </c>
      <c r="W434" s="6">
        <f t="shared" si="47"/>
        <v>42298.726631944446</v>
      </c>
    </row>
    <row r="435" spans="1:23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H435" t="s">
        <v>8224</v>
      </c>
      <c r="I435" t="s">
        <v>8246</v>
      </c>
      <c r="K435">
        <v>1444576022</v>
      </c>
      <c r="L435">
        <v>1439392022</v>
      </c>
      <c r="M435" t="b">
        <v>0</v>
      </c>
      <c r="N435">
        <v>0</v>
      </c>
      <c r="O435" s="9">
        <f t="shared" si="42"/>
        <v>0</v>
      </c>
      <c r="P435" s="12">
        <f t="shared" si="43"/>
        <v>0</v>
      </c>
      <c r="Q435" t="str">
        <f t="shared" si="44"/>
        <v>film &amp; video</v>
      </c>
      <c r="R435" t="str">
        <f t="shared" si="45"/>
        <v>animation</v>
      </c>
      <c r="S435" t="b">
        <v>0</v>
      </c>
      <c r="T435" t="s">
        <v>8270</v>
      </c>
      <c r="U435" s="6">
        <f t="shared" si="46"/>
        <v>42228.629884259259</v>
      </c>
      <c r="V435" s="9">
        <f t="shared" si="48"/>
        <v>2015</v>
      </c>
      <c r="W435" s="6">
        <f t="shared" si="47"/>
        <v>42288.629884259259</v>
      </c>
    </row>
    <row r="436" spans="1:23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H436" t="s">
        <v>8224</v>
      </c>
      <c r="I436" t="s">
        <v>8246</v>
      </c>
      <c r="K436">
        <v>1385931702</v>
      </c>
      <c r="L436">
        <v>1383076902</v>
      </c>
      <c r="M436" t="b">
        <v>0</v>
      </c>
      <c r="N436">
        <v>2</v>
      </c>
      <c r="O436" s="9">
        <f t="shared" si="42"/>
        <v>5</v>
      </c>
      <c r="P436" s="12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t="b">
        <v>0</v>
      </c>
      <c r="T436" t="s">
        <v>8270</v>
      </c>
      <c r="U436" s="6">
        <f t="shared" si="46"/>
        <v>41576.834513888891</v>
      </c>
      <c r="V436" s="9">
        <f t="shared" si="48"/>
        <v>2013</v>
      </c>
      <c r="W436" s="6">
        <f t="shared" si="47"/>
        <v>41609.876180555555</v>
      </c>
    </row>
    <row r="437" spans="1:23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H437" t="s">
        <v>8224</v>
      </c>
      <c r="I437" t="s">
        <v>8246</v>
      </c>
      <c r="K437">
        <v>1379094980</v>
      </c>
      <c r="L437">
        <v>1376502980</v>
      </c>
      <c r="M437" t="b">
        <v>0</v>
      </c>
      <c r="N437">
        <v>3</v>
      </c>
      <c r="O437" s="9">
        <f t="shared" si="42"/>
        <v>2.7272727272727275E-3</v>
      </c>
      <c r="P437" s="12">
        <f t="shared" si="43"/>
        <v>1</v>
      </c>
      <c r="Q437" t="str">
        <f t="shared" si="44"/>
        <v>film &amp; video</v>
      </c>
      <c r="R437" t="str">
        <f t="shared" si="45"/>
        <v>animation</v>
      </c>
      <c r="S437" t="b">
        <v>0</v>
      </c>
      <c r="T437" t="s">
        <v>8270</v>
      </c>
      <c r="U437" s="6">
        <f t="shared" si="46"/>
        <v>41500.747453703705</v>
      </c>
      <c r="V437" s="9">
        <f t="shared" si="48"/>
        <v>2013</v>
      </c>
      <c r="W437" s="6">
        <f t="shared" si="47"/>
        <v>41530.747453703705</v>
      </c>
    </row>
    <row r="438" spans="1:23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H438" t="s">
        <v>8224</v>
      </c>
      <c r="I438" t="s">
        <v>8246</v>
      </c>
      <c r="K438">
        <v>1375260113</v>
      </c>
      <c r="L438">
        <v>1372668113</v>
      </c>
      <c r="M438" t="b">
        <v>0</v>
      </c>
      <c r="N438">
        <v>0</v>
      </c>
      <c r="O438" s="9">
        <f t="shared" si="42"/>
        <v>0</v>
      </c>
      <c r="P438" s="12">
        <f t="shared" si="43"/>
        <v>0</v>
      </c>
      <c r="Q438" t="str">
        <f t="shared" si="44"/>
        <v>film &amp; video</v>
      </c>
      <c r="R438" t="str">
        <f t="shared" si="45"/>
        <v>animation</v>
      </c>
      <c r="S438" t="b">
        <v>0</v>
      </c>
      <c r="T438" t="s">
        <v>8270</v>
      </c>
      <c r="U438" s="6">
        <f t="shared" si="46"/>
        <v>41456.36241898148</v>
      </c>
      <c r="V438" s="9">
        <f t="shared" si="48"/>
        <v>2013</v>
      </c>
      <c r="W438" s="6">
        <f t="shared" si="47"/>
        <v>41486.36241898148</v>
      </c>
    </row>
    <row r="439" spans="1:23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H439" t="s">
        <v>8229</v>
      </c>
      <c r="I439" t="s">
        <v>8251</v>
      </c>
      <c r="K439">
        <v>1475912326</v>
      </c>
      <c r="L439">
        <v>1470728326</v>
      </c>
      <c r="M439" t="b">
        <v>0</v>
      </c>
      <c r="N439">
        <v>0</v>
      </c>
      <c r="O439" s="9">
        <f t="shared" si="42"/>
        <v>0</v>
      </c>
      <c r="P439" s="12">
        <f t="shared" si="43"/>
        <v>0</v>
      </c>
      <c r="Q439" t="str">
        <f t="shared" si="44"/>
        <v>film &amp; video</v>
      </c>
      <c r="R439" t="str">
        <f t="shared" si="45"/>
        <v>animation</v>
      </c>
      <c r="S439" t="b">
        <v>0</v>
      </c>
      <c r="T439" t="s">
        <v>8270</v>
      </c>
      <c r="U439" s="6">
        <f t="shared" si="46"/>
        <v>42591.31858796296</v>
      </c>
      <c r="V439" s="9">
        <f t="shared" si="48"/>
        <v>2016</v>
      </c>
      <c r="W439" s="6">
        <f t="shared" si="47"/>
        <v>42651.31858796296</v>
      </c>
    </row>
    <row r="440" spans="1:23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H440" t="s">
        <v>8224</v>
      </c>
      <c r="I440" t="s">
        <v>8246</v>
      </c>
      <c r="K440">
        <v>1447830958</v>
      </c>
      <c r="L440">
        <v>1445235358</v>
      </c>
      <c r="M440" t="b">
        <v>0</v>
      </c>
      <c r="N440">
        <v>11</v>
      </c>
      <c r="O440" s="9">
        <f t="shared" si="42"/>
        <v>9.3800000000000008</v>
      </c>
      <c r="P440" s="12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t="b">
        <v>0</v>
      </c>
      <c r="T440" t="s">
        <v>8270</v>
      </c>
      <c r="U440" s="6">
        <f t="shared" si="46"/>
        <v>42296.261087962965</v>
      </c>
      <c r="V440" s="9">
        <f t="shared" si="48"/>
        <v>2015</v>
      </c>
      <c r="W440" s="6">
        <f t="shared" si="47"/>
        <v>42326.302754629629</v>
      </c>
    </row>
    <row r="441" spans="1:23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H441" t="s">
        <v>8224</v>
      </c>
      <c r="I441" t="s">
        <v>8246</v>
      </c>
      <c r="K441">
        <v>1413569818</v>
      </c>
      <c r="L441">
        <v>1412705818</v>
      </c>
      <c r="M441" t="b">
        <v>0</v>
      </c>
      <c r="N441">
        <v>0</v>
      </c>
      <c r="O441" s="9">
        <f t="shared" si="42"/>
        <v>0</v>
      </c>
      <c r="P441" s="12">
        <f t="shared" si="43"/>
        <v>0</v>
      </c>
      <c r="Q441" t="str">
        <f t="shared" si="44"/>
        <v>film &amp; video</v>
      </c>
      <c r="R441" t="str">
        <f t="shared" si="45"/>
        <v>animation</v>
      </c>
      <c r="S441" t="b">
        <v>0</v>
      </c>
      <c r="T441" t="s">
        <v>8270</v>
      </c>
      <c r="U441" s="6">
        <f t="shared" si="46"/>
        <v>41919.761782407411</v>
      </c>
      <c r="V441" s="9">
        <f t="shared" si="48"/>
        <v>2014</v>
      </c>
      <c r="W441" s="6">
        <f t="shared" si="47"/>
        <v>41929.761782407411</v>
      </c>
    </row>
    <row r="442" spans="1:23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H442" t="s">
        <v>8224</v>
      </c>
      <c r="I442" t="s">
        <v>8246</v>
      </c>
      <c r="K442">
        <v>1458859153</v>
      </c>
      <c r="L442">
        <v>1456270753</v>
      </c>
      <c r="M442" t="b">
        <v>0</v>
      </c>
      <c r="N442">
        <v>1</v>
      </c>
      <c r="O442" s="9">
        <f t="shared" si="42"/>
        <v>0.1</v>
      </c>
      <c r="P442" s="12">
        <f t="shared" si="43"/>
        <v>5</v>
      </c>
      <c r="Q442" t="str">
        <f t="shared" si="44"/>
        <v>film &amp; video</v>
      </c>
      <c r="R442" t="str">
        <f t="shared" si="45"/>
        <v>animation</v>
      </c>
      <c r="S442" t="b">
        <v>0</v>
      </c>
      <c r="T442" t="s">
        <v>8270</v>
      </c>
      <c r="U442" s="6">
        <f t="shared" si="46"/>
        <v>42423.985567129625</v>
      </c>
      <c r="V442" s="9">
        <f t="shared" si="48"/>
        <v>2016</v>
      </c>
      <c r="W442" s="6">
        <f t="shared" si="47"/>
        <v>42453.943900462968</v>
      </c>
    </row>
    <row r="443" spans="1:23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H443" t="s">
        <v>8225</v>
      </c>
      <c r="I443" t="s">
        <v>8247</v>
      </c>
      <c r="K443">
        <v>1383418996</v>
      </c>
      <c r="L443">
        <v>1380826996</v>
      </c>
      <c r="M443" t="b">
        <v>0</v>
      </c>
      <c r="N443">
        <v>0</v>
      </c>
      <c r="O443" s="9">
        <f t="shared" si="42"/>
        <v>0</v>
      </c>
      <c r="P443" s="12">
        <f t="shared" si="43"/>
        <v>0</v>
      </c>
      <c r="Q443" t="str">
        <f t="shared" si="44"/>
        <v>film &amp; video</v>
      </c>
      <c r="R443" t="str">
        <f t="shared" si="45"/>
        <v>animation</v>
      </c>
      <c r="S443" t="b">
        <v>0</v>
      </c>
      <c r="T443" t="s">
        <v>8270</v>
      </c>
      <c r="U443" s="6">
        <f t="shared" si="46"/>
        <v>41550.793935185182</v>
      </c>
      <c r="V443" s="9">
        <f t="shared" si="48"/>
        <v>2013</v>
      </c>
      <c r="W443" s="6">
        <f t="shared" si="47"/>
        <v>41580.793935185182</v>
      </c>
    </row>
    <row r="444" spans="1:23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H444" t="s">
        <v>8224</v>
      </c>
      <c r="I444" t="s">
        <v>8246</v>
      </c>
      <c r="K444">
        <v>1424380783</v>
      </c>
      <c r="L444">
        <v>1421788783</v>
      </c>
      <c r="M444" t="b">
        <v>0</v>
      </c>
      <c r="N444">
        <v>17</v>
      </c>
      <c r="O444" s="9">
        <f t="shared" si="42"/>
        <v>39.358823529411765</v>
      </c>
      <c r="P444" s="12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t="b">
        <v>0</v>
      </c>
      <c r="T444" t="s">
        <v>8270</v>
      </c>
      <c r="U444" s="6">
        <f t="shared" si="46"/>
        <v>42024.888692129629</v>
      </c>
      <c r="V444" s="9">
        <f t="shared" si="48"/>
        <v>2015</v>
      </c>
      <c r="W444" s="6">
        <f t="shared" si="47"/>
        <v>42054.888692129629</v>
      </c>
    </row>
    <row r="445" spans="1:23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H445" t="s">
        <v>8229</v>
      </c>
      <c r="I445" t="s">
        <v>8251</v>
      </c>
      <c r="K445">
        <v>1391991701</v>
      </c>
      <c r="L445">
        <v>1389399701</v>
      </c>
      <c r="M445" t="b">
        <v>0</v>
      </c>
      <c r="N445">
        <v>2</v>
      </c>
      <c r="O445" s="9">
        <f t="shared" si="42"/>
        <v>0.1</v>
      </c>
      <c r="P445" s="12">
        <f t="shared" si="43"/>
        <v>5</v>
      </c>
      <c r="Q445" t="str">
        <f t="shared" si="44"/>
        <v>film &amp; video</v>
      </c>
      <c r="R445" t="str">
        <f t="shared" si="45"/>
        <v>animation</v>
      </c>
      <c r="S445" t="b">
        <v>0</v>
      </c>
      <c r="T445" t="s">
        <v>8270</v>
      </c>
      <c r="U445" s="6">
        <f t="shared" si="46"/>
        <v>41650.015057870369</v>
      </c>
      <c r="V445" s="9">
        <f t="shared" si="48"/>
        <v>2014</v>
      </c>
      <c r="W445" s="6">
        <f t="shared" si="47"/>
        <v>41680.015057870369</v>
      </c>
    </row>
    <row r="446" spans="1:23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H446" t="s">
        <v>8224</v>
      </c>
      <c r="I446" t="s">
        <v>8246</v>
      </c>
      <c r="K446">
        <v>1329342361</v>
      </c>
      <c r="L446">
        <v>1324158361</v>
      </c>
      <c r="M446" t="b">
        <v>0</v>
      </c>
      <c r="N446">
        <v>1</v>
      </c>
      <c r="O446" s="9">
        <f t="shared" si="42"/>
        <v>5</v>
      </c>
      <c r="P446" s="12">
        <f t="shared" si="43"/>
        <v>50</v>
      </c>
      <c r="Q446" t="str">
        <f t="shared" si="44"/>
        <v>film &amp; video</v>
      </c>
      <c r="R446" t="str">
        <f t="shared" si="45"/>
        <v>animation</v>
      </c>
      <c r="S446" t="b">
        <v>0</v>
      </c>
      <c r="T446" t="s">
        <v>8270</v>
      </c>
      <c r="U446" s="6">
        <f t="shared" si="46"/>
        <v>40894.906956018516</v>
      </c>
      <c r="V446" s="9">
        <f t="shared" si="48"/>
        <v>2011</v>
      </c>
      <c r="W446" s="6">
        <f t="shared" si="47"/>
        <v>40954.906956018516</v>
      </c>
    </row>
    <row r="447" spans="1:23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H447" t="s">
        <v>8224</v>
      </c>
      <c r="I447" t="s">
        <v>8246</v>
      </c>
      <c r="K447">
        <v>1432195375</v>
      </c>
      <c r="L447">
        <v>1430899375</v>
      </c>
      <c r="M447" t="b">
        <v>0</v>
      </c>
      <c r="N447">
        <v>2</v>
      </c>
      <c r="O447" s="9">
        <f t="shared" si="42"/>
        <v>3.3333333333333335E-3</v>
      </c>
      <c r="P447" s="12">
        <f t="shared" si="43"/>
        <v>1</v>
      </c>
      <c r="Q447" t="str">
        <f t="shared" si="44"/>
        <v>film &amp; video</v>
      </c>
      <c r="R447" t="str">
        <f t="shared" si="45"/>
        <v>animation</v>
      </c>
      <c r="S447" t="b">
        <v>0</v>
      </c>
      <c r="T447" t="s">
        <v>8270</v>
      </c>
      <c r="U447" s="6">
        <f t="shared" si="46"/>
        <v>42130.335358796292</v>
      </c>
      <c r="V447" s="9">
        <f t="shared" si="48"/>
        <v>2015</v>
      </c>
      <c r="W447" s="6">
        <f t="shared" si="47"/>
        <v>42145.335358796292</v>
      </c>
    </row>
    <row r="448" spans="1:23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H448" t="s">
        <v>8224</v>
      </c>
      <c r="I448" t="s">
        <v>8246</v>
      </c>
      <c r="K448">
        <v>1425434420</v>
      </c>
      <c r="L448">
        <v>1422842420</v>
      </c>
      <c r="M448" t="b">
        <v>0</v>
      </c>
      <c r="N448">
        <v>16</v>
      </c>
      <c r="O448" s="9">
        <f t="shared" si="42"/>
        <v>7.2952380952380951</v>
      </c>
      <c r="P448" s="12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t="b">
        <v>0</v>
      </c>
      <c r="T448" t="s">
        <v>8270</v>
      </c>
      <c r="U448" s="6">
        <f t="shared" si="46"/>
        <v>42037.083564814813</v>
      </c>
      <c r="V448" s="9">
        <f t="shared" si="48"/>
        <v>2015</v>
      </c>
      <c r="W448" s="6">
        <f t="shared" si="47"/>
        <v>42067.083564814813</v>
      </c>
    </row>
    <row r="449" spans="1:23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H449" t="s">
        <v>8225</v>
      </c>
      <c r="I449" t="s">
        <v>8247</v>
      </c>
      <c r="K449">
        <v>1364041163</v>
      </c>
      <c r="L449">
        <v>1361884763</v>
      </c>
      <c r="M449" t="b">
        <v>0</v>
      </c>
      <c r="N449">
        <v>1</v>
      </c>
      <c r="O449" s="9">
        <f t="shared" si="42"/>
        <v>1.6666666666666666E-2</v>
      </c>
      <c r="P449" s="12">
        <f t="shared" si="43"/>
        <v>5</v>
      </c>
      <c r="Q449" t="str">
        <f t="shared" si="44"/>
        <v>film &amp; video</v>
      </c>
      <c r="R449" t="str">
        <f t="shared" si="45"/>
        <v>animation</v>
      </c>
      <c r="S449" t="b">
        <v>0</v>
      </c>
      <c r="T449" t="s">
        <v>8270</v>
      </c>
      <c r="U449" s="6">
        <f t="shared" si="46"/>
        <v>41331.555127314816</v>
      </c>
      <c r="V449" s="9">
        <f t="shared" si="48"/>
        <v>2013</v>
      </c>
      <c r="W449" s="6">
        <f t="shared" si="47"/>
        <v>41356.513460648144</v>
      </c>
    </row>
    <row r="450" spans="1:23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H450" t="s">
        <v>8224</v>
      </c>
      <c r="I450" t="s">
        <v>8246</v>
      </c>
      <c r="K450">
        <v>1400091095</v>
      </c>
      <c r="L450">
        <v>1398363095</v>
      </c>
      <c r="M450" t="b">
        <v>0</v>
      </c>
      <c r="N450">
        <v>4</v>
      </c>
      <c r="O450" s="9">
        <f t="shared" si="42"/>
        <v>3.2804000000000002</v>
      </c>
      <c r="P450" s="12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t="b">
        <v>0</v>
      </c>
      <c r="T450" t="s">
        <v>8270</v>
      </c>
      <c r="U450" s="6">
        <f t="shared" si="46"/>
        <v>41753.758043981477</v>
      </c>
      <c r="V450" s="9">
        <f t="shared" si="48"/>
        <v>2014</v>
      </c>
      <c r="W450" s="6">
        <f t="shared" si="47"/>
        <v>41773.758043981477</v>
      </c>
    </row>
    <row r="451" spans="1:23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H451" t="s">
        <v>8225</v>
      </c>
      <c r="I451" t="s">
        <v>8247</v>
      </c>
      <c r="K451">
        <v>1382017085</v>
      </c>
      <c r="L451">
        <v>1379425085</v>
      </c>
      <c r="M451" t="b">
        <v>0</v>
      </c>
      <c r="N451">
        <v>5</v>
      </c>
      <c r="O451" s="9">
        <f t="shared" ref="O451:O514" si="49">E451*100/D451</f>
        <v>2.25</v>
      </c>
      <c r="P451" s="12">
        <f t="shared" ref="P451:P514" si="50">IF(N451=0,0,E451/N451)</f>
        <v>9</v>
      </c>
      <c r="Q451" t="str">
        <f t="shared" ref="Q451:Q514" si="51">LEFT(T451,FIND("/",T451)-1)</f>
        <v>film &amp; video</v>
      </c>
      <c r="R451" t="str">
        <f t="shared" ref="R451:R514" si="52">RIGHT(T451,LEN(T451)-FIND("/",T451))</f>
        <v>animation</v>
      </c>
      <c r="S451" t="b">
        <v>0</v>
      </c>
      <c r="T451" t="s">
        <v>8270</v>
      </c>
      <c r="U451" s="6">
        <f t="shared" ref="U451:U514" si="53">(L451/86400)+DATE(1970,1,1)</f>
        <v>41534.568113425928</v>
      </c>
      <c r="V451" s="9">
        <f t="shared" si="48"/>
        <v>2013</v>
      </c>
      <c r="W451" s="6">
        <f t="shared" ref="W451:W514" si="54">(K451/86400)+DATE(1970,1,1)</f>
        <v>41564.568113425928</v>
      </c>
    </row>
    <row r="452" spans="1:23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H452" t="s">
        <v>8224</v>
      </c>
      <c r="I452" t="s">
        <v>8246</v>
      </c>
      <c r="K452">
        <v>1392417800</v>
      </c>
      <c r="L452">
        <v>1389825800</v>
      </c>
      <c r="M452" t="b">
        <v>0</v>
      </c>
      <c r="N452">
        <v>7</v>
      </c>
      <c r="O452" s="9">
        <f t="shared" si="49"/>
        <v>0.79200000000000004</v>
      </c>
      <c r="P452" s="1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t="b">
        <v>0</v>
      </c>
      <c r="T452" t="s">
        <v>8270</v>
      </c>
      <c r="U452" s="6">
        <f t="shared" si="53"/>
        <v>41654.946759259255</v>
      </c>
      <c r="V452" s="9">
        <f t="shared" ref="V452:V515" si="55">YEAR(U452)</f>
        <v>2014</v>
      </c>
      <c r="W452" s="6">
        <f t="shared" si="54"/>
        <v>41684.946759259255</v>
      </c>
    </row>
    <row r="453" spans="1:23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H453" t="s">
        <v>8224</v>
      </c>
      <c r="I453" t="s">
        <v>8246</v>
      </c>
      <c r="K453">
        <v>1390669791</v>
      </c>
      <c r="L453">
        <v>1388077791</v>
      </c>
      <c r="M453" t="b">
        <v>0</v>
      </c>
      <c r="N453">
        <v>0</v>
      </c>
      <c r="O453" s="9">
        <f t="shared" si="49"/>
        <v>0</v>
      </c>
      <c r="P453" s="12">
        <f t="shared" si="50"/>
        <v>0</v>
      </c>
      <c r="Q453" t="str">
        <f t="shared" si="51"/>
        <v>film &amp; video</v>
      </c>
      <c r="R453" t="str">
        <f t="shared" si="52"/>
        <v>animation</v>
      </c>
      <c r="S453" t="b">
        <v>0</v>
      </c>
      <c r="T453" t="s">
        <v>8270</v>
      </c>
      <c r="U453" s="6">
        <f t="shared" si="53"/>
        <v>41634.715173611112</v>
      </c>
      <c r="V453" s="9">
        <f t="shared" si="55"/>
        <v>2013</v>
      </c>
      <c r="W453" s="6">
        <f t="shared" si="54"/>
        <v>41664.715173611112</v>
      </c>
    </row>
    <row r="454" spans="1:23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H454" t="s">
        <v>8224</v>
      </c>
      <c r="I454" t="s">
        <v>8246</v>
      </c>
      <c r="K454">
        <v>1431536015</v>
      </c>
      <c r="L454">
        <v>1428944015</v>
      </c>
      <c r="M454" t="b">
        <v>0</v>
      </c>
      <c r="N454">
        <v>12</v>
      </c>
      <c r="O454" s="9">
        <f t="shared" si="49"/>
        <v>64</v>
      </c>
      <c r="P454" s="12">
        <f t="shared" si="50"/>
        <v>40</v>
      </c>
      <c r="Q454" t="str">
        <f t="shared" si="51"/>
        <v>film &amp; video</v>
      </c>
      <c r="R454" t="str">
        <f t="shared" si="52"/>
        <v>animation</v>
      </c>
      <c r="S454" t="b">
        <v>0</v>
      </c>
      <c r="T454" t="s">
        <v>8270</v>
      </c>
      <c r="U454" s="6">
        <f t="shared" si="53"/>
        <v>42107.703877314816</v>
      </c>
      <c r="V454" s="9">
        <f t="shared" si="55"/>
        <v>2015</v>
      </c>
      <c r="W454" s="6">
        <f t="shared" si="54"/>
        <v>42137.703877314816</v>
      </c>
    </row>
    <row r="455" spans="1:23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H455" t="s">
        <v>8224</v>
      </c>
      <c r="I455" t="s">
        <v>8246</v>
      </c>
      <c r="K455">
        <v>1424375279</v>
      </c>
      <c r="L455">
        <v>1422992879</v>
      </c>
      <c r="M455" t="b">
        <v>0</v>
      </c>
      <c r="N455">
        <v>2</v>
      </c>
      <c r="O455" s="9">
        <f t="shared" si="49"/>
        <v>2.7404479578392621E-2</v>
      </c>
      <c r="P455" s="12">
        <f t="shared" si="50"/>
        <v>13</v>
      </c>
      <c r="Q455" t="str">
        <f t="shared" si="51"/>
        <v>film &amp; video</v>
      </c>
      <c r="R455" t="str">
        <f t="shared" si="52"/>
        <v>animation</v>
      </c>
      <c r="S455" t="b">
        <v>0</v>
      </c>
      <c r="T455" t="s">
        <v>8270</v>
      </c>
      <c r="U455" s="6">
        <f t="shared" si="53"/>
        <v>42038.824988425928</v>
      </c>
      <c r="V455" s="9">
        <f t="shared" si="55"/>
        <v>2015</v>
      </c>
      <c r="W455" s="6">
        <f t="shared" si="54"/>
        <v>42054.824988425928</v>
      </c>
    </row>
    <row r="456" spans="1:23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H456" t="s">
        <v>8224</v>
      </c>
      <c r="I456" t="s">
        <v>8246</v>
      </c>
      <c r="K456">
        <v>1417007640</v>
      </c>
      <c r="L456">
        <v>1414343571</v>
      </c>
      <c r="M456" t="b">
        <v>0</v>
      </c>
      <c r="N456">
        <v>5</v>
      </c>
      <c r="O456" s="9">
        <f t="shared" si="49"/>
        <v>0.82</v>
      </c>
      <c r="P456" s="12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t="b">
        <v>0</v>
      </c>
      <c r="T456" t="s">
        <v>8270</v>
      </c>
      <c r="U456" s="6">
        <f t="shared" si="53"/>
        <v>41938.717256944445</v>
      </c>
      <c r="V456" s="9">
        <f t="shared" si="55"/>
        <v>2014</v>
      </c>
      <c r="W456" s="6">
        <f t="shared" si="54"/>
        <v>41969.551388888889</v>
      </c>
    </row>
    <row r="457" spans="1:23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H457" t="s">
        <v>8224</v>
      </c>
      <c r="I457" t="s">
        <v>8246</v>
      </c>
      <c r="K457">
        <v>1334622660</v>
      </c>
      <c r="L457">
        <v>1330733022</v>
      </c>
      <c r="M457" t="b">
        <v>0</v>
      </c>
      <c r="N457">
        <v>2</v>
      </c>
      <c r="O457" s="9">
        <f t="shared" si="49"/>
        <v>6.9230769230769235E-2</v>
      </c>
      <c r="P457" s="12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t="b">
        <v>0</v>
      </c>
      <c r="T457" t="s">
        <v>8270</v>
      </c>
      <c r="U457" s="6">
        <f t="shared" si="53"/>
        <v>40971.002569444448</v>
      </c>
      <c r="V457" s="9">
        <f t="shared" si="55"/>
        <v>2012</v>
      </c>
      <c r="W457" s="6">
        <f t="shared" si="54"/>
        <v>41016.021527777775</v>
      </c>
    </row>
    <row r="458" spans="1:23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H458" t="s">
        <v>8224</v>
      </c>
      <c r="I458" t="s">
        <v>8246</v>
      </c>
      <c r="K458">
        <v>1382414340</v>
      </c>
      <c r="L458">
        <v>1380559201</v>
      </c>
      <c r="M458" t="b">
        <v>0</v>
      </c>
      <c r="N458">
        <v>3</v>
      </c>
      <c r="O458" s="9">
        <f t="shared" si="49"/>
        <v>0.68631863186318631</v>
      </c>
      <c r="P458" s="12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t="b">
        <v>0</v>
      </c>
      <c r="T458" t="s">
        <v>8270</v>
      </c>
      <c r="U458" s="6">
        <f t="shared" si="53"/>
        <v>41547.694456018522</v>
      </c>
      <c r="V458" s="9">
        <f t="shared" si="55"/>
        <v>2013</v>
      </c>
      <c r="W458" s="6">
        <f t="shared" si="54"/>
        <v>41569.165972222225</v>
      </c>
    </row>
    <row r="459" spans="1:23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H459" t="s">
        <v>8229</v>
      </c>
      <c r="I459" t="s">
        <v>8251</v>
      </c>
      <c r="K459">
        <v>1408213512</v>
      </c>
      <c r="L459">
        <v>1405621512</v>
      </c>
      <c r="M459" t="b">
        <v>0</v>
      </c>
      <c r="N459">
        <v>0</v>
      </c>
      <c r="O459" s="9">
        <f t="shared" si="49"/>
        <v>0</v>
      </c>
      <c r="P459" s="12">
        <f t="shared" si="50"/>
        <v>0</v>
      </c>
      <c r="Q459" t="str">
        <f t="shared" si="51"/>
        <v>film &amp; video</v>
      </c>
      <c r="R459" t="str">
        <f t="shared" si="52"/>
        <v>animation</v>
      </c>
      <c r="S459" t="b">
        <v>0</v>
      </c>
      <c r="T459" t="s">
        <v>8270</v>
      </c>
      <c r="U459" s="6">
        <f t="shared" si="53"/>
        <v>41837.767500000002</v>
      </c>
      <c r="V459" s="9">
        <f t="shared" si="55"/>
        <v>2014</v>
      </c>
      <c r="W459" s="6">
        <f t="shared" si="54"/>
        <v>41867.767500000002</v>
      </c>
    </row>
    <row r="460" spans="1:23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H460" t="s">
        <v>8225</v>
      </c>
      <c r="I460" t="s">
        <v>8247</v>
      </c>
      <c r="K460">
        <v>1368550060</v>
      </c>
      <c r="L460">
        <v>1365958060</v>
      </c>
      <c r="M460" t="b">
        <v>0</v>
      </c>
      <c r="N460">
        <v>49</v>
      </c>
      <c r="O460" s="9">
        <f t="shared" si="49"/>
        <v>8.2100000000000009</v>
      </c>
      <c r="P460" s="12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t="b">
        <v>0</v>
      </c>
      <c r="T460" t="s">
        <v>8270</v>
      </c>
      <c r="U460" s="6">
        <f t="shared" si="53"/>
        <v>41378.69976851852</v>
      </c>
      <c r="V460" s="9">
        <f t="shared" si="55"/>
        <v>2013</v>
      </c>
      <c r="W460" s="6">
        <f t="shared" si="54"/>
        <v>41408.69976851852</v>
      </c>
    </row>
    <row r="461" spans="1:23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H461" t="s">
        <v>8224</v>
      </c>
      <c r="I461" t="s">
        <v>8246</v>
      </c>
      <c r="K461">
        <v>1321201327</v>
      </c>
      <c r="L461">
        <v>1316013727</v>
      </c>
      <c r="M461" t="b">
        <v>0</v>
      </c>
      <c r="N461">
        <v>1</v>
      </c>
      <c r="O461" s="9">
        <f t="shared" si="49"/>
        <v>6.4102564102564097E-2</v>
      </c>
      <c r="P461" s="12">
        <f t="shared" si="50"/>
        <v>25</v>
      </c>
      <c r="Q461" t="str">
        <f t="shared" si="51"/>
        <v>film &amp; video</v>
      </c>
      <c r="R461" t="str">
        <f t="shared" si="52"/>
        <v>animation</v>
      </c>
      <c r="S461" t="b">
        <v>0</v>
      </c>
      <c r="T461" t="s">
        <v>8270</v>
      </c>
      <c r="U461" s="6">
        <f t="shared" si="53"/>
        <v>40800.6403587963</v>
      </c>
      <c r="V461" s="9">
        <f t="shared" si="55"/>
        <v>2011</v>
      </c>
      <c r="W461" s="6">
        <f t="shared" si="54"/>
        <v>40860.682025462964</v>
      </c>
    </row>
    <row r="462" spans="1:23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H462" t="s">
        <v>8224</v>
      </c>
      <c r="I462" t="s">
        <v>8246</v>
      </c>
      <c r="K462">
        <v>1401595200</v>
      </c>
      <c r="L462">
        <v>1398862875</v>
      </c>
      <c r="M462" t="b">
        <v>0</v>
      </c>
      <c r="N462">
        <v>2</v>
      </c>
      <c r="O462" s="9">
        <f t="shared" si="49"/>
        <v>0.29411764705882354</v>
      </c>
      <c r="P462" s="1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t="b">
        <v>0</v>
      </c>
      <c r="T462" t="s">
        <v>8270</v>
      </c>
      <c r="U462" s="6">
        <f t="shared" si="53"/>
        <v>41759.542534722219</v>
      </c>
      <c r="V462" s="9">
        <f t="shared" si="55"/>
        <v>2014</v>
      </c>
      <c r="W462" s="6">
        <f t="shared" si="54"/>
        <v>41791.166666666664</v>
      </c>
    </row>
    <row r="463" spans="1:23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H463" t="s">
        <v>8225</v>
      </c>
      <c r="I463" t="s">
        <v>8247</v>
      </c>
      <c r="K463">
        <v>1370204367</v>
      </c>
      <c r="L463">
        <v>1368476367</v>
      </c>
      <c r="M463" t="b">
        <v>0</v>
      </c>
      <c r="N463">
        <v>0</v>
      </c>
      <c r="O463" s="9">
        <f t="shared" si="49"/>
        <v>0</v>
      </c>
      <c r="P463" s="12">
        <f t="shared" si="50"/>
        <v>0</v>
      </c>
      <c r="Q463" t="str">
        <f t="shared" si="51"/>
        <v>film &amp; video</v>
      </c>
      <c r="R463" t="str">
        <f t="shared" si="52"/>
        <v>animation</v>
      </c>
      <c r="S463" t="b">
        <v>0</v>
      </c>
      <c r="T463" t="s">
        <v>8270</v>
      </c>
      <c r="U463" s="6">
        <f t="shared" si="53"/>
        <v>41407.84684027778</v>
      </c>
      <c r="V463" s="9">
        <f t="shared" si="55"/>
        <v>2013</v>
      </c>
      <c r="W463" s="6">
        <f t="shared" si="54"/>
        <v>41427.84684027778</v>
      </c>
    </row>
    <row r="464" spans="1:23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H464" t="s">
        <v>8224</v>
      </c>
      <c r="I464" t="s">
        <v>8246</v>
      </c>
      <c r="K464">
        <v>1312945341</v>
      </c>
      <c r="L464">
        <v>1307761341</v>
      </c>
      <c r="M464" t="b">
        <v>0</v>
      </c>
      <c r="N464">
        <v>0</v>
      </c>
      <c r="O464" s="9">
        <f t="shared" si="49"/>
        <v>0</v>
      </c>
      <c r="P464" s="12">
        <f t="shared" si="50"/>
        <v>0</v>
      </c>
      <c r="Q464" t="str">
        <f t="shared" si="51"/>
        <v>film &amp; video</v>
      </c>
      <c r="R464" t="str">
        <f t="shared" si="52"/>
        <v>animation</v>
      </c>
      <c r="S464" t="b">
        <v>0</v>
      </c>
      <c r="T464" t="s">
        <v>8270</v>
      </c>
      <c r="U464" s="6">
        <f t="shared" si="53"/>
        <v>40705.12663194444</v>
      </c>
      <c r="V464" s="9">
        <f t="shared" si="55"/>
        <v>2011</v>
      </c>
      <c r="W464" s="6">
        <f t="shared" si="54"/>
        <v>40765.12663194444</v>
      </c>
    </row>
    <row r="465" spans="1:23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H465" t="s">
        <v>8224</v>
      </c>
      <c r="I465" t="s">
        <v>8246</v>
      </c>
      <c r="K465">
        <v>1316883753</v>
      </c>
      <c r="L465">
        <v>1311699753</v>
      </c>
      <c r="M465" t="b">
        <v>0</v>
      </c>
      <c r="N465">
        <v>11</v>
      </c>
      <c r="O465" s="9">
        <f t="shared" si="49"/>
        <v>2.2727272727272729</v>
      </c>
      <c r="P465" s="12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t="b">
        <v>0</v>
      </c>
      <c r="T465" t="s">
        <v>8270</v>
      </c>
      <c r="U465" s="6">
        <f t="shared" si="53"/>
        <v>40750.710104166668</v>
      </c>
      <c r="V465" s="9">
        <f t="shared" si="55"/>
        <v>2011</v>
      </c>
      <c r="W465" s="6">
        <f t="shared" si="54"/>
        <v>40810.710104166668</v>
      </c>
    </row>
    <row r="466" spans="1:23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H466" t="s">
        <v>8236</v>
      </c>
      <c r="I466" t="s">
        <v>8249</v>
      </c>
      <c r="K466">
        <v>1463602935</v>
      </c>
      <c r="L466">
        <v>1461874935</v>
      </c>
      <c r="M466" t="b">
        <v>0</v>
      </c>
      <c r="N466">
        <v>1</v>
      </c>
      <c r="O466" s="9">
        <f t="shared" si="49"/>
        <v>9.9009900990099015E-2</v>
      </c>
      <c r="P466" s="12">
        <f t="shared" si="50"/>
        <v>1</v>
      </c>
      <c r="Q466" t="str">
        <f t="shared" si="51"/>
        <v>film &amp; video</v>
      </c>
      <c r="R466" t="str">
        <f t="shared" si="52"/>
        <v>animation</v>
      </c>
      <c r="S466" t="b">
        <v>0</v>
      </c>
      <c r="T466" t="s">
        <v>8270</v>
      </c>
      <c r="U466" s="6">
        <f t="shared" si="53"/>
        <v>42488.84878472222</v>
      </c>
      <c r="V466" s="9">
        <f t="shared" si="55"/>
        <v>2016</v>
      </c>
      <c r="W466" s="6">
        <f t="shared" si="54"/>
        <v>42508.84878472222</v>
      </c>
    </row>
    <row r="467" spans="1:23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H467" t="s">
        <v>8224</v>
      </c>
      <c r="I467" t="s">
        <v>8246</v>
      </c>
      <c r="K467">
        <v>1403837574</v>
      </c>
      <c r="L467">
        <v>1402455174</v>
      </c>
      <c r="M467" t="b">
        <v>0</v>
      </c>
      <c r="N467">
        <v>8</v>
      </c>
      <c r="O467" s="9">
        <f t="shared" si="49"/>
        <v>26.953125</v>
      </c>
      <c r="P467" s="12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t="b">
        <v>0</v>
      </c>
      <c r="T467" t="s">
        <v>8270</v>
      </c>
      <c r="U467" s="6">
        <f t="shared" si="53"/>
        <v>41801.120069444441</v>
      </c>
      <c r="V467" s="9">
        <f t="shared" si="55"/>
        <v>2014</v>
      </c>
      <c r="W467" s="6">
        <f t="shared" si="54"/>
        <v>41817.120069444441</v>
      </c>
    </row>
    <row r="468" spans="1:23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H468" t="s">
        <v>8224</v>
      </c>
      <c r="I468" t="s">
        <v>8246</v>
      </c>
      <c r="K468">
        <v>1347057464</v>
      </c>
      <c r="L468">
        <v>1344465464</v>
      </c>
      <c r="M468" t="b">
        <v>0</v>
      </c>
      <c r="N468">
        <v>5</v>
      </c>
      <c r="O468" s="9">
        <f t="shared" si="49"/>
        <v>0.76</v>
      </c>
      <c r="P468" s="12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t="b">
        <v>0</v>
      </c>
      <c r="T468" t="s">
        <v>8270</v>
      </c>
      <c r="U468" s="6">
        <f t="shared" si="53"/>
        <v>41129.942870370374</v>
      </c>
      <c r="V468" s="9">
        <f t="shared" si="55"/>
        <v>2012</v>
      </c>
      <c r="W468" s="6">
        <f t="shared" si="54"/>
        <v>41159.942870370374</v>
      </c>
    </row>
    <row r="469" spans="1:23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H469" t="s">
        <v>8224</v>
      </c>
      <c r="I469" t="s">
        <v>8246</v>
      </c>
      <c r="K469">
        <v>1348849134</v>
      </c>
      <c r="L469">
        <v>1344961134</v>
      </c>
      <c r="M469" t="b">
        <v>0</v>
      </c>
      <c r="N469">
        <v>39</v>
      </c>
      <c r="O469" s="9">
        <f t="shared" si="49"/>
        <v>21.574999999999999</v>
      </c>
      <c r="P469" s="12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t="b">
        <v>0</v>
      </c>
      <c r="T469" t="s">
        <v>8270</v>
      </c>
      <c r="U469" s="6">
        <f t="shared" si="53"/>
        <v>41135.679791666669</v>
      </c>
      <c r="V469" s="9">
        <f t="shared" si="55"/>
        <v>2012</v>
      </c>
      <c r="W469" s="6">
        <f t="shared" si="54"/>
        <v>41180.679791666669</v>
      </c>
    </row>
    <row r="470" spans="1:23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H470" t="s">
        <v>8224</v>
      </c>
      <c r="I470" t="s">
        <v>8246</v>
      </c>
      <c r="K470">
        <v>1341978665</v>
      </c>
      <c r="L470">
        <v>1336795283</v>
      </c>
      <c r="M470" t="b">
        <v>0</v>
      </c>
      <c r="N470">
        <v>0</v>
      </c>
      <c r="O470" s="9">
        <f t="shared" si="49"/>
        <v>0</v>
      </c>
      <c r="P470" s="12">
        <f t="shared" si="50"/>
        <v>0</v>
      </c>
      <c r="Q470" t="str">
        <f t="shared" si="51"/>
        <v>film &amp; video</v>
      </c>
      <c r="R470" t="str">
        <f t="shared" si="52"/>
        <v>animation</v>
      </c>
      <c r="S470" t="b">
        <v>0</v>
      </c>
      <c r="T470" t="s">
        <v>8270</v>
      </c>
      <c r="U470" s="6">
        <f t="shared" si="53"/>
        <v>41041.167627314819</v>
      </c>
      <c r="V470" s="9">
        <f t="shared" si="55"/>
        <v>2012</v>
      </c>
      <c r="W470" s="6">
        <f t="shared" si="54"/>
        <v>41101.160474537035</v>
      </c>
    </row>
    <row r="471" spans="1:23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H471" t="s">
        <v>8225</v>
      </c>
      <c r="I471" t="s">
        <v>8247</v>
      </c>
      <c r="K471">
        <v>1409960724</v>
      </c>
      <c r="L471">
        <v>1404776724</v>
      </c>
      <c r="M471" t="b">
        <v>0</v>
      </c>
      <c r="N471">
        <v>0</v>
      </c>
      <c r="O471" s="9">
        <f t="shared" si="49"/>
        <v>0</v>
      </c>
      <c r="P471" s="12">
        <f t="shared" si="50"/>
        <v>0</v>
      </c>
      <c r="Q471" t="str">
        <f t="shared" si="51"/>
        <v>film &amp; video</v>
      </c>
      <c r="R471" t="str">
        <f t="shared" si="52"/>
        <v>animation</v>
      </c>
      <c r="S471" t="b">
        <v>0</v>
      </c>
      <c r="T471" t="s">
        <v>8270</v>
      </c>
      <c r="U471" s="6">
        <f t="shared" si="53"/>
        <v>41827.989861111113</v>
      </c>
      <c r="V471" s="9">
        <f t="shared" si="55"/>
        <v>2014</v>
      </c>
      <c r="W471" s="6">
        <f t="shared" si="54"/>
        <v>41887.989861111113</v>
      </c>
    </row>
    <row r="472" spans="1:23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H472" t="s">
        <v>8224</v>
      </c>
      <c r="I472" t="s">
        <v>8246</v>
      </c>
      <c r="K472">
        <v>1389844800</v>
      </c>
      <c r="L472">
        <v>1385524889</v>
      </c>
      <c r="M472" t="b">
        <v>0</v>
      </c>
      <c r="N472">
        <v>2</v>
      </c>
      <c r="O472" s="9">
        <f t="shared" si="49"/>
        <v>1.02</v>
      </c>
      <c r="P472" s="1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t="b">
        <v>0</v>
      </c>
      <c r="T472" t="s">
        <v>8270</v>
      </c>
      <c r="U472" s="6">
        <f t="shared" si="53"/>
        <v>41605.167696759258</v>
      </c>
      <c r="V472" s="9">
        <f t="shared" si="55"/>
        <v>2013</v>
      </c>
      <c r="W472" s="6">
        <f t="shared" si="54"/>
        <v>41655.166666666664</v>
      </c>
    </row>
    <row r="473" spans="1:23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H473" t="s">
        <v>8224</v>
      </c>
      <c r="I473" t="s">
        <v>8246</v>
      </c>
      <c r="K473">
        <v>1397924379</v>
      </c>
      <c r="L473">
        <v>1394039979</v>
      </c>
      <c r="M473" t="b">
        <v>0</v>
      </c>
      <c r="N473">
        <v>170</v>
      </c>
      <c r="O473" s="9">
        <f t="shared" si="49"/>
        <v>11.892727272727273</v>
      </c>
      <c r="P473" s="12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t="b">
        <v>0</v>
      </c>
      <c r="T473" t="s">
        <v>8270</v>
      </c>
      <c r="U473" s="6">
        <f t="shared" si="53"/>
        <v>41703.721979166665</v>
      </c>
      <c r="V473" s="9">
        <f t="shared" si="55"/>
        <v>2014</v>
      </c>
      <c r="W473" s="6">
        <f t="shared" si="54"/>
        <v>41748.680312500001</v>
      </c>
    </row>
    <row r="474" spans="1:23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H474" t="s">
        <v>8224</v>
      </c>
      <c r="I474" t="s">
        <v>8246</v>
      </c>
      <c r="K474">
        <v>1408831718</v>
      </c>
      <c r="L474">
        <v>1406239718</v>
      </c>
      <c r="M474" t="b">
        <v>0</v>
      </c>
      <c r="N474">
        <v>5</v>
      </c>
      <c r="O474" s="9">
        <f t="shared" si="49"/>
        <v>17.625</v>
      </c>
      <c r="P474" s="12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t="b">
        <v>0</v>
      </c>
      <c r="T474" t="s">
        <v>8270</v>
      </c>
      <c r="U474" s="6">
        <f t="shared" si="53"/>
        <v>41844.922662037039</v>
      </c>
      <c r="V474" s="9">
        <f t="shared" si="55"/>
        <v>2014</v>
      </c>
      <c r="W474" s="6">
        <f t="shared" si="54"/>
        <v>41874.922662037039</v>
      </c>
    </row>
    <row r="475" spans="1:23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H475" t="s">
        <v>8224</v>
      </c>
      <c r="I475" t="s">
        <v>8246</v>
      </c>
      <c r="K475">
        <v>1410972319</v>
      </c>
      <c r="L475">
        <v>1408380319</v>
      </c>
      <c r="M475" t="b">
        <v>0</v>
      </c>
      <c r="N475">
        <v>14</v>
      </c>
      <c r="O475" s="9">
        <f t="shared" si="49"/>
        <v>2.87</v>
      </c>
      <c r="P475" s="12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t="b">
        <v>0</v>
      </c>
      <c r="T475" t="s">
        <v>8270</v>
      </c>
      <c r="U475" s="6">
        <f t="shared" si="53"/>
        <v>41869.698136574072</v>
      </c>
      <c r="V475" s="9">
        <f t="shared" si="55"/>
        <v>2014</v>
      </c>
      <c r="W475" s="6">
        <f t="shared" si="54"/>
        <v>41899.698136574072</v>
      </c>
    </row>
    <row r="476" spans="1:23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H476" t="s">
        <v>8224</v>
      </c>
      <c r="I476" t="s">
        <v>8246</v>
      </c>
      <c r="K476">
        <v>1487318029</v>
      </c>
      <c r="L476">
        <v>1484726029</v>
      </c>
      <c r="M476" t="b">
        <v>0</v>
      </c>
      <c r="N476">
        <v>1</v>
      </c>
      <c r="O476" s="9">
        <f t="shared" si="49"/>
        <v>3.0303030303030304E-2</v>
      </c>
      <c r="P476" s="12">
        <f t="shared" si="50"/>
        <v>1</v>
      </c>
      <c r="Q476" t="str">
        <f t="shared" si="51"/>
        <v>film &amp; video</v>
      </c>
      <c r="R476" t="str">
        <f t="shared" si="52"/>
        <v>animation</v>
      </c>
      <c r="S476" t="b">
        <v>0</v>
      </c>
      <c r="T476" t="s">
        <v>8270</v>
      </c>
      <c r="U476" s="6">
        <f t="shared" si="53"/>
        <v>42753.329039351855</v>
      </c>
      <c r="V476" s="9">
        <f t="shared" si="55"/>
        <v>2017</v>
      </c>
      <c r="W476" s="6">
        <f t="shared" si="54"/>
        <v>42783.329039351855</v>
      </c>
    </row>
    <row r="477" spans="1:23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H477" t="s">
        <v>8224</v>
      </c>
      <c r="I477" t="s">
        <v>8246</v>
      </c>
      <c r="K477">
        <v>1430877843</v>
      </c>
      <c r="L477">
        <v>1428285843</v>
      </c>
      <c r="M477" t="b">
        <v>0</v>
      </c>
      <c r="N477">
        <v>0</v>
      </c>
      <c r="O477" s="9">
        <f t="shared" si="49"/>
        <v>0</v>
      </c>
      <c r="P477" s="12">
        <f t="shared" si="50"/>
        <v>0</v>
      </c>
      <c r="Q477" t="str">
        <f t="shared" si="51"/>
        <v>film &amp; video</v>
      </c>
      <c r="R477" t="str">
        <f t="shared" si="52"/>
        <v>animation</v>
      </c>
      <c r="S477" t="b">
        <v>0</v>
      </c>
      <c r="T477" t="s">
        <v>8270</v>
      </c>
      <c r="U477" s="6">
        <f t="shared" si="53"/>
        <v>42100.086145833338</v>
      </c>
      <c r="V477" s="9">
        <f t="shared" si="55"/>
        <v>2015</v>
      </c>
      <c r="W477" s="6">
        <f t="shared" si="54"/>
        <v>42130.086145833338</v>
      </c>
    </row>
    <row r="478" spans="1:23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H478" t="s">
        <v>8224</v>
      </c>
      <c r="I478" t="s">
        <v>8246</v>
      </c>
      <c r="K478">
        <v>1401767940</v>
      </c>
      <c r="L478">
        <v>1398727441</v>
      </c>
      <c r="M478" t="b">
        <v>0</v>
      </c>
      <c r="N478">
        <v>124</v>
      </c>
      <c r="O478" s="9">
        <f t="shared" si="49"/>
        <v>2.230268181818182</v>
      </c>
      <c r="P478" s="12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t="b">
        <v>0</v>
      </c>
      <c r="T478" t="s">
        <v>8270</v>
      </c>
      <c r="U478" s="6">
        <f t="shared" si="53"/>
        <v>41757.975011574075</v>
      </c>
      <c r="V478" s="9">
        <f t="shared" si="55"/>
        <v>2014</v>
      </c>
      <c r="W478" s="6">
        <f t="shared" si="54"/>
        <v>41793.165972222225</v>
      </c>
    </row>
    <row r="479" spans="1:23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H479" t="s">
        <v>8224</v>
      </c>
      <c r="I479" t="s">
        <v>8246</v>
      </c>
      <c r="K479">
        <v>1337371334</v>
      </c>
      <c r="L479">
        <v>1332187334</v>
      </c>
      <c r="M479" t="b">
        <v>0</v>
      </c>
      <c r="N479">
        <v>0</v>
      </c>
      <c r="O479" s="9">
        <f t="shared" si="49"/>
        <v>0</v>
      </c>
      <c r="P479" s="12">
        <f t="shared" si="50"/>
        <v>0</v>
      </c>
      <c r="Q479" t="str">
        <f t="shared" si="51"/>
        <v>film &amp; video</v>
      </c>
      <c r="R479" t="str">
        <f t="shared" si="52"/>
        <v>animation</v>
      </c>
      <c r="S479" t="b">
        <v>0</v>
      </c>
      <c r="T479" t="s">
        <v>8270</v>
      </c>
      <c r="U479" s="6">
        <f t="shared" si="53"/>
        <v>40987.83488425926</v>
      </c>
      <c r="V479" s="9">
        <f t="shared" si="55"/>
        <v>2012</v>
      </c>
      <c r="W479" s="6">
        <f t="shared" si="54"/>
        <v>41047.83488425926</v>
      </c>
    </row>
    <row r="480" spans="1:23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H480" t="s">
        <v>8224</v>
      </c>
      <c r="I480" t="s">
        <v>8246</v>
      </c>
      <c r="K480">
        <v>1427921509</v>
      </c>
      <c r="L480">
        <v>1425333109</v>
      </c>
      <c r="M480" t="b">
        <v>0</v>
      </c>
      <c r="N480">
        <v>0</v>
      </c>
      <c r="O480" s="9">
        <f t="shared" si="49"/>
        <v>0</v>
      </c>
      <c r="P480" s="12">
        <f t="shared" si="50"/>
        <v>0</v>
      </c>
      <c r="Q480" t="str">
        <f t="shared" si="51"/>
        <v>film &amp; video</v>
      </c>
      <c r="R480" t="str">
        <f t="shared" si="52"/>
        <v>animation</v>
      </c>
      <c r="S480" t="b">
        <v>0</v>
      </c>
      <c r="T480" t="s">
        <v>8270</v>
      </c>
      <c r="U480" s="6">
        <f t="shared" si="53"/>
        <v>42065.910983796297</v>
      </c>
      <c r="V480" s="9">
        <f t="shared" si="55"/>
        <v>2015</v>
      </c>
      <c r="W480" s="6">
        <f t="shared" si="54"/>
        <v>42095.869317129633</v>
      </c>
    </row>
    <row r="481" spans="1:23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H481" t="s">
        <v>8224</v>
      </c>
      <c r="I481" t="s">
        <v>8246</v>
      </c>
      <c r="K481">
        <v>1416566835</v>
      </c>
      <c r="L481">
        <v>1411379235</v>
      </c>
      <c r="M481" t="b">
        <v>0</v>
      </c>
      <c r="N481">
        <v>55</v>
      </c>
      <c r="O481" s="9">
        <f t="shared" si="49"/>
        <v>32.56</v>
      </c>
      <c r="P481" s="12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t="b">
        <v>0</v>
      </c>
      <c r="T481" t="s">
        <v>8270</v>
      </c>
      <c r="U481" s="6">
        <f t="shared" si="53"/>
        <v>41904.407812500001</v>
      </c>
      <c r="V481" s="9">
        <f t="shared" si="55"/>
        <v>2014</v>
      </c>
      <c r="W481" s="6">
        <f t="shared" si="54"/>
        <v>41964.449479166666</v>
      </c>
    </row>
    <row r="482" spans="1:23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H482" t="s">
        <v>8224</v>
      </c>
      <c r="I482" t="s">
        <v>8246</v>
      </c>
      <c r="K482">
        <v>1376049615</v>
      </c>
      <c r="L482">
        <v>1373457615</v>
      </c>
      <c r="M482" t="b">
        <v>0</v>
      </c>
      <c r="N482">
        <v>140</v>
      </c>
      <c r="O482" s="9">
        <f t="shared" si="49"/>
        <v>19.41</v>
      </c>
      <c r="P482" s="1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t="b">
        <v>0</v>
      </c>
      <c r="T482" t="s">
        <v>8270</v>
      </c>
      <c r="U482" s="6">
        <f t="shared" si="53"/>
        <v>41465.500173611115</v>
      </c>
      <c r="V482" s="9">
        <f t="shared" si="55"/>
        <v>2013</v>
      </c>
      <c r="W482" s="6">
        <f t="shared" si="54"/>
        <v>41495.500173611115</v>
      </c>
    </row>
    <row r="483" spans="1:23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H483" t="s">
        <v>8224</v>
      </c>
      <c r="I483" t="s">
        <v>8246</v>
      </c>
      <c r="K483">
        <v>1349885289</v>
      </c>
      <c r="L483">
        <v>1347293289</v>
      </c>
      <c r="M483" t="b">
        <v>0</v>
      </c>
      <c r="N483">
        <v>21</v>
      </c>
      <c r="O483" s="9">
        <f t="shared" si="49"/>
        <v>6.1</v>
      </c>
      <c r="P483" s="12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t="b">
        <v>0</v>
      </c>
      <c r="T483" t="s">
        <v>8270</v>
      </c>
      <c r="U483" s="6">
        <f t="shared" si="53"/>
        <v>41162.672326388885</v>
      </c>
      <c r="V483" s="9">
        <f t="shared" si="55"/>
        <v>2012</v>
      </c>
      <c r="W483" s="6">
        <f t="shared" si="54"/>
        <v>41192.672326388885</v>
      </c>
    </row>
    <row r="484" spans="1:23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H484" t="s">
        <v>8224</v>
      </c>
      <c r="I484" t="s">
        <v>8246</v>
      </c>
      <c r="K484">
        <v>1460644440</v>
      </c>
      <c r="L484">
        <v>1458336690</v>
      </c>
      <c r="M484" t="b">
        <v>0</v>
      </c>
      <c r="N484">
        <v>1</v>
      </c>
      <c r="O484" s="9">
        <f t="shared" si="49"/>
        <v>0.1</v>
      </c>
      <c r="P484" s="12">
        <f t="shared" si="50"/>
        <v>10</v>
      </c>
      <c r="Q484" t="str">
        <f t="shared" si="51"/>
        <v>film &amp; video</v>
      </c>
      <c r="R484" t="str">
        <f t="shared" si="52"/>
        <v>animation</v>
      </c>
      <c r="S484" t="b">
        <v>0</v>
      </c>
      <c r="T484" t="s">
        <v>8270</v>
      </c>
      <c r="U484" s="6">
        <f t="shared" si="53"/>
        <v>42447.896874999999</v>
      </c>
      <c r="V484" s="9">
        <f t="shared" si="55"/>
        <v>2016</v>
      </c>
      <c r="W484" s="6">
        <f t="shared" si="54"/>
        <v>42474.606944444444</v>
      </c>
    </row>
    <row r="485" spans="1:23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H485" t="s">
        <v>8225</v>
      </c>
      <c r="I485" t="s">
        <v>8247</v>
      </c>
      <c r="K485">
        <v>1359434672</v>
      </c>
      <c r="L485">
        <v>1354250672</v>
      </c>
      <c r="M485" t="b">
        <v>0</v>
      </c>
      <c r="N485">
        <v>147</v>
      </c>
      <c r="O485" s="9">
        <f t="shared" si="49"/>
        <v>50.2</v>
      </c>
      <c r="P485" s="12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t="b">
        <v>0</v>
      </c>
      <c r="T485" t="s">
        <v>8270</v>
      </c>
      <c r="U485" s="6">
        <f t="shared" si="53"/>
        <v>41243.197592592594</v>
      </c>
      <c r="V485" s="9">
        <f t="shared" si="55"/>
        <v>2012</v>
      </c>
      <c r="W485" s="6">
        <f t="shared" si="54"/>
        <v>41303.197592592594</v>
      </c>
    </row>
    <row r="486" spans="1:23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H486" t="s">
        <v>8225</v>
      </c>
      <c r="I486" t="s">
        <v>8247</v>
      </c>
      <c r="K486">
        <v>1446766372</v>
      </c>
      <c r="L486">
        <v>1443220372</v>
      </c>
      <c r="M486" t="b">
        <v>0</v>
      </c>
      <c r="N486">
        <v>11</v>
      </c>
      <c r="O486" s="9">
        <f t="shared" si="49"/>
        <v>0.18625</v>
      </c>
      <c r="P486" s="12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t="b">
        <v>0</v>
      </c>
      <c r="T486" t="s">
        <v>8270</v>
      </c>
      <c r="U486" s="6">
        <f t="shared" si="53"/>
        <v>42272.93949074074</v>
      </c>
      <c r="V486" s="9">
        <f t="shared" si="55"/>
        <v>2015</v>
      </c>
      <c r="W486" s="6">
        <f t="shared" si="54"/>
        <v>42313.981157407412</v>
      </c>
    </row>
    <row r="487" spans="1:23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H487" t="s">
        <v>8225</v>
      </c>
      <c r="I487" t="s">
        <v>8247</v>
      </c>
      <c r="K487">
        <v>1368792499</v>
      </c>
      <c r="L487">
        <v>1366200499</v>
      </c>
      <c r="M487" t="b">
        <v>0</v>
      </c>
      <c r="N487">
        <v>125</v>
      </c>
      <c r="O487" s="9">
        <f t="shared" si="49"/>
        <v>21.906971229845084</v>
      </c>
      <c r="P487" s="12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t="b">
        <v>0</v>
      </c>
      <c r="T487" t="s">
        <v>8270</v>
      </c>
      <c r="U487" s="6">
        <f t="shared" si="53"/>
        <v>41381.505775462967</v>
      </c>
      <c r="V487" s="9">
        <f t="shared" si="55"/>
        <v>2013</v>
      </c>
      <c r="W487" s="6">
        <f t="shared" si="54"/>
        <v>41411.505775462967</v>
      </c>
    </row>
    <row r="488" spans="1:23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H488" t="s">
        <v>8226</v>
      </c>
      <c r="I488" t="s">
        <v>8248</v>
      </c>
      <c r="K488">
        <v>1401662239</v>
      </c>
      <c r="L488">
        <v>1399070239</v>
      </c>
      <c r="M488" t="b">
        <v>0</v>
      </c>
      <c r="N488">
        <v>1</v>
      </c>
      <c r="O488" s="9">
        <f t="shared" si="49"/>
        <v>9.0909090909090905E-3</v>
      </c>
      <c r="P488" s="12">
        <f t="shared" si="50"/>
        <v>50</v>
      </c>
      <c r="Q488" t="str">
        <f t="shared" si="51"/>
        <v>film &amp; video</v>
      </c>
      <c r="R488" t="str">
        <f t="shared" si="52"/>
        <v>animation</v>
      </c>
      <c r="S488" t="b">
        <v>0</v>
      </c>
      <c r="T488" t="s">
        <v>8270</v>
      </c>
      <c r="U488" s="6">
        <f t="shared" si="53"/>
        <v>41761.94258101852</v>
      </c>
      <c r="V488" s="9">
        <f t="shared" si="55"/>
        <v>2014</v>
      </c>
      <c r="W488" s="6">
        <f t="shared" si="54"/>
        <v>41791.94258101852</v>
      </c>
    </row>
    <row r="489" spans="1:23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H489" t="s">
        <v>8229</v>
      </c>
      <c r="I489" t="s">
        <v>8251</v>
      </c>
      <c r="K489">
        <v>1482678994</v>
      </c>
      <c r="L489">
        <v>1477491394</v>
      </c>
      <c r="M489" t="b">
        <v>0</v>
      </c>
      <c r="N489">
        <v>0</v>
      </c>
      <c r="O489" s="9">
        <f t="shared" si="49"/>
        <v>0</v>
      </c>
      <c r="P489" s="12">
        <f t="shared" si="50"/>
        <v>0</v>
      </c>
      <c r="Q489" t="str">
        <f t="shared" si="51"/>
        <v>film &amp; video</v>
      </c>
      <c r="R489" t="str">
        <f t="shared" si="52"/>
        <v>animation</v>
      </c>
      <c r="S489" t="b">
        <v>0</v>
      </c>
      <c r="T489" t="s">
        <v>8270</v>
      </c>
      <c r="U489" s="6">
        <f t="shared" si="53"/>
        <v>42669.594837962963</v>
      </c>
      <c r="V489" s="9">
        <f t="shared" si="55"/>
        <v>2016</v>
      </c>
      <c r="W489" s="6">
        <f t="shared" si="54"/>
        <v>42729.636504629627</v>
      </c>
    </row>
    <row r="490" spans="1:23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H490" t="s">
        <v>8224</v>
      </c>
      <c r="I490" t="s">
        <v>8246</v>
      </c>
      <c r="K490">
        <v>1483924700</v>
      </c>
      <c r="L490">
        <v>1481332700</v>
      </c>
      <c r="M490" t="b">
        <v>0</v>
      </c>
      <c r="N490">
        <v>0</v>
      </c>
      <c r="O490" s="9">
        <f t="shared" si="49"/>
        <v>0</v>
      </c>
      <c r="P490" s="12">
        <f t="shared" si="50"/>
        <v>0</v>
      </c>
      <c r="Q490" t="str">
        <f t="shared" si="51"/>
        <v>film &amp; video</v>
      </c>
      <c r="R490" t="str">
        <f t="shared" si="52"/>
        <v>animation</v>
      </c>
      <c r="S490" t="b">
        <v>0</v>
      </c>
      <c r="T490" t="s">
        <v>8270</v>
      </c>
      <c r="U490" s="6">
        <f t="shared" si="53"/>
        <v>42714.054398148146</v>
      </c>
      <c r="V490" s="9">
        <f t="shared" si="55"/>
        <v>2016</v>
      </c>
      <c r="W490" s="6">
        <f t="shared" si="54"/>
        <v>42744.054398148146</v>
      </c>
    </row>
    <row r="491" spans="1:23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H491" t="s">
        <v>8224</v>
      </c>
      <c r="I491" t="s">
        <v>8246</v>
      </c>
      <c r="K491">
        <v>1325763180</v>
      </c>
      <c r="L491">
        <v>1323084816</v>
      </c>
      <c r="M491" t="b">
        <v>0</v>
      </c>
      <c r="N491">
        <v>3</v>
      </c>
      <c r="O491" s="9">
        <f t="shared" si="49"/>
        <v>0.28667813379201834</v>
      </c>
      <c r="P491" s="12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t="b">
        <v>0</v>
      </c>
      <c r="T491" t="s">
        <v>8270</v>
      </c>
      <c r="U491" s="6">
        <f t="shared" si="53"/>
        <v>40882.481666666667</v>
      </c>
      <c r="V491" s="9">
        <f t="shared" si="55"/>
        <v>2011</v>
      </c>
      <c r="W491" s="6">
        <f t="shared" si="54"/>
        <v>40913.481249999997</v>
      </c>
    </row>
    <row r="492" spans="1:23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H492" t="s">
        <v>8224</v>
      </c>
      <c r="I492" t="s">
        <v>8246</v>
      </c>
      <c r="K492">
        <v>1345677285</v>
      </c>
      <c r="L492">
        <v>1343085285</v>
      </c>
      <c r="M492" t="b">
        <v>0</v>
      </c>
      <c r="N492">
        <v>0</v>
      </c>
      <c r="O492" s="9">
        <f t="shared" si="49"/>
        <v>0</v>
      </c>
      <c r="P492" s="12">
        <f t="shared" si="50"/>
        <v>0</v>
      </c>
      <c r="Q492" t="str">
        <f t="shared" si="51"/>
        <v>film &amp; video</v>
      </c>
      <c r="R492" t="str">
        <f t="shared" si="52"/>
        <v>animation</v>
      </c>
      <c r="S492" t="b">
        <v>0</v>
      </c>
      <c r="T492" t="s">
        <v>8270</v>
      </c>
      <c r="U492" s="6">
        <f t="shared" si="53"/>
        <v>41113.968576388885</v>
      </c>
      <c r="V492" s="9">
        <f t="shared" si="55"/>
        <v>2012</v>
      </c>
      <c r="W492" s="6">
        <f t="shared" si="54"/>
        <v>41143.968576388885</v>
      </c>
    </row>
    <row r="493" spans="1:23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H493" t="s">
        <v>8224</v>
      </c>
      <c r="I493" t="s">
        <v>8246</v>
      </c>
      <c r="K493">
        <v>1453937699</v>
      </c>
      <c r="L493">
        <v>1451345699</v>
      </c>
      <c r="M493" t="b">
        <v>0</v>
      </c>
      <c r="N493">
        <v>0</v>
      </c>
      <c r="O493" s="9">
        <f t="shared" si="49"/>
        <v>0</v>
      </c>
      <c r="P493" s="12">
        <f t="shared" si="50"/>
        <v>0</v>
      </c>
      <c r="Q493" t="str">
        <f t="shared" si="51"/>
        <v>film &amp; video</v>
      </c>
      <c r="R493" t="str">
        <f t="shared" si="52"/>
        <v>animation</v>
      </c>
      <c r="S493" t="b">
        <v>0</v>
      </c>
      <c r="T493" t="s">
        <v>8270</v>
      </c>
      <c r="U493" s="6">
        <f t="shared" si="53"/>
        <v>42366.982627314814</v>
      </c>
      <c r="V493" s="9">
        <f t="shared" si="55"/>
        <v>2015</v>
      </c>
      <c r="W493" s="6">
        <f t="shared" si="54"/>
        <v>42396.982627314814</v>
      </c>
    </row>
    <row r="494" spans="1:23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H494" t="s">
        <v>8235</v>
      </c>
      <c r="I494" t="s">
        <v>8255</v>
      </c>
      <c r="K494">
        <v>1476319830</v>
      </c>
      <c r="L494">
        <v>1471135830</v>
      </c>
      <c r="M494" t="b">
        <v>0</v>
      </c>
      <c r="N494">
        <v>0</v>
      </c>
      <c r="O494" s="9">
        <f t="shared" si="49"/>
        <v>0</v>
      </c>
      <c r="P494" s="12">
        <f t="shared" si="50"/>
        <v>0</v>
      </c>
      <c r="Q494" t="str">
        <f t="shared" si="51"/>
        <v>film &amp; video</v>
      </c>
      <c r="R494" t="str">
        <f t="shared" si="52"/>
        <v>animation</v>
      </c>
      <c r="S494" t="b">
        <v>0</v>
      </c>
      <c r="T494" t="s">
        <v>8270</v>
      </c>
      <c r="U494" s="6">
        <f t="shared" si="53"/>
        <v>42596.03506944445</v>
      </c>
      <c r="V494" s="9">
        <f t="shared" si="55"/>
        <v>2016</v>
      </c>
      <c r="W494" s="6">
        <f t="shared" si="54"/>
        <v>42656.03506944445</v>
      </c>
    </row>
    <row r="495" spans="1:23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H495" t="s">
        <v>8225</v>
      </c>
      <c r="I495" t="s">
        <v>8247</v>
      </c>
      <c r="K495">
        <v>1432142738</v>
      </c>
      <c r="L495">
        <v>1429550738</v>
      </c>
      <c r="M495" t="b">
        <v>0</v>
      </c>
      <c r="N495">
        <v>0</v>
      </c>
      <c r="O495" s="9">
        <f t="shared" si="49"/>
        <v>0</v>
      </c>
      <c r="P495" s="12">
        <f t="shared" si="50"/>
        <v>0</v>
      </c>
      <c r="Q495" t="str">
        <f t="shared" si="51"/>
        <v>film &amp; video</v>
      </c>
      <c r="R495" t="str">
        <f t="shared" si="52"/>
        <v>animation</v>
      </c>
      <c r="S495" t="b">
        <v>0</v>
      </c>
      <c r="T495" t="s">
        <v>8270</v>
      </c>
      <c r="U495" s="6">
        <f t="shared" si="53"/>
        <v>42114.726134259261</v>
      </c>
      <c r="V495" s="9">
        <f t="shared" si="55"/>
        <v>2015</v>
      </c>
      <c r="W495" s="6">
        <f t="shared" si="54"/>
        <v>42144.726134259261</v>
      </c>
    </row>
    <row r="496" spans="1:23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H496" t="s">
        <v>8224</v>
      </c>
      <c r="I496" t="s">
        <v>8246</v>
      </c>
      <c r="K496">
        <v>1404356400</v>
      </c>
      <c r="L496">
        <v>1402343765</v>
      </c>
      <c r="M496" t="b">
        <v>0</v>
      </c>
      <c r="N496">
        <v>3</v>
      </c>
      <c r="O496" s="9">
        <f t="shared" si="49"/>
        <v>0.155</v>
      </c>
      <c r="P496" s="12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t="b">
        <v>0</v>
      </c>
      <c r="T496" t="s">
        <v>8270</v>
      </c>
      <c r="U496" s="6">
        <f t="shared" si="53"/>
        <v>41799.830613425926</v>
      </c>
      <c r="V496" s="9">
        <f t="shared" si="55"/>
        <v>2014</v>
      </c>
      <c r="W496" s="6">
        <f t="shared" si="54"/>
        <v>41823.125</v>
      </c>
    </row>
    <row r="497" spans="1:23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H497" t="s">
        <v>8224</v>
      </c>
      <c r="I497" t="s">
        <v>8246</v>
      </c>
      <c r="K497">
        <v>1437076305</v>
      </c>
      <c r="L497">
        <v>1434484305</v>
      </c>
      <c r="M497" t="b">
        <v>0</v>
      </c>
      <c r="N497">
        <v>0</v>
      </c>
      <c r="O497" s="9">
        <f t="shared" si="49"/>
        <v>0</v>
      </c>
      <c r="P497" s="12">
        <f t="shared" si="50"/>
        <v>0</v>
      </c>
      <c r="Q497" t="str">
        <f t="shared" si="51"/>
        <v>film &amp; video</v>
      </c>
      <c r="R497" t="str">
        <f t="shared" si="52"/>
        <v>animation</v>
      </c>
      <c r="S497" t="b">
        <v>0</v>
      </c>
      <c r="T497" t="s">
        <v>8270</v>
      </c>
      <c r="U497" s="6">
        <f t="shared" si="53"/>
        <v>42171.827604166669</v>
      </c>
      <c r="V497" s="9">
        <f t="shared" si="55"/>
        <v>2015</v>
      </c>
      <c r="W497" s="6">
        <f t="shared" si="54"/>
        <v>42201.827604166669</v>
      </c>
    </row>
    <row r="498" spans="1:23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H498" t="s">
        <v>8224</v>
      </c>
      <c r="I498" t="s">
        <v>8246</v>
      </c>
      <c r="K498">
        <v>1392070874</v>
      </c>
      <c r="L498">
        <v>1386886874</v>
      </c>
      <c r="M498" t="b">
        <v>0</v>
      </c>
      <c r="N498">
        <v>1</v>
      </c>
      <c r="O498" s="9">
        <f t="shared" si="49"/>
        <v>1.6666666666666668E-3</v>
      </c>
      <c r="P498" s="12">
        <f t="shared" si="50"/>
        <v>1</v>
      </c>
      <c r="Q498" t="str">
        <f t="shared" si="51"/>
        <v>film &amp; video</v>
      </c>
      <c r="R498" t="str">
        <f t="shared" si="52"/>
        <v>animation</v>
      </c>
      <c r="S498" t="b">
        <v>0</v>
      </c>
      <c r="T498" t="s">
        <v>8270</v>
      </c>
      <c r="U498" s="6">
        <f t="shared" si="53"/>
        <v>41620.93141203704</v>
      </c>
      <c r="V498" s="9">
        <f t="shared" si="55"/>
        <v>2013</v>
      </c>
      <c r="W498" s="6">
        <f t="shared" si="54"/>
        <v>41680.93141203704</v>
      </c>
    </row>
    <row r="499" spans="1:23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H499" t="s">
        <v>8224</v>
      </c>
      <c r="I499" t="s">
        <v>8246</v>
      </c>
      <c r="K499">
        <v>1419483600</v>
      </c>
      <c r="L499">
        <v>1414889665</v>
      </c>
      <c r="M499" t="b">
        <v>0</v>
      </c>
      <c r="N499">
        <v>3</v>
      </c>
      <c r="O499" s="9">
        <f t="shared" si="49"/>
        <v>0.6696428571428571</v>
      </c>
      <c r="P499" s="12">
        <f t="shared" si="50"/>
        <v>10</v>
      </c>
      <c r="Q499" t="str">
        <f t="shared" si="51"/>
        <v>film &amp; video</v>
      </c>
      <c r="R499" t="str">
        <f t="shared" si="52"/>
        <v>animation</v>
      </c>
      <c r="S499" t="b">
        <v>0</v>
      </c>
      <c r="T499" t="s">
        <v>8270</v>
      </c>
      <c r="U499" s="6">
        <f t="shared" si="53"/>
        <v>41945.037789351853</v>
      </c>
      <c r="V499" s="9">
        <f t="shared" si="55"/>
        <v>2014</v>
      </c>
      <c r="W499" s="6">
        <f t="shared" si="54"/>
        <v>41998.208333333328</v>
      </c>
    </row>
    <row r="500" spans="1:23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H500" t="s">
        <v>8224</v>
      </c>
      <c r="I500" t="s">
        <v>8246</v>
      </c>
      <c r="K500">
        <v>1324664249</v>
      </c>
      <c r="L500">
        <v>1321035449</v>
      </c>
      <c r="M500" t="b">
        <v>0</v>
      </c>
      <c r="N500">
        <v>22</v>
      </c>
      <c r="O500" s="9">
        <f t="shared" si="49"/>
        <v>4.5985132395404555</v>
      </c>
      <c r="P500" s="12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t="b">
        <v>0</v>
      </c>
      <c r="T500" t="s">
        <v>8270</v>
      </c>
      <c r="U500" s="6">
        <f t="shared" si="53"/>
        <v>40858.762141203704</v>
      </c>
      <c r="V500" s="9">
        <f t="shared" si="55"/>
        <v>2011</v>
      </c>
      <c r="W500" s="6">
        <f t="shared" si="54"/>
        <v>40900.762141203704</v>
      </c>
    </row>
    <row r="501" spans="1:23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H501" t="s">
        <v>8224</v>
      </c>
      <c r="I501" t="s">
        <v>8246</v>
      </c>
      <c r="K501">
        <v>1255381140</v>
      </c>
      <c r="L501">
        <v>1250630968</v>
      </c>
      <c r="M501" t="b">
        <v>0</v>
      </c>
      <c r="N501">
        <v>26</v>
      </c>
      <c r="O501" s="9">
        <f t="shared" si="49"/>
        <v>9.5500000000000007</v>
      </c>
      <c r="P501" s="12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t="b">
        <v>0</v>
      </c>
      <c r="T501" t="s">
        <v>8270</v>
      </c>
      <c r="U501" s="6">
        <f t="shared" si="53"/>
        <v>40043.895462962959</v>
      </c>
      <c r="V501" s="9">
        <f t="shared" si="55"/>
        <v>2009</v>
      </c>
      <c r="W501" s="6">
        <f t="shared" si="54"/>
        <v>40098.874305555553</v>
      </c>
    </row>
    <row r="502" spans="1:23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H502" t="s">
        <v>8224</v>
      </c>
      <c r="I502" t="s">
        <v>8246</v>
      </c>
      <c r="K502">
        <v>1273356960</v>
      </c>
      <c r="L502">
        <v>1268255751</v>
      </c>
      <c r="M502" t="b">
        <v>0</v>
      </c>
      <c r="N502">
        <v>4</v>
      </c>
      <c r="O502" s="9">
        <f t="shared" si="49"/>
        <v>3.3076923076923075</v>
      </c>
      <c r="P502" s="1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t="b">
        <v>0</v>
      </c>
      <c r="T502" t="s">
        <v>8270</v>
      </c>
      <c r="U502" s="6">
        <f t="shared" si="53"/>
        <v>40247.886006944442</v>
      </c>
      <c r="V502" s="9">
        <f t="shared" si="55"/>
        <v>2010</v>
      </c>
      <c r="W502" s="6">
        <f t="shared" si="54"/>
        <v>40306.927777777775</v>
      </c>
    </row>
    <row r="503" spans="1:23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H503" t="s">
        <v>8224</v>
      </c>
      <c r="I503" t="s">
        <v>8246</v>
      </c>
      <c r="K503">
        <v>1310189851</v>
      </c>
      <c r="L503">
        <v>1307597851</v>
      </c>
      <c r="M503" t="b">
        <v>0</v>
      </c>
      <c r="N503">
        <v>0</v>
      </c>
      <c r="O503" s="9">
        <f t="shared" si="49"/>
        <v>0</v>
      </c>
      <c r="P503" s="12">
        <f t="shared" si="50"/>
        <v>0</v>
      </c>
      <c r="Q503" t="str">
        <f t="shared" si="51"/>
        <v>film &amp; video</v>
      </c>
      <c r="R503" t="str">
        <f t="shared" si="52"/>
        <v>animation</v>
      </c>
      <c r="S503" t="b">
        <v>0</v>
      </c>
      <c r="T503" t="s">
        <v>8270</v>
      </c>
      <c r="U503" s="6">
        <f t="shared" si="53"/>
        <v>40703.234386574077</v>
      </c>
      <c r="V503" s="9">
        <f t="shared" si="55"/>
        <v>2011</v>
      </c>
      <c r="W503" s="6">
        <f t="shared" si="54"/>
        <v>40733.234386574077</v>
      </c>
    </row>
    <row r="504" spans="1:23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H504" t="s">
        <v>8224</v>
      </c>
      <c r="I504" t="s">
        <v>8246</v>
      </c>
      <c r="K504">
        <v>1332073025</v>
      </c>
      <c r="L504">
        <v>1329484625</v>
      </c>
      <c r="M504" t="b">
        <v>0</v>
      </c>
      <c r="N504">
        <v>4</v>
      </c>
      <c r="O504" s="9">
        <f t="shared" si="49"/>
        <v>1.1499999999999999</v>
      </c>
      <c r="P504" s="12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t="b">
        <v>0</v>
      </c>
      <c r="T504" t="s">
        <v>8270</v>
      </c>
      <c r="U504" s="6">
        <f t="shared" si="53"/>
        <v>40956.553530092591</v>
      </c>
      <c r="V504" s="9">
        <f t="shared" si="55"/>
        <v>2012</v>
      </c>
      <c r="W504" s="6">
        <f t="shared" si="54"/>
        <v>40986.511863425927</v>
      </c>
    </row>
    <row r="505" spans="1:23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H505" t="s">
        <v>8225</v>
      </c>
      <c r="I505" t="s">
        <v>8247</v>
      </c>
      <c r="K505">
        <v>1421498303</v>
      </c>
      <c r="L505">
        <v>1418906303</v>
      </c>
      <c r="M505" t="b">
        <v>0</v>
      </c>
      <c r="N505">
        <v>9</v>
      </c>
      <c r="O505" s="9">
        <f t="shared" si="49"/>
        <v>1.7538461538461538</v>
      </c>
      <c r="P505" s="12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t="b">
        <v>0</v>
      </c>
      <c r="T505" t="s">
        <v>8270</v>
      </c>
      <c r="U505" s="6">
        <f t="shared" si="53"/>
        <v>41991.526655092588</v>
      </c>
      <c r="V505" s="9">
        <f t="shared" si="55"/>
        <v>2014</v>
      </c>
      <c r="W505" s="6">
        <f t="shared" si="54"/>
        <v>42021.526655092588</v>
      </c>
    </row>
    <row r="506" spans="1:23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H506" t="s">
        <v>8224</v>
      </c>
      <c r="I506" t="s">
        <v>8246</v>
      </c>
      <c r="K506">
        <v>1334097387</v>
      </c>
      <c r="L506">
        <v>1328916987</v>
      </c>
      <c r="M506" t="b">
        <v>0</v>
      </c>
      <c r="N506">
        <v>5</v>
      </c>
      <c r="O506" s="9">
        <f t="shared" si="49"/>
        <v>1.3673469387755102</v>
      </c>
      <c r="P506" s="12">
        <f t="shared" si="50"/>
        <v>67</v>
      </c>
      <c r="Q506" t="str">
        <f t="shared" si="51"/>
        <v>film &amp; video</v>
      </c>
      <c r="R506" t="str">
        <f t="shared" si="52"/>
        <v>animation</v>
      </c>
      <c r="S506" t="b">
        <v>0</v>
      </c>
      <c r="T506" t="s">
        <v>8270</v>
      </c>
      <c r="U506" s="6">
        <f t="shared" si="53"/>
        <v>40949.98364583333</v>
      </c>
      <c r="V506" s="9">
        <f t="shared" si="55"/>
        <v>2012</v>
      </c>
      <c r="W506" s="6">
        <f t="shared" si="54"/>
        <v>41009.941979166666</v>
      </c>
    </row>
    <row r="507" spans="1:23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H507" t="s">
        <v>8224</v>
      </c>
      <c r="I507" t="s">
        <v>8246</v>
      </c>
      <c r="K507">
        <v>1451010086</v>
      </c>
      <c r="L507">
        <v>1447122086</v>
      </c>
      <c r="M507" t="b">
        <v>0</v>
      </c>
      <c r="N507">
        <v>14</v>
      </c>
      <c r="O507" s="9">
        <f t="shared" si="49"/>
        <v>0.43333333333333335</v>
      </c>
      <c r="P507" s="12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t="b">
        <v>0</v>
      </c>
      <c r="T507" t="s">
        <v>8270</v>
      </c>
      <c r="U507" s="6">
        <f t="shared" si="53"/>
        <v>42318.098217592589</v>
      </c>
      <c r="V507" s="9">
        <f t="shared" si="55"/>
        <v>2015</v>
      </c>
      <c r="W507" s="6">
        <f t="shared" si="54"/>
        <v>42363.098217592589</v>
      </c>
    </row>
    <row r="508" spans="1:23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H508" t="s">
        <v>8224</v>
      </c>
      <c r="I508" t="s">
        <v>8246</v>
      </c>
      <c r="K508">
        <v>1376140520</v>
      </c>
      <c r="L508">
        <v>1373548520</v>
      </c>
      <c r="M508" t="b">
        <v>0</v>
      </c>
      <c r="N508">
        <v>1</v>
      </c>
      <c r="O508" s="9">
        <f t="shared" si="49"/>
        <v>0.125</v>
      </c>
      <c r="P508" s="12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t="b">
        <v>0</v>
      </c>
      <c r="T508" t="s">
        <v>8270</v>
      </c>
      <c r="U508" s="6">
        <f t="shared" si="53"/>
        <v>41466.552314814813</v>
      </c>
      <c r="V508" s="9">
        <f t="shared" si="55"/>
        <v>2013</v>
      </c>
      <c r="W508" s="6">
        <f t="shared" si="54"/>
        <v>41496.552314814813</v>
      </c>
    </row>
    <row r="509" spans="1:23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H509" t="s">
        <v>8224</v>
      </c>
      <c r="I509" t="s">
        <v>8246</v>
      </c>
      <c r="K509">
        <v>1350687657</v>
      </c>
      <c r="L509">
        <v>1346799657</v>
      </c>
      <c r="M509" t="b">
        <v>0</v>
      </c>
      <c r="N509">
        <v>10</v>
      </c>
      <c r="O509" s="9">
        <f t="shared" si="49"/>
        <v>3.2</v>
      </c>
      <c r="P509" s="12">
        <f t="shared" si="50"/>
        <v>64</v>
      </c>
      <c r="Q509" t="str">
        <f t="shared" si="51"/>
        <v>film &amp; video</v>
      </c>
      <c r="R509" t="str">
        <f t="shared" si="52"/>
        <v>animation</v>
      </c>
      <c r="S509" t="b">
        <v>0</v>
      </c>
      <c r="T509" t="s">
        <v>8270</v>
      </c>
      <c r="U509" s="6">
        <f t="shared" si="53"/>
        <v>41156.958993055552</v>
      </c>
      <c r="V509" s="9">
        <f t="shared" si="55"/>
        <v>2012</v>
      </c>
      <c r="W509" s="6">
        <f t="shared" si="54"/>
        <v>41201.958993055552</v>
      </c>
    </row>
    <row r="510" spans="1:23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H510" t="s">
        <v>8224</v>
      </c>
      <c r="I510" t="s">
        <v>8246</v>
      </c>
      <c r="K510">
        <v>1337955240</v>
      </c>
      <c r="L510">
        <v>1332808501</v>
      </c>
      <c r="M510" t="b">
        <v>0</v>
      </c>
      <c r="N510">
        <v>3</v>
      </c>
      <c r="O510" s="9">
        <f t="shared" si="49"/>
        <v>0.8</v>
      </c>
      <c r="P510" s="12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t="b">
        <v>0</v>
      </c>
      <c r="T510" t="s">
        <v>8270</v>
      </c>
      <c r="U510" s="6">
        <f t="shared" si="53"/>
        <v>40995.024317129632</v>
      </c>
      <c r="V510" s="9">
        <f t="shared" si="55"/>
        <v>2012</v>
      </c>
      <c r="W510" s="6">
        <f t="shared" si="54"/>
        <v>41054.593055555553</v>
      </c>
    </row>
    <row r="511" spans="1:23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H511" t="s">
        <v>8225</v>
      </c>
      <c r="I511" t="s">
        <v>8247</v>
      </c>
      <c r="K511">
        <v>1435504170</v>
      </c>
      <c r="L511">
        <v>1432912170</v>
      </c>
      <c r="M511" t="b">
        <v>0</v>
      </c>
      <c r="N511">
        <v>1</v>
      </c>
      <c r="O511" s="9">
        <f t="shared" si="49"/>
        <v>0.2</v>
      </c>
      <c r="P511" s="12">
        <f t="shared" si="50"/>
        <v>10</v>
      </c>
      <c r="Q511" t="str">
        <f t="shared" si="51"/>
        <v>film &amp; video</v>
      </c>
      <c r="R511" t="str">
        <f t="shared" si="52"/>
        <v>animation</v>
      </c>
      <c r="S511" t="b">
        <v>0</v>
      </c>
      <c r="T511" t="s">
        <v>8270</v>
      </c>
      <c r="U511" s="6">
        <f t="shared" si="53"/>
        <v>42153.631597222222</v>
      </c>
      <c r="V511" s="9">
        <f t="shared" si="55"/>
        <v>2015</v>
      </c>
      <c r="W511" s="6">
        <f t="shared" si="54"/>
        <v>42183.631597222222</v>
      </c>
    </row>
    <row r="512" spans="1:23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H512" t="s">
        <v>8224</v>
      </c>
      <c r="I512" t="s">
        <v>8246</v>
      </c>
      <c r="K512">
        <v>1456805639</v>
      </c>
      <c r="L512">
        <v>1454213639</v>
      </c>
      <c r="M512" t="b">
        <v>0</v>
      </c>
      <c r="N512">
        <v>0</v>
      </c>
      <c r="O512" s="9">
        <f t="shared" si="49"/>
        <v>0</v>
      </c>
      <c r="P512" s="12">
        <f t="shared" si="50"/>
        <v>0</v>
      </c>
      <c r="Q512" t="str">
        <f t="shared" si="51"/>
        <v>film &amp; video</v>
      </c>
      <c r="R512" t="str">
        <f t="shared" si="52"/>
        <v>animation</v>
      </c>
      <c r="S512" t="b">
        <v>0</v>
      </c>
      <c r="T512" t="s">
        <v>8270</v>
      </c>
      <c r="U512" s="6">
        <f t="shared" si="53"/>
        <v>42400.176377314812</v>
      </c>
      <c r="V512" s="9">
        <f t="shared" si="55"/>
        <v>2016</v>
      </c>
      <c r="W512" s="6">
        <f t="shared" si="54"/>
        <v>42430.176377314812</v>
      </c>
    </row>
    <row r="513" spans="1:23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H513" t="s">
        <v>8224</v>
      </c>
      <c r="I513" t="s">
        <v>8246</v>
      </c>
      <c r="K513">
        <v>1365228982</v>
      </c>
      <c r="L513">
        <v>1362640582</v>
      </c>
      <c r="M513" t="b">
        <v>0</v>
      </c>
      <c r="N513">
        <v>5</v>
      </c>
      <c r="O513" s="9">
        <f t="shared" si="49"/>
        <v>3</v>
      </c>
      <c r="P513" s="12">
        <f t="shared" si="50"/>
        <v>30</v>
      </c>
      <c r="Q513" t="str">
        <f t="shared" si="51"/>
        <v>film &amp; video</v>
      </c>
      <c r="R513" t="str">
        <f t="shared" si="52"/>
        <v>animation</v>
      </c>
      <c r="S513" t="b">
        <v>0</v>
      </c>
      <c r="T513" t="s">
        <v>8270</v>
      </c>
      <c r="U513" s="6">
        <f t="shared" si="53"/>
        <v>41340.303032407406</v>
      </c>
      <c r="V513" s="9">
        <f t="shared" si="55"/>
        <v>2013</v>
      </c>
      <c r="W513" s="6">
        <f t="shared" si="54"/>
        <v>41370.261365740742</v>
      </c>
    </row>
    <row r="514" spans="1:23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H514" t="s">
        <v>8224</v>
      </c>
      <c r="I514" t="s">
        <v>8246</v>
      </c>
      <c r="K514">
        <v>1479667727</v>
      </c>
      <c r="L514">
        <v>1475776127</v>
      </c>
      <c r="M514" t="b">
        <v>0</v>
      </c>
      <c r="N514">
        <v>2</v>
      </c>
      <c r="O514" s="9">
        <f t="shared" si="49"/>
        <v>0.13750000000000001</v>
      </c>
      <c r="P514" s="12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t="b">
        <v>0</v>
      </c>
      <c r="T514" t="s">
        <v>8270</v>
      </c>
      <c r="U514" s="6">
        <f t="shared" si="53"/>
        <v>42649.742210648154</v>
      </c>
      <c r="V514" s="9">
        <f t="shared" si="55"/>
        <v>2016</v>
      </c>
      <c r="W514" s="6">
        <f t="shared" si="54"/>
        <v>42694.783877314811</v>
      </c>
    </row>
    <row r="515" spans="1:23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H515" t="s">
        <v>8224</v>
      </c>
      <c r="I515" t="s">
        <v>8246</v>
      </c>
      <c r="K515">
        <v>1471244400</v>
      </c>
      <c r="L515">
        <v>1467387705</v>
      </c>
      <c r="M515" t="b">
        <v>0</v>
      </c>
      <c r="N515">
        <v>68</v>
      </c>
      <c r="O515" s="9">
        <f t="shared" ref="O515:O578" si="56">E515*100/D515</f>
        <v>13.923999999999999</v>
      </c>
      <c r="P515" s="12">
        <f t="shared" ref="P515:P578" si="57">IF(N515=0,0,E515/N515)</f>
        <v>102.38235294117646</v>
      </c>
      <c r="Q515" t="str">
        <f t="shared" ref="Q515:Q578" si="58">LEFT(T515,FIND("/",T515)-1)</f>
        <v>film &amp; video</v>
      </c>
      <c r="R515" t="str">
        <f t="shared" ref="R515:R578" si="59">RIGHT(T515,LEN(T515)-FIND("/",T515))</f>
        <v>animation</v>
      </c>
      <c r="S515" t="b">
        <v>0</v>
      </c>
      <c r="T515" t="s">
        <v>8270</v>
      </c>
      <c r="U515" s="6">
        <f t="shared" ref="U515:U578" si="60">(L515/86400)+DATE(1970,1,1)</f>
        <v>42552.653993055559</v>
      </c>
      <c r="V515" s="9">
        <f t="shared" si="55"/>
        <v>2016</v>
      </c>
      <c r="W515" s="6">
        <f t="shared" ref="W515:W578" si="61">(K515/86400)+DATE(1970,1,1)</f>
        <v>42597.291666666672</v>
      </c>
    </row>
    <row r="516" spans="1:23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H516" t="s">
        <v>8229</v>
      </c>
      <c r="I516" t="s">
        <v>8251</v>
      </c>
      <c r="K516">
        <v>1407595447</v>
      </c>
      <c r="L516">
        <v>1405003447</v>
      </c>
      <c r="M516" t="b">
        <v>0</v>
      </c>
      <c r="N516">
        <v>3</v>
      </c>
      <c r="O516" s="9">
        <f t="shared" si="56"/>
        <v>3.3333333333333335</v>
      </c>
      <c r="P516" s="12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t="b">
        <v>0</v>
      </c>
      <c r="T516" t="s">
        <v>8270</v>
      </c>
      <c r="U516" s="6">
        <f t="shared" si="60"/>
        <v>41830.613969907405</v>
      </c>
      <c r="V516" s="9">
        <f t="shared" ref="V516:V579" si="62">YEAR(U516)</f>
        <v>2014</v>
      </c>
      <c r="W516" s="6">
        <f t="shared" si="61"/>
        <v>41860.613969907405</v>
      </c>
    </row>
    <row r="517" spans="1:23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H517" t="s">
        <v>8224</v>
      </c>
      <c r="I517" t="s">
        <v>8246</v>
      </c>
      <c r="K517">
        <v>1451389601</v>
      </c>
      <c r="L517">
        <v>1447933601</v>
      </c>
      <c r="M517" t="b">
        <v>0</v>
      </c>
      <c r="N517">
        <v>34</v>
      </c>
      <c r="O517" s="9">
        <f t="shared" si="56"/>
        <v>25.41340206185567</v>
      </c>
      <c r="P517" s="12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t="b">
        <v>0</v>
      </c>
      <c r="T517" t="s">
        <v>8270</v>
      </c>
      <c r="U517" s="6">
        <f t="shared" si="60"/>
        <v>42327.490752314814</v>
      </c>
      <c r="V517" s="9">
        <f t="shared" si="62"/>
        <v>2015</v>
      </c>
      <c r="W517" s="6">
        <f t="shared" si="61"/>
        <v>42367.490752314814</v>
      </c>
    </row>
    <row r="518" spans="1:23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H518" t="s">
        <v>8225</v>
      </c>
      <c r="I518" t="s">
        <v>8247</v>
      </c>
      <c r="K518">
        <v>1432752080</v>
      </c>
      <c r="L518">
        <v>1427568080</v>
      </c>
      <c r="M518" t="b">
        <v>0</v>
      </c>
      <c r="N518">
        <v>0</v>
      </c>
      <c r="O518" s="9">
        <f t="shared" si="56"/>
        <v>0</v>
      </c>
      <c r="P518" s="12">
        <f t="shared" si="57"/>
        <v>0</v>
      </c>
      <c r="Q518" t="str">
        <f t="shared" si="58"/>
        <v>film &amp; video</v>
      </c>
      <c r="R518" t="str">
        <f t="shared" si="59"/>
        <v>animation</v>
      </c>
      <c r="S518" t="b">
        <v>0</v>
      </c>
      <c r="T518" t="s">
        <v>8270</v>
      </c>
      <c r="U518" s="6">
        <f t="shared" si="60"/>
        <v>42091.778703703705</v>
      </c>
      <c r="V518" s="9">
        <f t="shared" si="62"/>
        <v>2015</v>
      </c>
      <c r="W518" s="6">
        <f t="shared" si="61"/>
        <v>42151.778703703705</v>
      </c>
    </row>
    <row r="519" spans="1:23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H519" t="s">
        <v>8224</v>
      </c>
      <c r="I519" t="s">
        <v>8246</v>
      </c>
      <c r="K519">
        <v>1486046761</v>
      </c>
      <c r="L519">
        <v>1483454761</v>
      </c>
      <c r="M519" t="b">
        <v>0</v>
      </c>
      <c r="N519">
        <v>3</v>
      </c>
      <c r="O519" s="9">
        <f t="shared" si="56"/>
        <v>1.3666666666666667</v>
      </c>
      <c r="P519" s="12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t="b">
        <v>0</v>
      </c>
      <c r="T519" t="s">
        <v>8270</v>
      </c>
      <c r="U519" s="6">
        <f t="shared" si="60"/>
        <v>42738.615289351852</v>
      </c>
      <c r="V519" s="9">
        <f t="shared" si="62"/>
        <v>2017</v>
      </c>
      <c r="W519" s="6">
        <f t="shared" si="61"/>
        <v>42768.615289351852</v>
      </c>
    </row>
    <row r="520" spans="1:23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H520" t="s">
        <v>8224</v>
      </c>
      <c r="I520" t="s">
        <v>8246</v>
      </c>
      <c r="K520">
        <v>1441550760</v>
      </c>
      <c r="L520">
        <v>1438958824</v>
      </c>
      <c r="M520" t="b">
        <v>0</v>
      </c>
      <c r="N520">
        <v>0</v>
      </c>
      <c r="O520" s="9">
        <f t="shared" si="56"/>
        <v>0</v>
      </c>
      <c r="P520" s="12">
        <f t="shared" si="57"/>
        <v>0</v>
      </c>
      <c r="Q520" t="str">
        <f t="shared" si="58"/>
        <v>film &amp; video</v>
      </c>
      <c r="R520" t="str">
        <f t="shared" si="59"/>
        <v>animation</v>
      </c>
      <c r="S520" t="b">
        <v>0</v>
      </c>
      <c r="T520" t="s">
        <v>8270</v>
      </c>
      <c r="U520" s="6">
        <f t="shared" si="60"/>
        <v>42223.616018518514</v>
      </c>
      <c r="V520" s="9">
        <f t="shared" si="62"/>
        <v>2015</v>
      </c>
      <c r="W520" s="6">
        <f t="shared" si="61"/>
        <v>42253.615277777775</v>
      </c>
    </row>
    <row r="521" spans="1:23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H521" t="s">
        <v>8224</v>
      </c>
      <c r="I521" t="s">
        <v>8246</v>
      </c>
      <c r="K521">
        <v>1354699421</v>
      </c>
      <c r="L521">
        <v>1352107421</v>
      </c>
      <c r="M521" t="b">
        <v>0</v>
      </c>
      <c r="N521">
        <v>70</v>
      </c>
      <c r="O521" s="9">
        <f t="shared" si="56"/>
        <v>22.881426547787683</v>
      </c>
      <c r="P521" s="12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t="b">
        <v>0</v>
      </c>
      <c r="T521" t="s">
        <v>8270</v>
      </c>
      <c r="U521" s="6">
        <f t="shared" si="60"/>
        <v>41218.391446759255</v>
      </c>
      <c r="V521" s="9">
        <f t="shared" si="62"/>
        <v>2012</v>
      </c>
      <c r="W521" s="6">
        <f t="shared" si="61"/>
        <v>41248.391446759255</v>
      </c>
    </row>
    <row r="522" spans="1:23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H522" t="s">
        <v>8225</v>
      </c>
      <c r="I522" t="s">
        <v>8247</v>
      </c>
      <c r="K522">
        <v>1449766261</v>
      </c>
      <c r="L522">
        <v>1447174261</v>
      </c>
      <c r="M522" t="b">
        <v>0</v>
      </c>
      <c r="N522">
        <v>34</v>
      </c>
      <c r="O522" s="9">
        <f t="shared" si="56"/>
        <v>102.1</v>
      </c>
      <c r="P522" s="1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t="b">
        <v>1</v>
      </c>
      <c r="T522" t="s">
        <v>8271</v>
      </c>
      <c r="U522" s="6">
        <f t="shared" si="60"/>
        <v>42318.702094907407</v>
      </c>
      <c r="V522" s="9">
        <f t="shared" si="62"/>
        <v>2015</v>
      </c>
      <c r="W522" s="6">
        <f t="shared" si="61"/>
        <v>42348.702094907407</v>
      </c>
    </row>
    <row r="523" spans="1:23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H523" t="s">
        <v>8224</v>
      </c>
      <c r="I523" t="s">
        <v>8246</v>
      </c>
      <c r="K523">
        <v>1477976340</v>
      </c>
      <c r="L523">
        <v>1475460819</v>
      </c>
      <c r="M523" t="b">
        <v>0</v>
      </c>
      <c r="N523">
        <v>56</v>
      </c>
      <c r="O523" s="9">
        <f t="shared" si="56"/>
        <v>104.64</v>
      </c>
      <c r="P523" s="12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t="b">
        <v>1</v>
      </c>
      <c r="T523" t="s">
        <v>8271</v>
      </c>
      <c r="U523" s="6">
        <f t="shared" si="60"/>
        <v>42646.092812499999</v>
      </c>
      <c r="V523" s="9">
        <f t="shared" si="62"/>
        <v>2016</v>
      </c>
      <c r="W523" s="6">
        <f t="shared" si="61"/>
        <v>42675.207638888889</v>
      </c>
    </row>
    <row r="524" spans="1:23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H524" t="s">
        <v>8224</v>
      </c>
      <c r="I524" t="s">
        <v>8246</v>
      </c>
      <c r="K524">
        <v>1458518325</v>
      </c>
      <c r="L524">
        <v>1456793925</v>
      </c>
      <c r="M524" t="b">
        <v>0</v>
      </c>
      <c r="N524">
        <v>31</v>
      </c>
      <c r="O524" s="9">
        <f t="shared" si="56"/>
        <v>114.66666666666667</v>
      </c>
      <c r="P524" s="12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t="b">
        <v>1</v>
      </c>
      <c r="T524" t="s">
        <v>8271</v>
      </c>
      <c r="U524" s="6">
        <f t="shared" si="60"/>
        <v>42430.040798611109</v>
      </c>
      <c r="V524" s="9">
        <f t="shared" si="62"/>
        <v>2016</v>
      </c>
      <c r="W524" s="6">
        <f t="shared" si="61"/>
        <v>42449.999131944445</v>
      </c>
    </row>
    <row r="525" spans="1:23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H525" t="s">
        <v>8224</v>
      </c>
      <c r="I525" t="s">
        <v>8246</v>
      </c>
      <c r="K525">
        <v>1442805076</v>
      </c>
      <c r="L525">
        <v>1440213076</v>
      </c>
      <c r="M525" t="b">
        <v>0</v>
      </c>
      <c r="N525">
        <v>84</v>
      </c>
      <c r="O525" s="9">
        <f t="shared" si="56"/>
        <v>120.6</v>
      </c>
      <c r="P525" s="12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t="b">
        <v>1</v>
      </c>
      <c r="T525" t="s">
        <v>8271</v>
      </c>
      <c r="U525" s="6">
        <f t="shared" si="60"/>
        <v>42238.13282407407</v>
      </c>
      <c r="V525" s="9">
        <f t="shared" si="62"/>
        <v>2015</v>
      </c>
      <c r="W525" s="6">
        <f t="shared" si="61"/>
        <v>42268.13282407407</v>
      </c>
    </row>
    <row r="526" spans="1:23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H526" t="s">
        <v>8225</v>
      </c>
      <c r="I526" t="s">
        <v>8247</v>
      </c>
      <c r="K526">
        <v>1464801169</v>
      </c>
      <c r="L526">
        <v>1462209169</v>
      </c>
      <c r="M526" t="b">
        <v>0</v>
      </c>
      <c r="N526">
        <v>130</v>
      </c>
      <c r="O526" s="9">
        <f t="shared" si="56"/>
        <v>108.67285714285714</v>
      </c>
      <c r="P526" s="12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t="b">
        <v>1</v>
      </c>
      <c r="T526" t="s">
        <v>8271</v>
      </c>
      <c r="U526" s="6">
        <f t="shared" si="60"/>
        <v>42492.717233796298</v>
      </c>
      <c r="V526" s="9">
        <f t="shared" si="62"/>
        <v>2016</v>
      </c>
      <c r="W526" s="6">
        <f t="shared" si="61"/>
        <v>42522.717233796298</v>
      </c>
    </row>
    <row r="527" spans="1:23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H527" t="s">
        <v>8224</v>
      </c>
      <c r="I527" t="s">
        <v>8246</v>
      </c>
      <c r="K527">
        <v>1410601041</v>
      </c>
      <c r="L527">
        <v>1406713041</v>
      </c>
      <c r="M527" t="b">
        <v>0</v>
      </c>
      <c r="N527">
        <v>12</v>
      </c>
      <c r="O527" s="9">
        <f t="shared" si="56"/>
        <v>100</v>
      </c>
      <c r="P527" s="12">
        <f t="shared" si="57"/>
        <v>1000</v>
      </c>
      <c r="Q527" t="str">
        <f t="shared" si="58"/>
        <v>theater</v>
      </c>
      <c r="R527" t="str">
        <f t="shared" si="59"/>
        <v>plays</v>
      </c>
      <c r="S527" t="b">
        <v>1</v>
      </c>
      <c r="T527" t="s">
        <v>8271</v>
      </c>
      <c r="U527" s="6">
        <f t="shared" si="60"/>
        <v>41850.400937500002</v>
      </c>
      <c r="V527" s="9">
        <f t="shared" si="62"/>
        <v>2014</v>
      </c>
      <c r="W527" s="6">
        <f t="shared" si="61"/>
        <v>41895.400937500002</v>
      </c>
    </row>
    <row r="528" spans="1:23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H528" t="s">
        <v>8225</v>
      </c>
      <c r="I528" t="s">
        <v>8247</v>
      </c>
      <c r="K528">
        <v>1438966800</v>
      </c>
      <c r="L528">
        <v>1436278344</v>
      </c>
      <c r="M528" t="b">
        <v>0</v>
      </c>
      <c r="N528">
        <v>23</v>
      </c>
      <c r="O528" s="9">
        <f t="shared" si="56"/>
        <v>114</v>
      </c>
      <c r="P528" s="12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t="b">
        <v>1</v>
      </c>
      <c r="T528" t="s">
        <v>8271</v>
      </c>
      <c r="U528" s="6">
        <f t="shared" si="60"/>
        <v>42192.591944444444</v>
      </c>
      <c r="V528" s="9">
        <f t="shared" si="62"/>
        <v>2015</v>
      </c>
      <c r="W528" s="6">
        <f t="shared" si="61"/>
        <v>42223.708333333328</v>
      </c>
    </row>
    <row r="529" spans="1:23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H529" t="s">
        <v>8224</v>
      </c>
      <c r="I529" t="s">
        <v>8246</v>
      </c>
      <c r="K529">
        <v>1487347500</v>
      </c>
      <c r="L529">
        <v>1484715366</v>
      </c>
      <c r="M529" t="b">
        <v>0</v>
      </c>
      <c r="N529">
        <v>158</v>
      </c>
      <c r="O529" s="9">
        <f t="shared" si="56"/>
        <v>100.85</v>
      </c>
      <c r="P529" s="12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t="b">
        <v>1</v>
      </c>
      <c r="T529" t="s">
        <v>8271</v>
      </c>
      <c r="U529" s="6">
        <f t="shared" si="60"/>
        <v>42753.205625000002</v>
      </c>
      <c r="V529" s="9">
        <f t="shared" si="62"/>
        <v>2017</v>
      </c>
      <c r="W529" s="6">
        <f t="shared" si="61"/>
        <v>42783.670138888891</v>
      </c>
    </row>
    <row r="530" spans="1:23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H530" t="s">
        <v>8224</v>
      </c>
      <c r="I530" t="s">
        <v>8246</v>
      </c>
      <c r="K530">
        <v>1434921600</v>
      </c>
      <c r="L530">
        <v>1433109907</v>
      </c>
      <c r="M530" t="b">
        <v>0</v>
      </c>
      <c r="N530">
        <v>30</v>
      </c>
      <c r="O530" s="9">
        <f t="shared" si="56"/>
        <v>115.65217391304348</v>
      </c>
      <c r="P530" s="12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t="b">
        <v>1</v>
      </c>
      <c r="T530" t="s">
        <v>8271</v>
      </c>
      <c r="U530" s="6">
        <f t="shared" si="60"/>
        <v>42155.920219907406</v>
      </c>
      <c r="V530" s="9">
        <f t="shared" si="62"/>
        <v>2015</v>
      </c>
      <c r="W530" s="6">
        <f t="shared" si="61"/>
        <v>42176.888888888891</v>
      </c>
    </row>
    <row r="531" spans="1:23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H531" t="s">
        <v>8229</v>
      </c>
      <c r="I531" t="s">
        <v>8251</v>
      </c>
      <c r="K531">
        <v>1484110800</v>
      </c>
      <c r="L531">
        <v>1482281094</v>
      </c>
      <c r="M531" t="b">
        <v>0</v>
      </c>
      <c r="N531">
        <v>18</v>
      </c>
      <c r="O531" s="9">
        <f t="shared" si="56"/>
        <v>130.41666666666666</v>
      </c>
      <c r="P531" s="12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t="b">
        <v>1</v>
      </c>
      <c r="T531" t="s">
        <v>8271</v>
      </c>
      <c r="U531" s="6">
        <f t="shared" si="60"/>
        <v>42725.031180555554</v>
      </c>
      <c r="V531" s="9">
        <f t="shared" si="62"/>
        <v>2016</v>
      </c>
      <c r="W531" s="6">
        <f t="shared" si="61"/>
        <v>42746.208333333328</v>
      </c>
    </row>
    <row r="532" spans="1:23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H532" t="s">
        <v>8224</v>
      </c>
      <c r="I532" t="s">
        <v>8246</v>
      </c>
      <c r="K532">
        <v>1435111200</v>
      </c>
      <c r="L532">
        <v>1433254268</v>
      </c>
      <c r="M532" t="b">
        <v>0</v>
      </c>
      <c r="N532">
        <v>29</v>
      </c>
      <c r="O532" s="9">
        <f t="shared" si="56"/>
        <v>107.7826725403818</v>
      </c>
      <c r="P532" s="1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t="b">
        <v>1</v>
      </c>
      <c r="T532" t="s">
        <v>8271</v>
      </c>
      <c r="U532" s="6">
        <f t="shared" si="60"/>
        <v>42157.591064814813</v>
      </c>
      <c r="V532" s="9">
        <f t="shared" si="62"/>
        <v>2015</v>
      </c>
      <c r="W532" s="6">
        <f t="shared" si="61"/>
        <v>42179.083333333328</v>
      </c>
    </row>
    <row r="533" spans="1:23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H533" t="s">
        <v>8224</v>
      </c>
      <c r="I533" t="s">
        <v>8246</v>
      </c>
      <c r="K533">
        <v>1481957940</v>
      </c>
      <c r="L533">
        <v>1478050429</v>
      </c>
      <c r="M533" t="b">
        <v>0</v>
      </c>
      <c r="N533">
        <v>31</v>
      </c>
      <c r="O533" s="9">
        <f t="shared" si="56"/>
        <v>100</v>
      </c>
      <c r="P533" s="12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t="b">
        <v>1</v>
      </c>
      <c r="T533" t="s">
        <v>8271</v>
      </c>
      <c r="U533" s="6">
        <f t="shared" si="60"/>
        <v>42676.065150462964</v>
      </c>
      <c r="V533" s="9">
        <f t="shared" si="62"/>
        <v>2016</v>
      </c>
      <c r="W533" s="6">
        <f t="shared" si="61"/>
        <v>42721.290972222225</v>
      </c>
    </row>
    <row r="534" spans="1:23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H534" t="s">
        <v>8224</v>
      </c>
      <c r="I534" t="s">
        <v>8246</v>
      </c>
      <c r="K534">
        <v>1463098208</v>
      </c>
      <c r="L534">
        <v>1460506208</v>
      </c>
      <c r="M534" t="b">
        <v>0</v>
      </c>
      <c r="N534">
        <v>173</v>
      </c>
      <c r="O534" s="9">
        <f t="shared" si="56"/>
        <v>123.25</v>
      </c>
      <c r="P534" s="12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t="b">
        <v>1</v>
      </c>
      <c r="T534" t="s">
        <v>8271</v>
      </c>
      <c r="U534" s="6">
        <f t="shared" si="60"/>
        <v>42473.007037037038</v>
      </c>
      <c r="V534" s="9">
        <f t="shared" si="62"/>
        <v>2016</v>
      </c>
      <c r="W534" s="6">
        <f t="shared" si="61"/>
        <v>42503.007037037038</v>
      </c>
    </row>
    <row r="535" spans="1:23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H535" t="s">
        <v>8225</v>
      </c>
      <c r="I535" t="s">
        <v>8247</v>
      </c>
      <c r="K535">
        <v>1463394365</v>
      </c>
      <c r="L535">
        <v>1461320765</v>
      </c>
      <c r="M535" t="b">
        <v>0</v>
      </c>
      <c r="N535">
        <v>17</v>
      </c>
      <c r="O535" s="9">
        <f t="shared" si="56"/>
        <v>100.2</v>
      </c>
      <c r="P535" s="12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t="b">
        <v>1</v>
      </c>
      <c r="T535" t="s">
        <v>8271</v>
      </c>
      <c r="U535" s="6">
        <f t="shared" si="60"/>
        <v>42482.43478009259</v>
      </c>
      <c r="V535" s="9">
        <f t="shared" si="62"/>
        <v>2016</v>
      </c>
      <c r="W535" s="6">
        <f t="shared" si="61"/>
        <v>42506.43478009259</v>
      </c>
    </row>
    <row r="536" spans="1:23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H536" t="s">
        <v>8234</v>
      </c>
      <c r="I536" t="s">
        <v>8254</v>
      </c>
      <c r="K536">
        <v>1446418800</v>
      </c>
      <c r="L536">
        <v>1443036470</v>
      </c>
      <c r="M536" t="b">
        <v>0</v>
      </c>
      <c r="N536">
        <v>48</v>
      </c>
      <c r="O536" s="9">
        <f t="shared" si="56"/>
        <v>104.66666666666667</v>
      </c>
      <c r="P536" s="12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t="b">
        <v>1</v>
      </c>
      <c r="T536" t="s">
        <v>8271</v>
      </c>
      <c r="U536" s="6">
        <f t="shared" si="60"/>
        <v>42270.810995370368</v>
      </c>
      <c r="V536" s="9">
        <f t="shared" si="62"/>
        <v>2015</v>
      </c>
      <c r="W536" s="6">
        <f t="shared" si="61"/>
        <v>42309.958333333328</v>
      </c>
    </row>
    <row r="537" spans="1:23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H537" t="s">
        <v>8225</v>
      </c>
      <c r="I537" t="s">
        <v>8247</v>
      </c>
      <c r="K537">
        <v>1483707905</v>
      </c>
      <c r="L537">
        <v>1481115905</v>
      </c>
      <c r="M537" t="b">
        <v>0</v>
      </c>
      <c r="N537">
        <v>59</v>
      </c>
      <c r="O537" s="9">
        <f t="shared" si="56"/>
        <v>102.5</v>
      </c>
      <c r="P537" s="12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t="b">
        <v>1</v>
      </c>
      <c r="T537" t="s">
        <v>8271</v>
      </c>
      <c r="U537" s="6">
        <f t="shared" si="60"/>
        <v>42711.54519675926</v>
      </c>
      <c r="V537" s="9">
        <f t="shared" si="62"/>
        <v>2016</v>
      </c>
      <c r="W537" s="6">
        <f t="shared" si="61"/>
        <v>42741.54519675926</v>
      </c>
    </row>
    <row r="538" spans="1:23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H538" t="s">
        <v>8225</v>
      </c>
      <c r="I538" t="s">
        <v>8247</v>
      </c>
      <c r="K538">
        <v>1438624800</v>
      </c>
      <c r="L538">
        <v>1435133807</v>
      </c>
      <c r="M538" t="b">
        <v>0</v>
      </c>
      <c r="N538">
        <v>39</v>
      </c>
      <c r="O538" s="9">
        <f t="shared" si="56"/>
        <v>118.25757575757575</v>
      </c>
      <c r="P538" s="12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t="b">
        <v>1</v>
      </c>
      <c r="T538" t="s">
        <v>8271</v>
      </c>
      <c r="U538" s="6">
        <f t="shared" si="60"/>
        <v>42179.344988425924</v>
      </c>
      <c r="V538" s="9">
        <f t="shared" si="62"/>
        <v>2015</v>
      </c>
      <c r="W538" s="6">
        <f t="shared" si="61"/>
        <v>42219.75</v>
      </c>
    </row>
    <row r="539" spans="1:23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H539" t="s">
        <v>8224</v>
      </c>
      <c r="I539" t="s">
        <v>8246</v>
      </c>
      <c r="K539">
        <v>1446665191</v>
      </c>
      <c r="L539">
        <v>1444069591</v>
      </c>
      <c r="M539" t="b">
        <v>0</v>
      </c>
      <c r="N539">
        <v>59</v>
      </c>
      <c r="O539" s="9">
        <f t="shared" si="56"/>
        <v>120.5</v>
      </c>
      <c r="P539" s="12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t="b">
        <v>1</v>
      </c>
      <c r="T539" t="s">
        <v>8271</v>
      </c>
      <c r="U539" s="6">
        <f t="shared" si="60"/>
        <v>42282.768414351856</v>
      </c>
      <c r="V539" s="9">
        <f t="shared" si="62"/>
        <v>2015</v>
      </c>
      <c r="W539" s="6">
        <f t="shared" si="61"/>
        <v>42312.810081018513</v>
      </c>
    </row>
    <row r="540" spans="1:23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H540" t="s">
        <v>8224</v>
      </c>
      <c r="I540" t="s">
        <v>8246</v>
      </c>
      <c r="K540">
        <v>1463166263</v>
      </c>
      <c r="L540">
        <v>1460574263</v>
      </c>
      <c r="M540" t="b">
        <v>0</v>
      </c>
      <c r="N540">
        <v>60</v>
      </c>
      <c r="O540" s="9">
        <f t="shared" si="56"/>
        <v>302.42</v>
      </c>
      <c r="P540" s="12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t="b">
        <v>1</v>
      </c>
      <c r="T540" t="s">
        <v>8271</v>
      </c>
      <c r="U540" s="6">
        <f t="shared" si="60"/>
        <v>42473.794710648144</v>
      </c>
      <c r="V540" s="9">
        <f t="shared" si="62"/>
        <v>2016</v>
      </c>
      <c r="W540" s="6">
        <f t="shared" si="61"/>
        <v>42503.794710648144</v>
      </c>
    </row>
    <row r="541" spans="1:23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H541" t="s">
        <v>8225</v>
      </c>
      <c r="I541" t="s">
        <v>8247</v>
      </c>
      <c r="K541">
        <v>1467681107</v>
      </c>
      <c r="L541">
        <v>1465866707</v>
      </c>
      <c r="M541" t="b">
        <v>0</v>
      </c>
      <c r="N541">
        <v>20</v>
      </c>
      <c r="O541" s="9">
        <f t="shared" si="56"/>
        <v>100.64400000000001</v>
      </c>
      <c r="P541" s="12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t="b">
        <v>1</v>
      </c>
      <c r="T541" t="s">
        <v>8271</v>
      </c>
      <c r="U541" s="6">
        <f t="shared" si="60"/>
        <v>42535.049849537041</v>
      </c>
      <c r="V541" s="9">
        <f t="shared" si="62"/>
        <v>2016</v>
      </c>
      <c r="W541" s="6">
        <f t="shared" si="61"/>
        <v>42556.049849537041</v>
      </c>
    </row>
    <row r="542" spans="1:23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H542" t="s">
        <v>8224</v>
      </c>
      <c r="I542" t="s">
        <v>8246</v>
      </c>
      <c r="K542">
        <v>1423078606</v>
      </c>
      <c r="L542">
        <v>1420486606</v>
      </c>
      <c r="M542" t="b">
        <v>0</v>
      </c>
      <c r="N542">
        <v>1</v>
      </c>
      <c r="O542" s="9">
        <f t="shared" si="56"/>
        <v>6.6666666666666671E-3</v>
      </c>
      <c r="P542" s="12">
        <f t="shared" si="57"/>
        <v>1</v>
      </c>
      <c r="Q542" t="str">
        <f t="shared" si="58"/>
        <v>technology</v>
      </c>
      <c r="R542" t="str">
        <f t="shared" si="59"/>
        <v>web</v>
      </c>
      <c r="S542" t="b">
        <v>0</v>
      </c>
      <c r="T542" t="s">
        <v>8272</v>
      </c>
      <c r="U542" s="6">
        <f t="shared" si="60"/>
        <v>42009.817199074074</v>
      </c>
      <c r="V542" s="9">
        <f t="shared" si="62"/>
        <v>2015</v>
      </c>
      <c r="W542" s="6">
        <f t="shared" si="61"/>
        <v>42039.817199074074</v>
      </c>
    </row>
    <row r="543" spans="1:23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H543" t="s">
        <v>8224</v>
      </c>
      <c r="I543" t="s">
        <v>8246</v>
      </c>
      <c r="K543">
        <v>1446080834</v>
      </c>
      <c r="L543">
        <v>1443488834</v>
      </c>
      <c r="M543" t="b">
        <v>0</v>
      </c>
      <c r="N543">
        <v>1</v>
      </c>
      <c r="O543" s="9">
        <f t="shared" si="56"/>
        <v>0.55555555555555558</v>
      </c>
      <c r="P543" s="12">
        <f t="shared" si="57"/>
        <v>25</v>
      </c>
      <c r="Q543" t="str">
        <f t="shared" si="58"/>
        <v>technology</v>
      </c>
      <c r="R543" t="str">
        <f t="shared" si="59"/>
        <v>web</v>
      </c>
      <c r="S543" t="b">
        <v>0</v>
      </c>
      <c r="T543" t="s">
        <v>8272</v>
      </c>
      <c r="U543" s="6">
        <f t="shared" si="60"/>
        <v>42276.046689814815</v>
      </c>
      <c r="V543" s="9">
        <f t="shared" si="62"/>
        <v>2015</v>
      </c>
      <c r="W543" s="6">
        <f t="shared" si="61"/>
        <v>42306.046689814815</v>
      </c>
    </row>
    <row r="544" spans="1:23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H544" t="s">
        <v>8224</v>
      </c>
      <c r="I544" t="s">
        <v>8246</v>
      </c>
      <c r="K544">
        <v>1462293716</v>
      </c>
      <c r="L544">
        <v>1457113316</v>
      </c>
      <c r="M544" t="b">
        <v>0</v>
      </c>
      <c r="N544">
        <v>1</v>
      </c>
      <c r="O544" s="9">
        <f t="shared" si="56"/>
        <v>4.0000000000000002E-4</v>
      </c>
      <c r="P544" s="12">
        <f t="shared" si="57"/>
        <v>1</v>
      </c>
      <c r="Q544" t="str">
        <f t="shared" si="58"/>
        <v>technology</v>
      </c>
      <c r="R544" t="str">
        <f t="shared" si="59"/>
        <v>web</v>
      </c>
      <c r="S544" t="b">
        <v>0</v>
      </c>
      <c r="T544" t="s">
        <v>8272</v>
      </c>
      <c r="U544" s="6">
        <f t="shared" si="60"/>
        <v>42433.737453703703</v>
      </c>
      <c r="V544" s="9">
        <f t="shared" si="62"/>
        <v>2016</v>
      </c>
      <c r="W544" s="6">
        <f t="shared" si="61"/>
        <v>42493.695787037039</v>
      </c>
    </row>
    <row r="545" spans="1:23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H545" t="s">
        <v>8226</v>
      </c>
      <c r="I545" t="s">
        <v>8248</v>
      </c>
      <c r="K545">
        <v>1414807962</v>
      </c>
      <c r="L545">
        <v>1412215962</v>
      </c>
      <c r="M545" t="b">
        <v>0</v>
      </c>
      <c r="N545">
        <v>2</v>
      </c>
      <c r="O545" s="9">
        <f t="shared" si="56"/>
        <v>0.31818181818181818</v>
      </c>
      <c r="P545" s="12">
        <f t="shared" si="57"/>
        <v>35</v>
      </c>
      <c r="Q545" t="str">
        <f t="shared" si="58"/>
        <v>technology</v>
      </c>
      <c r="R545" t="str">
        <f t="shared" si="59"/>
        <v>web</v>
      </c>
      <c r="S545" t="b">
        <v>0</v>
      </c>
      <c r="T545" t="s">
        <v>8272</v>
      </c>
      <c r="U545" s="6">
        <f t="shared" si="60"/>
        <v>41914.092152777775</v>
      </c>
      <c r="V545" s="9">
        <f t="shared" si="62"/>
        <v>2014</v>
      </c>
      <c r="W545" s="6">
        <f t="shared" si="61"/>
        <v>41944.092152777775</v>
      </c>
    </row>
    <row r="546" spans="1:23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H546" t="s">
        <v>8224</v>
      </c>
      <c r="I546" t="s">
        <v>8246</v>
      </c>
      <c r="K546">
        <v>1467647160</v>
      </c>
      <c r="L546">
        <v>1465055160</v>
      </c>
      <c r="M546" t="b">
        <v>0</v>
      </c>
      <c r="N546">
        <v>2</v>
      </c>
      <c r="O546" s="9">
        <f t="shared" si="56"/>
        <v>1.2</v>
      </c>
      <c r="P546" s="12">
        <f t="shared" si="57"/>
        <v>3</v>
      </c>
      <c r="Q546" t="str">
        <f t="shared" si="58"/>
        <v>technology</v>
      </c>
      <c r="R546" t="str">
        <f t="shared" si="59"/>
        <v>web</v>
      </c>
      <c r="S546" t="b">
        <v>0</v>
      </c>
      <c r="T546" t="s">
        <v>8272</v>
      </c>
      <c r="U546" s="6">
        <f t="shared" si="60"/>
        <v>42525.656944444447</v>
      </c>
      <c r="V546" s="9">
        <f t="shared" si="62"/>
        <v>2016</v>
      </c>
      <c r="W546" s="6">
        <f t="shared" si="61"/>
        <v>42555.656944444447</v>
      </c>
    </row>
    <row r="547" spans="1:23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H547" t="s">
        <v>8230</v>
      </c>
      <c r="I547" t="s">
        <v>8249</v>
      </c>
      <c r="K547">
        <v>1447600389</v>
      </c>
      <c r="L547">
        <v>1444140789</v>
      </c>
      <c r="M547" t="b">
        <v>0</v>
      </c>
      <c r="N547">
        <v>34</v>
      </c>
      <c r="O547" s="9">
        <f t="shared" si="56"/>
        <v>27.384</v>
      </c>
      <c r="P547" s="12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t="b">
        <v>0</v>
      </c>
      <c r="T547" t="s">
        <v>8272</v>
      </c>
      <c r="U547" s="6">
        <f t="shared" si="60"/>
        <v>42283.592465277776</v>
      </c>
      <c r="V547" s="9">
        <f t="shared" si="62"/>
        <v>2015</v>
      </c>
      <c r="W547" s="6">
        <f t="shared" si="61"/>
        <v>42323.634131944447</v>
      </c>
    </row>
    <row r="548" spans="1:23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H548" t="s">
        <v>8224</v>
      </c>
      <c r="I548" t="s">
        <v>8246</v>
      </c>
      <c r="K548">
        <v>1445097715</v>
      </c>
      <c r="L548">
        <v>1441209715</v>
      </c>
      <c r="M548" t="b">
        <v>0</v>
      </c>
      <c r="N548">
        <v>2</v>
      </c>
      <c r="O548" s="9">
        <f t="shared" si="56"/>
        <v>8.666666666666667E-2</v>
      </c>
      <c r="P548" s="12">
        <f t="shared" si="57"/>
        <v>26</v>
      </c>
      <c r="Q548" t="str">
        <f t="shared" si="58"/>
        <v>technology</v>
      </c>
      <c r="R548" t="str">
        <f t="shared" si="59"/>
        <v>web</v>
      </c>
      <c r="S548" t="b">
        <v>0</v>
      </c>
      <c r="T548" t="s">
        <v>8272</v>
      </c>
      <c r="U548" s="6">
        <f t="shared" si="60"/>
        <v>42249.667997685188</v>
      </c>
      <c r="V548" s="9">
        <f t="shared" si="62"/>
        <v>2015</v>
      </c>
      <c r="W548" s="6">
        <f t="shared" si="61"/>
        <v>42294.667997685188</v>
      </c>
    </row>
    <row r="549" spans="1:23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H549" t="s">
        <v>8225</v>
      </c>
      <c r="I549" t="s">
        <v>8247</v>
      </c>
      <c r="K549">
        <v>1455122564</v>
      </c>
      <c r="L549">
        <v>1452530564</v>
      </c>
      <c r="M549" t="b">
        <v>0</v>
      </c>
      <c r="N549">
        <v>0</v>
      </c>
      <c r="O549" s="9">
        <f t="shared" si="56"/>
        <v>0</v>
      </c>
      <c r="P549" s="12">
        <f t="shared" si="57"/>
        <v>0</v>
      </c>
      <c r="Q549" t="str">
        <f t="shared" si="58"/>
        <v>technology</v>
      </c>
      <c r="R549" t="str">
        <f t="shared" si="59"/>
        <v>web</v>
      </c>
      <c r="S549" t="b">
        <v>0</v>
      </c>
      <c r="T549" t="s">
        <v>8272</v>
      </c>
      <c r="U549" s="6">
        <f t="shared" si="60"/>
        <v>42380.696342592593</v>
      </c>
      <c r="V549" s="9">
        <f t="shared" si="62"/>
        <v>2016</v>
      </c>
      <c r="W549" s="6">
        <f t="shared" si="61"/>
        <v>42410.696342592593</v>
      </c>
    </row>
    <row r="550" spans="1:23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H550" t="s">
        <v>8225</v>
      </c>
      <c r="I550" t="s">
        <v>8247</v>
      </c>
      <c r="K550">
        <v>1446154848</v>
      </c>
      <c r="L550">
        <v>1443562848</v>
      </c>
      <c r="M550" t="b">
        <v>0</v>
      </c>
      <c r="N550">
        <v>1</v>
      </c>
      <c r="O550" s="9">
        <f t="shared" si="56"/>
        <v>0.09</v>
      </c>
      <c r="P550" s="12">
        <f t="shared" si="57"/>
        <v>9</v>
      </c>
      <c r="Q550" t="str">
        <f t="shared" si="58"/>
        <v>technology</v>
      </c>
      <c r="R550" t="str">
        <f t="shared" si="59"/>
        <v>web</v>
      </c>
      <c r="S550" t="b">
        <v>0</v>
      </c>
      <c r="T550" t="s">
        <v>8272</v>
      </c>
      <c r="U550" s="6">
        <f t="shared" si="60"/>
        <v>42276.903333333335</v>
      </c>
      <c r="V550" s="9">
        <f t="shared" si="62"/>
        <v>2015</v>
      </c>
      <c r="W550" s="6">
        <f t="shared" si="61"/>
        <v>42306.903333333335</v>
      </c>
    </row>
    <row r="551" spans="1:23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H551" t="s">
        <v>8225</v>
      </c>
      <c r="I551" t="s">
        <v>8247</v>
      </c>
      <c r="K551">
        <v>1436368622</v>
      </c>
      <c r="L551">
        <v>1433776622</v>
      </c>
      <c r="M551" t="b">
        <v>0</v>
      </c>
      <c r="N551">
        <v>8</v>
      </c>
      <c r="O551" s="9">
        <f t="shared" si="56"/>
        <v>2.72</v>
      </c>
      <c r="P551" s="12">
        <f t="shared" si="57"/>
        <v>8.5</v>
      </c>
      <c r="Q551" t="str">
        <f t="shared" si="58"/>
        <v>technology</v>
      </c>
      <c r="R551" t="str">
        <f t="shared" si="59"/>
        <v>web</v>
      </c>
      <c r="S551" t="b">
        <v>0</v>
      </c>
      <c r="T551" t="s">
        <v>8272</v>
      </c>
      <c r="U551" s="6">
        <f t="shared" si="60"/>
        <v>42163.636828703704</v>
      </c>
      <c r="V551" s="9">
        <f t="shared" si="62"/>
        <v>2015</v>
      </c>
      <c r="W551" s="6">
        <f t="shared" si="61"/>
        <v>42193.636828703704</v>
      </c>
    </row>
    <row r="552" spans="1:23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H552" t="s">
        <v>8229</v>
      </c>
      <c r="I552" t="s">
        <v>8251</v>
      </c>
      <c r="K552">
        <v>1485838800</v>
      </c>
      <c r="L552">
        <v>1484756245</v>
      </c>
      <c r="M552" t="b">
        <v>0</v>
      </c>
      <c r="N552">
        <v>4</v>
      </c>
      <c r="O552" s="9">
        <f t="shared" si="56"/>
        <v>0.7</v>
      </c>
      <c r="P552" s="12">
        <f t="shared" si="57"/>
        <v>8.75</v>
      </c>
      <c r="Q552" t="str">
        <f t="shared" si="58"/>
        <v>technology</v>
      </c>
      <c r="R552" t="str">
        <f t="shared" si="59"/>
        <v>web</v>
      </c>
      <c r="S552" t="b">
        <v>0</v>
      </c>
      <c r="T552" t="s">
        <v>8272</v>
      </c>
      <c r="U552" s="6">
        <f t="shared" si="60"/>
        <v>42753.678761574076</v>
      </c>
      <c r="V552" s="9">
        <f t="shared" si="62"/>
        <v>2017</v>
      </c>
      <c r="W552" s="6">
        <f t="shared" si="61"/>
        <v>42766.208333333328</v>
      </c>
    </row>
    <row r="553" spans="1:23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H553" t="s">
        <v>8224</v>
      </c>
      <c r="I553" t="s">
        <v>8246</v>
      </c>
      <c r="K553">
        <v>1438451580</v>
      </c>
      <c r="L553">
        <v>1434609424</v>
      </c>
      <c r="M553" t="b">
        <v>0</v>
      </c>
      <c r="N553">
        <v>28</v>
      </c>
      <c r="O553" s="9">
        <f t="shared" si="56"/>
        <v>5.0413333333333332</v>
      </c>
      <c r="P553" s="12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t="b">
        <v>0</v>
      </c>
      <c r="T553" t="s">
        <v>8272</v>
      </c>
      <c r="U553" s="6">
        <f t="shared" si="60"/>
        <v>42173.275740740741</v>
      </c>
      <c r="V553" s="9">
        <f t="shared" si="62"/>
        <v>2015</v>
      </c>
      <c r="W553" s="6">
        <f t="shared" si="61"/>
        <v>42217.745138888888</v>
      </c>
    </row>
    <row r="554" spans="1:23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H554" t="s">
        <v>8229</v>
      </c>
      <c r="I554" t="s">
        <v>8251</v>
      </c>
      <c r="K554">
        <v>1452350896</v>
      </c>
      <c r="L554">
        <v>1447166896</v>
      </c>
      <c r="M554" t="b">
        <v>0</v>
      </c>
      <c r="N554">
        <v>0</v>
      </c>
      <c r="O554" s="9">
        <f t="shared" si="56"/>
        <v>0</v>
      </c>
      <c r="P554" s="12">
        <f t="shared" si="57"/>
        <v>0</v>
      </c>
      <c r="Q554" t="str">
        <f t="shared" si="58"/>
        <v>technology</v>
      </c>
      <c r="R554" t="str">
        <f t="shared" si="59"/>
        <v>web</v>
      </c>
      <c r="S554" t="b">
        <v>0</v>
      </c>
      <c r="T554" t="s">
        <v>8272</v>
      </c>
      <c r="U554" s="6">
        <f t="shared" si="60"/>
        <v>42318.616851851853</v>
      </c>
      <c r="V554" s="9">
        <f t="shared" si="62"/>
        <v>2015</v>
      </c>
      <c r="W554" s="6">
        <f t="shared" si="61"/>
        <v>42378.616851851853</v>
      </c>
    </row>
    <row r="555" spans="1:23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H555" t="s">
        <v>8224</v>
      </c>
      <c r="I555" t="s">
        <v>8246</v>
      </c>
      <c r="K555">
        <v>1415988991</v>
      </c>
      <c r="L555">
        <v>1413393391</v>
      </c>
      <c r="M555" t="b">
        <v>0</v>
      </c>
      <c r="N555">
        <v>6</v>
      </c>
      <c r="O555" s="9">
        <f t="shared" si="56"/>
        <v>0.49199999999999999</v>
      </c>
      <c r="P555" s="12">
        <f t="shared" si="57"/>
        <v>20.5</v>
      </c>
      <c r="Q555" t="str">
        <f t="shared" si="58"/>
        <v>technology</v>
      </c>
      <c r="R555" t="str">
        <f t="shared" si="59"/>
        <v>web</v>
      </c>
      <c r="S555" t="b">
        <v>0</v>
      </c>
      <c r="T555" t="s">
        <v>8272</v>
      </c>
      <c r="U555" s="6">
        <f t="shared" si="60"/>
        <v>41927.71980324074</v>
      </c>
      <c r="V555" s="9">
        <f t="shared" si="62"/>
        <v>2014</v>
      </c>
      <c r="W555" s="6">
        <f t="shared" si="61"/>
        <v>41957.761469907404</v>
      </c>
    </row>
    <row r="556" spans="1:23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H556" t="s">
        <v>8224</v>
      </c>
      <c r="I556" t="s">
        <v>8246</v>
      </c>
      <c r="K556">
        <v>1413735972</v>
      </c>
      <c r="L556">
        <v>1411143972</v>
      </c>
      <c r="M556" t="b">
        <v>0</v>
      </c>
      <c r="N556">
        <v>22</v>
      </c>
      <c r="O556" s="9">
        <f t="shared" si="56"/>
        <v>36.589147286821706</v>
      </c>
      <c r="P556" s="12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t="b">
        <v>0</v>
      </c>
      <c r="T556" t="s">
        <v>8272</v>
      </c>
      <c r="U556" s="6">
        <f t="shared" si="60"/>
        <v>41901.684861111113</v>
      </c>
      <c r="V556" s="9">
        <f t="shared" si="62"/>
        <v>2014</v>
      </c>
      <c r="W556" s="6">
        <f t="shared" si="61"/>
        <v>41931.684861111113</v>
      </c>
    </row>
    <row r="557" spans="1:23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H557" t="s">
        <v>8225</v>
      </c>
      <c r="I557" t="s">
        <v>8247</v>
      </c>
      <c r="K557">
        <v>1465720143</v>
      </c>
      <c r="L557">
        <v>1463128143</v>
      </c>
      <c r="M557" t="b">
        <v>0</v>
      </c>
      <c r="N557">
        <v>0</v>
      </c>
      <c r="O557" s="9">
        <f t="shared" si="56"/>
        <v>0</v>
      </c>
      <c r="P557" s="12">
        <f t="shared" si="57"/>
        <v>0</v>
      </c>
      <c r="Q557" t="str">
        <f t="shared" si="58"/>
        <v>technology</v>
      </c>
      <c r="R557" t="str">
        <f t="shared" si="59"/>
        <v>web</v>
      </c>
      <c r="S557" t="b">
        <v>0</v>
      </c>
      <c r="T557" t="s">
        <v>8272</v>
      </c>
      <c r="U557" s="6">
        <f t="shared" si="60"/>
        <v>42503.353506944448</v>
      </c>
      <c r="V557" s="9">
        <f t="shared" si="62"/>
        <v>2016</v>
      </c>
      <c r="W557" s="6">
        <f t="shared" si="61"/>
        <v>42533.353506944448</v>
      </c>
    </row>
    <row r="558" spans="1:23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H558" t="s">
        <v>8224</v>
      </c>
      <c r="I558" t="s">
        <v>8246</v>
      </c>
      <c r="K558">
        <v>1452112717</v>
      </c>
      <c r="L558">
        <v>1449520717</v>
      </c>
      <c r="M558" t="b">
        <v>0</v>
      </c>
      <c r="N558">
        <v>1</v>
      </c>
      <c r="O558" s="9">
        <f t="shared" si="56"/>
        <v>2.5</v>
      </c>
      <c r="P558" s="12">
        <f t="shared" si="57"/>
        <v>200</v>
      </c>
      <c r="Q558" t="str">
        <f t="shared" si="58"/>
        <v>technology</v>
      </c>
      <c r="R558" t="str">
        <f t="shared" si="59"/>
        <v>web</v>
      </c>
      <c r="S558" t="b">
        <v>0</v>
      </c>
      <c r="T558" t="s">
        <v>8272</v>
      </c>
      <c r="U558" s="6">
        <f t="shared" si="60"/>
        <v>42345.860150462962</v>
      </c>
      <c r="V558" s="9">
        <f t="shared" si="62"/>
        <v>2015</v>
      </c>
      <c r="W558" s="6">
        <f t="shared" si="61"/>
        <v>42375.860150462962</v>
      </c>
    </row>
    <row r="559" spans="1:23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H559" t="s">
        <v>8236</v>
      </c>
      <c r="I559" t="s">
        <v>8249</v>
      </c>
      <c r="K559">
        <v>1480721803</v>
      </c>
      <c r="L559">
        <v>1478126203</v>
      </c>
      <c r="M559" t="b">
        <v>0</v>
      </c>
      <c r="N559">
        <v>20</v>
      </c>
      <c r="O559" s="9">
        <f t="shared" si="56"/>
        <v>0.91066666666666662</v>
      </c>
      <c r="P559" s="12">
        <f t="shared" si="57"/>
        <v>68.3</v>
      </c>
      <c r="Q559" t="str">
        <f t="shared" si="58"/>
        <v>technology</v>
      </c>
      <c r="R559" t="str">
        <f t="shared" si="59"/>
        <v>web</v>
      </c>
      <c r="S559" t="b">
        <v>0</v>
      </c>
      <c r="T559" t="s">
        <v>8272</v>
      </c>
      <c r="U559" s="6">
        <f t="shared" si="60"/>
        <v>42676.942164351851</v>
      </c>
      <c r="V559" s="9">
        <f t="shared" si="62"/>
        <v>2016</v>
      </c>
      <c r="W559" s="6">
        <f t="shared" si="61"/>
        <v>42706.983831018515</v>
      </c>
    </row>
    <row r="560" spans="1:23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H560" t="s">
        <v>8224</v>
      </c>
      <c r="I560" t="s">
        <v>8246</v>
      </c>
      <c r="K560">
        <v>1427227905</v>
      </c>
      <c r="L560">
        <v>1424639505</v>
      </c>
      <c r="M560" t="b">
        <v>0</v>
      </c>
      <c r="N560">
        <v>0</v>
      </c>
      <c r="O560" s="9">
        <f t="shared" si="56"/>
        <v>0</v>
      </c>
      <c r="P560" s="12">
        <f t="shared" si="57"/>
        <v>0</v>
      </c>
      <c r="Q560" t="str">
        <f t="shared" si="58"/>
        <v>technology</v>
      </c>
      <c r="R560" t="str">
        <f t="shared" si="59"/>
        <v>web</v>
      </c>
      <c r="S560" t="b">
        <v>0</v>
      </c>
      <c r="T560" t="s">
        <v>8272</v>
      </c>
      <c r="U560" s="6">
        <f t="shared" si="60"/>
        <v>42057.883159722223</v>
      </c>
      <c r="V560" s="9">
        <f t="shared" si="62"/>
        <v>2015</v>
      </c>
      <c r="W560" s="6">
        <f t="shared" si="61"/>
        <v>42087.841493055559</v>
      </c>
    </row>
    <row r="561" spans="1:23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H561" t="s">
        <v>8224</v>
      </c>
      <c r="I561" t="s">
        <v>8246</v>
      </c>
      <c r="K561">
        <v>1449989260</v>
      </c>
      <c r="L561">
        <v>1447397260</v>
      </c>
      <c r="M561" t="b">
        <v>0</v>
      </c>
      <c r="N561">
        <v>1</v>
      </c>
      <c r="O561" s="9">
        <f t="shared" si="56"/>
        <v>2.0833333333333332E-2</v>
      </c>
      <c r="P561" s="12">
        <f t="shared" si="57"/>
        <v>50</v>
      </c>
      <c r="Q561" t="str">
        <f t="shared" si="58"/>
        <v>technology</v>
      </c>
      <c r="R561" t="str">
        <f t="shared" si="59"/>
        <v>web</v>
      </c>
      <c r="S561" t="b">
        <v>0</v>
      </c>
      <c r="T561" t="s">
        <v>8272</v>
      </c>
      <c r="U561" s="6">
        <f t="shared" si="60"/>
        <v>42321.283101851848</v>
      </c>
      <c r="V561" s="9">
        <f t="shared" si="62"/>
        <v>2015</v>
      </c>
      <c r="W561" s="6">
        <f t="shared" si="61"/>
        <v>42351.283101851848</v>
      </c>
    </row>
    <row r="562" spans="1:23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H562" t="s">
        <v>8229</v>
      </c>
      <c r="I562" t="s">
        <v>8251</v>
      </c>
      <c r="K562">
        <v>1418841045</v>
      </c>
      <c r="L562">
        <v>1416249045</v>
      </c>
      <c r="M562" t="b">
        <v>0</v>
      </c>
      <c r="N562">
        <v>3</v>
      </c>
      <c r="O562" s="9">
        <f t="shared" si="56"/>
        <v>1.2E-2</v>
      </c>
      <c r="P562" s="12">
        <f t="shared" si="57"/>
        <v>4</v>
      </c>
      <c r="Q562" t="str">
        <f t="shared" si="58"/>
        <v>technology</v>
      </c>
      <c r="R562" t="str">
        <f t="shared" si="59"/>
        <v>web</v>
      </c>
      <c r="S562" t="b">
        <v>0</v>
      </c>
      <c r="T562" t="s">
        <v>8272</v>
      </c>
      <c r="U562" s="6">
        <f t="shared" si="60"/>
        <v>41960.771354166667</v>
      </c>
      <c r="V562" s="9">
        <f t="shared" si="62"/>
        <v>2014</v>
      </c>
      <c r="W562" s="6">
        <f t="shared" si="61"/>
        <v>41990.771354166667</v>
      </c>
    </row>
    <row r="563" spans="1:23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H563" t="s">
        <v>8224</v>
      </c>
      <c r="I563" t="s">
        <v>8246</v>
      </c>
      <c r="K563">
        <v>1445874513</v>
      </c>
      <c r="L563">
        <v>1442850513</v>
      </c>
      <c r="M563" t="b">
        <v>0</v>
      </c>
      <c r="N563">
        <v>2</v>
      </c>
      <c r="O563" s="9">
        <f t="shared" si="56"/>
        <v>0.36666666666666664</v>
      </c>
      <c r="P563" s="12">
        <f t="shared" si="57"/>
        <v>27.5</v>
      </c>
      <c r="Q563" t="str">
        <f t="shared" si="58"/>
        <v>technology</v>
      </c>
      <c r="R563" t="str">
        <f t="shared" si="59"/>
        <v>web</v>
      </c>
      <c r="S563" t="b">
        <v>0</v>
      </c>
      <c r="T563" t="s">
        <v>8272</v>
      </c>
      <c r="U563" s="6">
        <f t="shared" si="60"/>
        <v>42268.658715277779</v>
      </c>
      <c r="V563" s="9">
        <f t="shared" si="62"/>
        <v>2015</v>
      </c>
      <c r="W563" s="6">
        <f t="shared" si="61"/>
        <v>42303.658715277779</v>
      </c>
    </row>
    <row r="564" spans="1:23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H564" t="s">
        <v>8233</v>
      </c>
      <c r="I564" t="s">
        <v>8249</v>
      </c>
      <c r="K564">
        <v>1482052815</v>
      </c>
      <c r="L564">
        <v>1479460815</v>
      </c>
      <c r="M564" t="b">
        <v>0</v>
      </c>
      <c r="N564">
        <v>0</v>
      </c>
      <c r="O564" s="9">
        <f t="shared" si="56"/>
        <v>0</v>
      </c>
      <c r="P564" s="12">
        <f t="shared" si="57"/>
        <v>0</v>
      </c>
      <c r="Q564" t="str">
        <f t="shared" si="58"/>
        <v>technology</v>
      </c>
      <c r="R564" t="str">
        <f t="shared" si="59"/>
        <v>web</v>
      </c>
      <c r="S564" t="b">
        <v>0</v>
      </c>
      <c r="T564" t="s">
        <v>8272</v>
      </c>
      <c r="U564" s="6">
        <f t="shared" si="60"/>
        <v>42692.389062499999</v>
      </c>
      <c r="V564" s="9">
        <f t="shared" si="62"/>
        <v>2016</v>
      </c>
      <c r="W564" s="6">
        <f t="shared" si="61"/>
        <v>42722.389062499999</v>
      </c>
    </row>
    <row r="565" spans="1:23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H565" t="s">
        <v>8226</v>
      </c>
      <c r="I565" t="s">
        <v>8248</v>
      </c>
      <c r="K565">
        <v>1424137247</v>
      </c>
      <c r="L565">
        <v>1421545247</v>
      </c>
      <c r="M565" t="b">
        <v>0</v>
      </c>
      <c r="N565">
        <v>2</v>
      </c>
      <c r="O565" s="9">
        <f t="shared" si="56"/>
        <v>9.0666666666666673E-2</v>
      </c>
      <c r="P565" s="12">
        <f t="shared" si="57"/>
        <v>34</v>
      </c>
      <c r="Q565" t="str">
        <f t="shared" si="58"/>
        <v>technology</v>
      </c>
      <c r="R565" t="str">
        <f t="shared" si="59"/>
        <v>web</v>
      </c>
      <c r="S565" t="b">
        <v>0</v>
      </c>
      <c r="T565" t="s">
        <v>8272</v>
      </c>
      <c r="U565" s="6">
        <f t="shared" si="60"/>
        <v>42022.069988425923</v>
      </c>
      <c r="V565" s="9">
        <f t="shared" si="62"/>
        <v>2015</v>
      </c>
      <c r="W565" s="6">
        <f t="shared" si="61"/>
        <v>42052.069988425923</v>
      </c>
    </row>
    <row r="566" spans="1:23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H566" t="s">
        <v>8230</v>
      </c>
      <c r="I566" t="s">
        <v>8249</v>
      </c>
      <c r="K566">
        <v>1457822275</v>
      </c>
      <c r="L566">
        <v>1455230275</v>
      </c>
      <c r="M566" t="b">
        <v>0</v>
      </c>
      <c r="N566">
        <v>1</v>
      </c>
      <c r="O566" s="9">
        <f t="shared" si="56"/>
        <v>5.5555555555555558E-3</v>
      </c>
      <c r="P566" s="12">
        <f t="shared" si="57"/>
        <v>1</v>
      </c>
      <c r="Q566" t="str">
        <f t="shared" si="58"/>
        <v>technology</v>
      </c>
      <c r="R566" t="str">
        <f t="shared" si="59"/>
        <v>web</v>
      </c>
      <c r="S566" t="b">
        <v>0</v>
      </c>
      <c r="T566" t="s">
        <v>8272</v>
      </c>
      <c r="U566" s="6">
        <f t="shared" si="60"/>
        <v>42411.942997685182</v>
      </c>
      <c r="V566" s="9">
        <f t="shared" si="62"/>
        <v>2016</v>
      </c>
      <c r="W566" s="6">
        <f t="shared" si="61"/>
        <v>42441.942997685182</v>
      </c>
    </row>
    <row r="567" spans="1:23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H567" t="s">
        <v>8225</v>
      </c>
      <c r="I567" t="s">
        <v>8247</v>
      </c>
      <c r="K567">
        <v>1436554249</v>
      </c>
      <c r="L567">
        <v>1433962249</v>
      </c>
      <c r="M567" t="b">
        <v>0</v>
      </c>
      <c r="N567">
        <v>0</v>
      </c>
      <c r="O567" s="9">
        <f t="shared" si="56"/>
        <v>0</v>
      </c>
      <c r="P567" s="12">
        <f t="shared" si="57"/>
        <v>0</v>
      </c>
      <c r="Q567" t="str">
        <f t="shared" si="58"/>
        <v>technology</v>
      </c>
      <c r="R567" t="str">
        <f t="shared" si="59"/>
        <v>web</v>
      </c>
      <c r="S567" t="b">
        <v>0</v>
      </c>
      <c r="T567" t="s">
        <v>8272</v>
      </c>
      <c r="U567" s="6">
        <f t="shared" si="60"/>
        <v>42165.78528935185</v>
      </c>
      <c r="V567" s="9">
        <f t="shared" si="62"/>
        <v>2015</v>
      </c>
      <c r="W567" s="6">
        <f t="shared" si="61"/>
        <v>42195.78528935185</v>
      </c>
    </row>
    <row r="568" spans="1:23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H568" t="s">
        <v>8224</v>
      </c>
      <c r="I568" t="s">
        <v>8246</v>
      </c>
      <c r="K568">
        <v>1468513533</v>
      </c>
      <c r="L568">
        <v>1465921533</v>
      </c>
      <c r="M568" t="b">
        <v>0</v>
      </c>
      <c r="N568">
        <v>1</v>
      </c>
      <c r="O568" s="9">
        <f t="shared" si="56"/>
        <v>0.02</v>
      </c>
      <c r="P568" s="12">
        <f t="shared" si="57"/>
        <v>1</v>
      </c>
      <c r="Q568" t="str">
        <f t="shared" si="58"/>
        <v>technology</v>
      </c>
      <c r="R568" t="str">
        <f t="shared" si="59"/>
        <v>web</v>
      </c>
      <c r="S568" t="b">
        <v>0</v>
      </c>
      <c r="T568" t="s">
        <v>8272</v>
      </c>
      <c r="U568" s="6">
        <f t="shared" si="60"/>
        <v>42535.68440972222</v>
      </c>
      <c r="V568" s="9">
        <f t="shared" si="62"/>
        <v>2016</v>
      </c>
      <c r="W568" s="6">
        <f t="shared" si="61"/>
        <v>42565.68440972222</v>
      </c>
    </row>
    <row r="569" spans="1:23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H569" t="s">
        <v>8224</v>
      </c>
      <c r="I569" t="s">
        <v>8246</v>
      </c>
      <c r="K569">
        <v>1420143194</v>
      </c>
      <c r="L569">
        <v>1417551194</v>
      </c>
      <c r="M569" t="b">
        <v>0</v>
      </c>
      <c r="N569">
        <v>0</v>
      </c>
      <c r="O569" s="9">
        <f t="shared" si="56"/>
        <v>0</v>
      </c>
      <c r="P569" s="12">
        <f t="shared" si="57"/>
        <v>0</v>
      </c>
      <c r="Q569" t="str">
        <f t="shared" si="58"/>
        <v>technology</v>
      </c>
      <c r="R569" t="str">
        <f t="shared" si="59"/>
        <v>web</v>
      </c>
      <c r="S569" t="b">
        <v>0</v>
      </c>
      <c r="T569" t="s">
        <v>8272</v>
      </c>
      <c r="U569" s="6">
        <f t="shared" si="60"/>
        <v>41975.842523148152</v>
      </c>
      <c r="V569" s="9">
        <f t="shared" si="62"/>
        <v>2014</v>
      </c>
      <c r="W569" s="6">
        <f t="shared" si="61"/>
        <v>42005.842523148152</v>
      </c>
    </row>
    <row r="570" spans="1:23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H570" t="s">
        <v>8228</v>
      </c>
      <c r="I570" t="s">
        <v>8250</v>
      </c>
      <c r="K570">
        <v>1452942000</v>
      </c>
      <c r="L570">
        <v>1449785223</v>
      </c>
      <c r="M570" t="b">
        <v>0</v>
      </c>
      <c r="N570">
        <v>5</v>
      </c>
      <c r="O570" s="9">
        <f t="shared" si="56"/>
        <v>1</v>
      </c>
      <c r="P570" s="12">
        <f t="shared" si="57"/>
        <v>49</v>
      </c>
      <c r="Q570" t="str">
        <f t="shared" si="58"/>
        <v>technology</v>
      </c>
      <c r="R570" t="str">
        <f t="shared" si="59"/>
        <v>web</v>
      </c>
      <c r="S570" t="b">
        <v>0</v>
      </c>
      <c r="T570" t="s">
        <v>8272</v>
      </c>
      <c r="U570" s="6">
        <f t="shared" si="60"/>
        <v>42348.9215625</v>
      </c>
      <c r="V570" s="9">
        <f t="shared" si="62"/>
        <v>2015</v>
      </c>
      <c r="W570" s="6">
        <f t="shared" si="61"/>
        <v>42385.458333333328</v>
      </c>
    </row>
    <row r="571" spans="1:23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H571" t="s">
        <v>8229</v>
      </c>
      <c r="I571" t="s">
        <v>8251</v>
      </c>
      <c r="K571">
        <v>1451679612</v>
      </c>
      <c r="L571">
        <v>1449087612</v>
      </c>
      <c r="M571" t="b">
        <v>0</v>
      </c>
      <c r="N571">
        <v>1</v>
      </c>
      <c r="O571" s="9">
        <f t="shared" si="56"/>
        <v>0.8</v>
      </c>
      <c r="P571" s="12">
        <f t="shared" si="57"/>
        <v>20</v>
      </c>
      <c r="Q571" t="str">
        <f t="shared" si="58"/>
        <v>technology</v>
      </c>
      <c r="R571" t="str">
        <f t="shared" si="59"/>
        <v>web</v>
      </c>
      <c r="S571" t="b">
        <v>0</v>
      </c>
      <c r="T571" t="s">
        <v>8272</v>
      </c>
      <c r="U571" s="6">
        <f t="shared" si="60"/>
        <v>42340.847361111111</v>
      </c>
      <c r="V571" s="9">
        <f t="shared" si="62"/>
        <v>2015</v>
      </c>
      <c r="W571" s="6">
        <f t="shared" si="61"/>
        <v>42370.847361111111</v>
      </c>
    </row>
    <row r="572" spans="1:23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H572" t="s">
        <v>8224</v>
      </c>
      <c r="I572" t="s">
        <v>8246</v>
      </c>
      <c r="K572">
        <v>1455822569</v>
      </c>
      <c r="L572">
        <v>1453230569</v>
      </c>
      <c r="M572" t="b">
        <v>0</v>
      </c>
      <c r="N572">
        <v>1</v>
      </c>
      <c r="O572" s="9">
        <f t="shared" si="56"/>
        <v>0.16705882352941176</v>
      </c>
      <c r="P572" s="12">
        <f t="shared" si="57"/>
        <v>142</v>
      </c>
      <c r="Q572" t="str">
        <f t="shared" si="58"/>
        <v>technology</v>
      </c>
      <c r="R572" t="str">
        <f t="shared" si="59"/>
        <v>web</v>
      </c>
      <c r="S572" t="b">
        <v>0</v>
      </c>
      <c r="T572" t="s">
        <v>8272</v>
      </c>
      <c r="U572" s="6">
        <f t="shared" si="60"/>
        <v>42388.798252314809</v>
      </c>
      <c r="V572" s="9">
        <f t="shared" si="62"/>
        <v>2016</v>
      </c>
      <c r="W572" s="6">
        <f t="shared" si="61"/>
        <v>42418.798252314809</v>
      </c>
    </row>
    <row r="573" spans="1:23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H573" t="s">
        <v>8224</v>
      </c>
      <c r="I573" t="s">
        <v>8246</v>
      </c>
      <c r="K573">
        <v>1437969540</v>
      </c>
      <c r="L573">
        <v>1436297723</v>
      </c>
      <c r="M573" t="b">
        <v>0</v>
      </c>
      <c r="N573">
        <v>2</v>
      </c>
      <c r="O573" s="9">
        <f t="shared" si="56"/>
        <v>0.42399999999999999</v>
      </c>
      <c r="P573" s="12">
        <f t="shared" si="57"/>
        <v>53</v>
      </c>
      <c r="Q573" t="str">
        <f t="shared" si="58"/>
        <v>technology</v>
      </c>
      <c r="R573" t="str">
        <f t="shared" si="59"/>
        <v>web</v>
      </c>
      <c r="S573" t="b">
        <v>0</v>
      </c>
      <c r="T573" t="s">
        <v>8272</v>
      </c>
      <c r="U573" s="6">
        <f t="shared" si="60"/>
        <v>42192.816238425927</v>
      </c>
      <c r="V573" s="9">
        <f t="shared" si="62"/>
        <v>2015</v>
      </c>
      <c r="W573" s="6">
        <f t="shared" si="61"/>
        <v>42212.165972222225</v>
      </c>
    </row>
    <row r="574" spans="1:23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H574" t="s">
        <v>8224</v>
      </c>
      <c r="I574" t="s">
        <v>8246</v>
      </c>
      <c r="K574">
        <v>1446660688</v>
      </c>
      <c r="L574">
        <v>1444065088</v>
      </c>
      <c r="M574" t="b">
        <v>0</v>
      </c>
      <c r="N574">
        <v>0</v>
      </c>
      <c r="O574" s="9">
        <f t="shared" si="56"/>
        <v>0</v>
      </c>
      <c r="P574" s="12">
        <f t="shared" si="57"/>
        <v>0</v>
      </c>
      <c r="Q574" t="str">
        <f t="shared" si="58"/>
        <v>technology</v>
      </c>
      <c r="R574" t="str">
        <f t="shared" si="59"/>
        <v>web</v>
      </c>
      <c r="S574" t="b">
        <v>0</v>
      </c>
      <c r="T574" t="s">
        <v>8272</v>
      </c>
      <c r="U574" s="6">
        <f t="shared" si="60"/>
        <v>42282.716296296298</v>
      </c>
      <c r="V574" s="9">
        <f t="shared" si="62"/>
        <v>2015</v>
      </c>
      <c r="W574" s="6">
        <f t="shared" si="61"/>
        <v>42312.757962962962</v>
      </c>
    </row>
    <row r="575" spans="1:23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H575" t="s">
        <v>8224</v>
      </c>
      <c r="I575" t="s">
        <v>8246</v>
      </c>
      <c r="K575">
        <v>1421543520</v>
      </c>
      <c r="L575">
        <v>1416445931</v>
      </c>
      <c r="M575" t="b">
        <v>0</v>
      </c>
      <c r="N575">
        <v>9</v>
      </c>
      <c r="O575" s="9">
        <f t="shared" si="56"/>
        <v>0.38925389253892539</v>
      </c>
      <c r="P575" s="12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t="b">
        <v>0</v>
      </c>
      <c r="T575" t="s">
        <v>8272</v>
      </c>
      <c r="U575" s="6">
        <f t="shared" si="60"/>
        <v>41963.050127314811</v>
      </c>
      <c r="V575" s="9">
        <f t="shared" si="62"/>
        <v>2014</v>
      </c>
      <c r="W575" s="6">
        <f t="shared" si="61"/>
        <v>42022.05</v>
      </c>
    </row>
    <row r="576" spans="1:23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H576" t="s">
        <v>8225</v>
      </c>
      <c r="I576" t="s">
        <v>8247</v>
      </c>
      <c r="K576">
        <v>1476873507</v>
      </c>
      <c r="L576">
        <v>1474281507</v>
      </c>
      <c r="M576" t="b">
        <v>0</v>
      </c>
      <c r="N576">
        <v>4</v>
      </c>
      <c r="O576" s="9">
        <f t="shared" si="56"/>
        <v>0.7155635062611807</v>
      </c>
      <c r="P576" s="12">
        <f t="shared" si="57"/>
        <v>20</v>
      </c>
      <c r="Q576" t="str">
        <f t="shared" si="58"/>
        <v>technology</v>
      </c>
      <c r="R576" t="str">
        <f t="shared" si="59"/>
        <v>web</v>
      </c>
      <c r="S576" t="b">
        <v>0</v>
      </c>
      <c r="T576" t="s">
        <v>8272</v>
      </c>
      <c r="U576" s="6">
        <f t="shared" si="60"/>
        <v>42632.443368055552</v>
      </c>
      <c r="V576" s="9">
        <f t="shared" si="62"/>
        <v>2016</v>
      </c>
      <c r="W576" s="6">
        <f t="shared" si="61"/>
        <v>42662.443368055552</v>
      </c>
    </row>
    <row r="577" spans="1:23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H577" t="s">
        <v>8236</v>
      </c>
      <c r="I577" t="s">
        <v>8249</v>
      </c>
      <c r="K577">
        <v>1434213443</v>
      </c>
      <c r="L577">
        <v>1431621443</v>
      </c>
      <c r="M577" t="b">
        <v>0</v>
      </c>
      <c r="N577">
        <v>4</v>
      </c>
      <c r="O577" s="9">
        <f t="shared" si="56"/>
        <v>0.43166666666666664</v>
      </c>
      <c r="P577" s="12">
        <f t="shared" si="57"/>
        <v>64.75</v>
      </c>
      <c r="Q577" t="str">
        <f t="shared" si="58"/>
        <v>technology</v>
      </c>
      <c r="R577" t="str">
        <f t="shared" si="59"/>
        <v>web</v>
      </c>
      <c r="S577" t="b">
        <v>0</v>
      </c>
      <c r="T577" t="s">
        <v>8272</v>
      </c>
      <c r="U577" s="6">
        <f t="shared" si="60"/>
        <v>42138.692627314813</v>
      </c>
      <c r="V577" s="9">
        <f t="shared" si="62"/>
        <v>2015</v>
      </c>
      <c r="W577" s="6">
        <f t="shared" si="61"/>
        <v>42168.692627314813</v>
      </c>
    </row>
    <row r="578" spans="1:23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H578" t="s">
        <v>8224</v>
      </c>
      <c r="I578" t="s">
        <v>8246</v>
      </c>
      <c r="K578">
        <v>1427537952</v>
      </c>
      <c r="L578">
        <v>1422357552</v>
      </c>
      <c r="M578" t="b">
        <v>0</v>
      </c>
      <c r="N578">
        <v>1</v>
      </c>
      <c r="O578" s="9">
        <f t="shared" si="56"/>
        <v>1.25E-3</v>
      </c>
      <c r="P578" s="12">
        <f t="shared" si="57"/>
        <v>1</v>
      </c>
      <c r="Q578" t="str">
        <f t="shared" si="58"/>
        <v>technology</v>
      </c>
      <c r="R578" t="str">
        <f t="shared" si="59"/>
        <v>web</v>
      </c>
      <c r="S578" t="b">
        <v>0</v>
      </c>
      <c r="T578" t="s">
        <v>8272</v>
      </c>
      <c r="U578" s="6">
        <f t="shared" si="60"/>
        <v>42031.471666666665</v>
      </c>
      <c r="V578" s="9">
        <f t="shared" si="62"/>
        <v>2015</v>
      </c>
      <c r="W578" s="6">
        <f t="shared" si="61"/>
        <v>42091.43</v>
      </c>
    </row>
    <row r="579" spans="1:23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H579" t="s">
        <v>8224</v>
      </c>
      <c r="I579" t="s">
        <v>8246</v>
      </c>
      <c r="K579">
        <v>1463753302</v>
      </c>
      <c r="L579">
        <v>1458569302</v>
      </c>
      <c r="M579" t="b">
        <v>0</v>
      </c>
      <c r="N579">
        <v>1</v>
      </c>
      <c r="O579" s="9">
        <f t="shared" ref="O579:O642" si="63">E579*100/D579</f>
        <v>0.2</v>
      </c>
      <c r="P579" s="12">
        <f t="shared" ref="P579:P642" si="64">IF(N579=0,0,E579/N579)</f>
        <v>10</v>
      </c>
      <c r="Q579" t="str">
        <f t="shared" ref="Q579:Q642" si="65">LEFT(T579,FIND("/",T579)-1)</f>
        <v>technology</v>
      </c>
      <c r="R579" t="str">
        <f t="shared" ref="R579:R642" si="66">RIGHT(T579,LEN(T579)-FIND("/",T579))</f>
        <v>web</v>
      </c>
      <c r="S579" t="b">
        <v>0</v>
      </c>
      <c r="T579" t="s">
        <v>8272</v>
      </c>
      <c r="U579" s="6">
        <f t="shared" ref="U579:U642" si="67">(L579/86400)+DATE(1970,1,1)</f>
        <v>42450.589143518519</v>
      </c>
      <c r="V579" s="9">
        <f t="shared" si="62"/>
        <v>2016</v>
      </c>
      <c r="W579" s="6">
        <f t="shared" ref="W579:W642" si="68">(K579/86400)+DATE(1970,1,1)</f>
        <v>42510.589143518519</v>
      </c>
    </row>
    <row r="580" spans="1:23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H580" t="s">
        <v>8225</v>
      </c>
      <c r="I580" t="s">
        <v>8247</v>
      </c>
      <c r="K580">
        <v>1441633993</v>
      </c>
      <c r="L580">
        <v>1439560393</v>
      </c>
      <c r="M580" t="b">
        <v>0</v>
      </c>
      <c r="N580">
        <v>7</v>
      </c>
      <c r="O580" s="9">
        <f t="shared" si="63"/>
        <v>1.12E-2</v>
      </c>
      <c r="P580" s="12">
        <f t="shared" si="64"/>
        <v>2</v>
      </c>
      <c r="Q580" t="str">
        <f t="shared" si="65"/>
        <v>technology</v>
      </c>
      <c r="R580" t="str">
        <f t="shared" si="66"/>
        <v>web</v>
      </c>
      <c r="S580" t="b">
        <v>0</v>
      </c>
      <c r="T580" t="s">
        <v>8272</v>
      </c>
      <c r="U580" s="6">
        <f t="shared" si="67"/>
        <v>42230.578622685185</v>
      </c>
      <c r="V580" s="9">
        <f t="shared" ref="V580:V643" si="69">YEAR(U580)</f>
        <v>2015</v>
      </c>
      <c r="W580" s="6">
        <f t="shared" si="68"/>
        <v>42254.578622685185</v>
      </c>
    </row>
    <row r="581" spans="1:23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H581" t="s">
        <v>8224</v>
      </c>
      <c r="I581" t="s">
        <v>8246</v>
      </c>
      <c r="K581">
        <v>1419539223</v>
      </c>
      <c r="L581">
        <v>1416947223</v>
      </c>
      <c r="M581" t="b">
        <v>0</v>
      </c>
      <c r="N581">
        <v>5</v>
      </c>
      <c r="O581" s="9">
        <f t="shared" si="63"/>
        <v>1.4583333333333333</v>
      </c>
      <c r="P581" s="12">
        <f t="shared" si="64"/>
        <v>35</v>
      </c>
      <c r="Q581" t="str">
        <f t="shared" si="65"/>
        <v>technology</v>
      </c>
      <c r="R581" t="str">
        <f t="shared" si="66"/>
        <v>web</v>
      </c>
      <c r="S581" t="b">
        <v>0</v>
      </c>
      <c r="T581" t="s">
        <v>8272</v>
      </c>
      <c r="U581" s="6">
        <f t="shared" si="67"/>
        <v>41968.852118055554</v>
      </c>
      <c r="V581" s="9">
        <f t="shared" si="69"/>
        <v>2014</v>
      </c>
      <c r="W581" s="6">
        <f t="shared" si="68"/>
        <v>41998.852118055554</v>
      </c>
    </row>
    <row r="582" spans="1:23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H582" t="s">
        <v>8224</v>
      </c>
      <c r="I582" t="s">
        <v>8246</v>
      </c>
      <c r="K582">
        <v>1474580867</v>
      </c>
      <c r="L582">
        <v>1471988867</v>
      </c>
      <c r="M582" t="b">
        <v>0</v>
      </c>
      <c r="N582">
        <v>1</v>
      </c>
      <c r="O582" s="9">
        <f t="shared" si="63"/>
        <v>3.3333333333333333E-2</v>
      </c>
      <c r="P582" s="12">
        <f t="shared" si="64"/>
        <v>1</v>
      </c>
      <c r="Q582" t="str">
        <f t="shared" si="65"/>
        <v>technology</v>
      </c>
      <c r="R582" t="str">
        <f t="shared" si="66"/>
        <v>web</v>
      </c>
      <c r="S582" t="b">
        <v>0</v>
      </c>
      <c r="T582" t="s">
        <v>8272</v>
      </c>
      <c r="U582" s="6">
        <f t="shared" si="67"/>
        <v>42605.908182870371</v>
      </c>
      <c r="V582" s="9">
        <f t="shared" si="69"/>
        <v>2016</v>
      </c>
      <c r="W582" s="6">
        <f t="shared" si="68"/>
        <v>42635.908182870371</v>
      </c>
    </row>
    <row r="583" spans="1:23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H583" t="s">
        <v>8224</v>
      </c>
      <c r="I583" t="s">
        <v>8246</v>
      </c>
      <c r="K583">
        <v>1438474704</v>
      </c>
      <c r="L583">
        <v>1435882704</v>
      </c>
      <c r="M583" t="b">
        <v>0</v>
      </c>
      <c r="N583">
        <v>0</v>
      </c>
      <c r="O583" s="9">
        <f t="shared" si="63"/>
        <v>0</v>
      </c>
      <c r="P583" s="12">
        <f t="shared" si="64"/>
        <v>0</v>
      </c>
      <c r="Q583" t="str">
        <f t="shared" si="65"/>
        <v>technology</v>
      </c>
      <c r="R583" t="str">
        <f t="shared" si="66"/>
        <v>web</v>
      </c>
      <c r="S583" t="b">
        <v>0</v>
      </c>
      <c r="T583" t="s">
        <v>8272</v>
      </c>
      <c r="U583" s="6">
        <f t="shared" si="67"/>
        <v>42188.012777777782</v>
      </c>
      <c r="V583" s="9">
        <f t="shared" si="69"/>
        <v>2015</v>
      </c>
      <c r="W583" s="6">
        <f t="shared" si="68"/>
        <v>42218.012777777782</v>
      </c>
    </row>
    <row r="584" spans="1:23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H584" t="s">
        <v>8224</v>
      </c>
      <c r="I584" t="s">
        <v>8246</v>
      </c>
      <c r="K584">
        <v>1426442400</v>
      </c>
      <c r="L584">
        <v>1424454319</v>
      </c>
      <c r="M584" t="b">
        <v>0</v>
      </c>
      <c r="N584">
        <v>0</v>
      </c>
      <c r="O584" s="9">
        <f t="shared" si="63"/>
        <v>0</v>
      </c>
      <c r="P584" s="12">
        <f t="shared" si="64"/>
        <v>0</v>
      </c>
      <c r="Q584" t="str">
        <f t="shared" si="65"/>
        <v>technology</v>
      </c>
      <c r="R584" t="str">
        <f t="shared" si="66"/>
        <v>web</v>
      </c>
      <c r="S584" t="b">
        <v>0</v>
      </c>
      <c r="T584" t="s">
        <v>8272</v>
      </c>
      <c r="U584" s="6">
        <f t="shared" si="67"/>
        <v>42055.739803240736</v>
      </c>
      <c r="V584" s="9">
        <f t="shared" si="69"/>
        <v>2015</v>
      </c>
      <c r="W584" s="6">
        <f t="shared" si="68"/>
        <v>42078.75</v>
      </c>
    </row>
    <row r="585" spans="1:23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H585" t="s">
        <v>8224</v>
      </c>
      <c r="I585" t="s">
        <v>8246</v>
      </c>
      <c r="K585">
        <v>1426800687</v>
      </c>
      <c r="L585">
        <v>1424212287</v>
      </c>
      <c r="M585" t="b">
        <v>0</v>
      </c>
      <c r="N585">
        <v>1</v>
      </c>
      <c r="O585" s="9">
        <f t="shared" si="63"/>
        <v>1.1111111111111112E-2</v>
      </c>
      <c r="P585" s="12">
        <f t="shared" si="64"/>
        <v>1</v>
      </c>
      <c r="Q585" t="str">
        <f t="shared" si="65"/>
        <v>technology</v>
      </c>
      <c r="R585" t="str">
        <f t="shared" si="66"/>
        <v>web</v>
      </c>
      <c r="S585" t="b">
        <v>0</v>
      </c>
      <c r="T585" t="s">
        <v>8272</v>
      </c>
      <c r="U585" s="6">
        <f t="shared" si="67"/>
        <v>42052.93850694444</v>
      </c>
      <c r="V585" s="9">
        <f t="shared" si="69"/>
        <v>2015</v>
      </c>
      <c r="W585" s="6">
        <f t="shared" si="68"/>
        <v>42082.896840277783</v>
      </c>
    </row>
    <row r="586" spans="1:23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H586" t="s">
        <v>8224</v>
      </c>
      <c r="I586" t="s">
        <v>8246</v>
      </c>
      <c r="K586">
        <v>1426522316</v>
      </c>
      <c r="L586">
        <v>1423933916</v>
      </c>
      <c r="M586" t="b">
        <v>0</v>
      </c>
      <c r="N586">
        <v>2</v>
      </c>
      <c r="O586" s="9">
        <f t="shared" si="63"/>
        <v>1</v>
      </c>
      <c r="P586" s="12">
        <f t="shared" si="64"/>
        <v>5</v>
      </c>
      <c r="Q586" t="str">
        <f t="shared" si="65"/>
        <v>technology</v>
      </c>
      <c r="R586" t="str">
        <f t="shared" si="66"/>
        <v>web</v>
      </c>
      <c r="S586" t="b">
        <v>0</v>
      </c>
      <c r="T586" t="s">
        <v>8272</v>
      </c>
      <c r="U586" s="6">
        <f t="shared" si="67"/>
        <v>42049.716620370367</v>
      </c>
      <c r="V586" s="9">
        <f t="shared" si="69"/>
        <v>2015</v>
      </c>
      <c r="W586" s="6">
        <f t="shared" si="68"/>
        <v>42079.674953703703</v>
      </c>
    </row>
    <row r="587" spans="1:23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H587" t="s">
        <v>8225</v>
      </c>
      <c r="I587" t="s">
        <v>8247</v>
      </c>
      <c r="K587">
        <v>1448928000</v>
      </c>
      <c r="L587">
        <v>1444123377</v>
      </c>
      <c r="M587" t="b">
        <v>0</v>
      </c>
      <c r="N587">
        <v>0</v>
      </c>
      <c r="O587" s="9">
        <f t="shared" si="63"/>
        <v>0</v>
      </c>
      <c r="P587" s="12">
        <f t="shared" si="64"/>
        <v>0</v>
      </c>
      <c r="Q587" t="str">
        <f t="shared" si="65"/>
        <v>technology</v>
      </c>
      <c r="R587" t="str">
        <f t="shared" si="66"/>
        <v>web</v>
      </c>
      <c r="S587" t="b">
        <v>0</v>
      </c>
      <c r="T587" t="s">
        <v>8272</v>
      </c>
      <c r="U587" s="6">
        <f t="shared" si="67"/>
        <v>42283.3909375</v>
      </c>
      <c r="V587" s="9">
        <f t="shared" si="69"/>
        <v>2015</v>
      </c>
      <c r="W587" s="6">
        <f t="shared" si="68"/>
        <v>42339</v>
      </c>
    </row>
    <row r="588" spans="1:23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H588" t="s">
        <v>8224</v>
      </c>
      <c r="I588" t="s">
        <v>8246</v>
      </c>
      <c r="K588">
        <v>1424032207</v>
      </c>
      <c r="L588">
        <v>1421440207</v>
      </c>
      <c r="M588" t="b">
        <v>0</v>
      </c>
      <c r="N588">
        <v>4</v>
      </c>
      <c r="O588" s="9">
        <f t="shared" si="63"/>
        <v>0.56000000000000005</v>
      </c>
      <c r="P588" s="12">
        <f t="shared" si="64"/>
        <v>14</v>
      </c>
      <c r="Q588" t="str">
        <f t="shared" si="65"/>
        <v>technology</v>
      </c>
      <c r="R588" t="str">
        <f t="shared" si="66"/>
        <v>web</v>
      </c>
      <c r="S588" t="b">
        <v>0</v>
      </c>
      <c r="T588" t="s">
        <v>8272</v>
      </c>
      <c r="U588" s="6">
        <f t="shared" si="67"/>
        <v>42020.854247685187</v>
      </c>
      <c r="V588" s="9">
        <f t="shared" si="69"/>
        <v>2015</v>
      </c>
      <c r="W588" s="6">
        <f t="shared" si="68"/>
        <v>42050.854247685187</v>
      </c>
    </row>
    <row r="589" spans="1:23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H589" t="s">
        <v>8229</v>
      </c>
      <c r="I589" t="s">
        <v>8251</v>
      </c>
      <c r="K589">
        <v>1429207833</v>
      </c>
      <c r="L589">
        <v>1426615833</v>
      </c>
      <c r="M589" t="b">
        <v>0</v>
      </c>
      <c r="N589">
        <v>7</v>
      </c>
      <c r="O589" s="9">
        <f t="shared" si="63"/>
        <v>9.0833333333333339</v>
      </c>
      <c r="P589" s="12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t="b">
        <v>0</v>
      </c>
      <c r="T589" t="s">
        <v>8272</v>
      </c>
      <c r="U589" s="6">
        <f t="shared" si="67"/>
        <v>42080.757326388892</v>
      </c>
      <c r="V589" s="9">
        <f t="shared" si="69"/>
        <v>2015</v>
      </c>
      <c r="W589" s="6">
        <f t="shared" si="68"/>
        <v>42110.757326388892</v>
      </c>
    </row>
    <row r="590" spans="1:23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H590" t="s">
        <v>8237</v>
      </c>
      <c r="I590" t="s">
        <v>8249</v>
      </c>
      <c r="K590">
        <v>1479410886</v>
      </c>
      <c r="L590">
        <v>1474223286</v>
      </c>
      <c r="M590" t="b">
        <v>0</v>
      </c>
      <c r="N590">
        <v>2</v>
      </c>
      <c r="O590" s="9">
        <f t="shared" si="63"/>
        <v>3.3444444444444446</v>
      </c>
      <c r="P590" s="12">
        <f t="shared" si="64"/>
        <v>150.5</v>
      </c>
      <c r="Q590" t="str">
        <f t="shared" si="65"/>
        <v>technology</v>
      </c>
      <c r="R590" t="str">
        <f t="shared" si="66"/>
        <v>web</v>
      </c>
      <c r="S590" t="b">
        <v>0</v>
      </c>
      <c r="T590" t="s">
        <v>8272</v>
      </c>
      <c r="U590" s="6">
        <f t="shared" si="67"/>
        <v>42631.769513888888</v>
      </c>
      <c r="V590" s="9">
        <f t="shared" si="69"/>
        <v>2016</v>
      </c>
      <c r="W590" s="6">
        <f t="shared" si="68"/>
        <v>42691.811180555553</v>
      </c>
    </row>
    <row r="591" spans="1:23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H591" t="s">
        <v>8224</v>
      </c>
      <c r="I591" t="s">
        <v>8246</v>
      </c>
      <c r="K591">
        <v>1436366699</v>
      </c>
      <c r="L591">
        <v>1435070699</v>
      </c>
      <c r="M591" t="b">
        <v>0</v>
      </c>
      <c r="N591">
        <v>1</v>
      </c>
      <c r="O591" s="9">
        <f t="shared" si="63"/>
        <v>1.3333333333333334E-2</v>
      </c>
      <c r="P591" s="12">
        <f t="shared" si="64"/>
        <v>1</v>
      </c>
      <c r="Q591" t="str">
        <f t="shared" si="65"/>
        <v>technology</v>
      </c>
      <c r="R591" t="str">
        <f t="shared" si="66"/>
        <v>web</v>
      </c>
      <c r="S591" t="b">
        <v>0</v>
      </c>
      <c r="T591" t="s">
        <v>8272</v>
      </c>
      <c r="U591" s="6">
        <f t="shared" si="67"/>
        <v>42178.614571759259</v>
      </c>
      <c r="V591" s="9">
        <f t="shared" si="69"/>
        <v>2015</v>
      </c>
      <c r="W591" s="6">
        <f t="shared" si="68"/>
        <v>42193.614571759259</v>
      </c>
    </row>
    <row r="592" spans="1:23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H592" t="s">
        <v>8225</v>
      </c>
      <c r="I592" t="s">
        <v>8247</v>
      </c>
      <c r="K592">
        <v>1454936460</v>
      </c>
      <c r="L592">
        <v>1452259131</v>
      </c>
      <c r="M592" t="b">
        <v>0</v>
      </c>
      <c r="N592">
        <v>9</v>
      </c>
      <c r="O592" s="9">
        <f t="shared" si="63"/>
        <v>4.46</v>
      </c>
      <c r="P592" s="1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t="b">
        <v>0</v>
      </c>
      <c r="T592" t="s">
        <v>8272</v>
      </c>
      <c r="U592" s="6">
        <f t="shared" si="67"/>
        <v>42377.554756944446</v>
      </c>
      <c r="V592" s="9">
        <f t="shared" si="69"/>
        <v>2016</v>
      </c>
      <c r="W592" s="6">
        <f t="shared" si="68"/>
        <v>42408.542361111111</v>
      </c>
    </row>
    <row r="593" spans="1:23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H593" t="s">
        <v>8224</v>
      </c>
      <c r="I593" t="s">
        <v>8246</v>
      </c>
      <c r="K593">
        <v>1437570130</v>
      </c>
      <c r="L593">
        <v>1434978130</v>
      </c>
      <c r="M593" t="b">
        <v>0</v>
      </c>
      <c r="N593">
        <v>2</v>
      </c>
      <c r="O593" s="9">
        <f t="shared" si="63"/>
        <v>6.0999999999999999E-2</v>
      </c>
      <c r="P593" s="12">
        <f t="shared" si="64"/>
        <v>30.5</v>
      </c>
      <c r="Q593" t="str">
        <f t="shared" si="65"/>
        <v>technology</v>
      </c>
      <c r="R593" t="str">
        <f t="shared" si="66"/>
        <v>web</v>
      </c>
      <c r="S593" t="b">
        <v>0</v>
      </c>
      <c r="T593" t="s">
        <v>8272</v>
      </c>
      <c r="U593" s="6">
        <f t="shared" si="67"/>
        <v>42177.543171296296</v>
      </c>
      <c r="V593" s="9">
        <f t="shared" si="69"/>
        <v>2015</v>
      </c>
      <c r="W593" s="6">
        <f t="shared" si="68"/>
        <v>42207.543171296296</v>
      </c>
    </row>
    <row r="594" spans="1:23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H594" t="s">
        <v>8224</v>
      </c>
      <c r="I594" t="s">
        <v>8246</v>
      </c>
      <c r="K594">
        <v>1417584860</v>
      </c>
      <c r="L594">
        <v>1414992860</v>
      </c>
      <c r="M594" t="b">
        <v>0</v>
      </c>
      <c r="N594">
        <v>1</v>
      </c>
      <c r="O594" s="9">
        <f t="shared" si="63"/>
        <v>3.3333333333333335</v>
      </c>
      <c r="P594" s="12">
        <f t="shared" si="64"/>
        <v>250</v>
      </c>
      <c r="Q594" t="str">
        <f t="shared" si="65"/>
        <v>technology</v>
      </c>
      <c r="R594" t="str">
        <f t="shared" si="66"/>
        <v>web</v>
      </c>
      <c r="S594" t="b">
        <v>0</v>
      </c>
      <c r="T594" t="s">
        <v>8272</v>
      </c>
      <c r="U594" s="6">
        <f t="shared" si="67"/>
        <v>41946.232175925928</v>
      </c>
      <c r="V594" s="9">
        <f t="shared" si="69"/>
        <v>2014</v>
      </c>
      <c r="W594" s="6">
        <f t="shared" si="68"/>
        <v>41976.232175925921</v>
      </c>
    </row>
    <row r="595" spans="1:23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H595" t="s">
        <v>8225</v>
      </c>
      <c r="I595" t="s">
        <v>8247</v>
      </c>
      <c r="K595">
        <v>1428333345</v>
      </c>
      <c r="L595">
        <v>1425744945</v>
      </c>
      <c r="M595" t="b">
        <v>0</v>
      </c>
      <c r="N595">
        <v>7</v>
      </c>
      <c r="O595" s="9">
        <f t="shared" si="63"/>
        <v>23</v>
      </c>
      <c r="P595" s="12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t="b">
        <v>0</v>
      </c>
      <c r="T595" t="s">
        <v>8272</v>
      </c>
      <c r="U595" s="6">
        <f t="shared" si="67"/>
        <v>42070.677604166667</v>
      </c>
      <c r="V595" s="9">
        <f t="shared" si="69"/>
        <v>2015</v>
      </c>
      <c r="W595" s="6">
        <f t="shared" si="68"/>
        <v>42100.635937500003</v>
      </c>
    </row>
    <row r="596" spans="1:23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H596" t="s">
        <v>8224</v>
      </c>
      <c r="I596" t="s">
        <v>8246</v>
      </c>
      <c r="K596">
        <v>1460832206</v>
      </c>
      <c r="L596">
        <v>1458240206</v>
      </c>
      <c r="M596" t="b">
        <v>0</v>
      </c>
      <c r="N596">
        <v>2</v>
      </c>
      <c r="O596" s="9">
        <f t="shared" si="63"/>
        <v>0.104</v>
      </c>
      <c r="P596" s="12">
        <f t="shared" si="64"/>
        <v>13</v>
      </c>
      <c r="Q596" t="str">
        <f t="shared" si="65"/>
        <v>technology</v>
      </c>
      <c r="R596" t="str">
        <f t="shared" si="66"/>
        <v>web</v>
      </c>
      <c r="S596" t="b">
        <v>0</v>
      </c>
      <c r="T596" t="s">
        <v>8272</v>
      </c>
      <c r="U596" s="6">
        <f t="shared" si="67"/>
        <v>42446.780162037037</v>
      </c>
      <c r="V596" s="9">
        <f t="shared" si="69"/>
        <v>2016</v>
      </c>
      <c r="W596" s="6">
        <f t="shared" si="68"/>
        <v>42476.780162037037</v>
      </c>
    </row>
    <row r="597" spans="1:23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H597" t="s">
        <v>8224</v>
      </c>
      <c r="I597" t="s">
        <v>8246</v>
      </c>
      <c r="K597">
        <v>1430703638</v>
      </c>
      <c r="L597">
        <v>1426815638</v>
      </c>
      <c r="M597" t="b">
        <v>0</v>
      </c>
      <c r="N597">
        <v>8</v>
      </c>
      <c r="O597" s="9">
        <f t="shared" si="63"/>
        <v>0.42599999999999999</v>
      </c>
      <c r="P597" s="12">
        <f t="shared" si="64"/>
        <v>53.25</v>
      </c>
      <c r="Q597" t="str">
        <f t="shared" si="65"/>
        <v>technology</v>
      </c>
      <c r="R597" t="str">
        <f t="shared" si="66"/>
        <v>web</v>
      </c>
      <c r="S597" t="b">
        <v>0</v>
      </c>
      <c r="T597" t="s">
        <v>8272</v>
      </c>
      <c r="U597" s="6">
        <f t="shared" si="67"/>
        <v>42083.069884259261</v>
      </c>
      <c r="V597" s="9">
        <f t="shared" si="69"/>
        <v>2015</v>
      </c>
      <c r="W597" s="6">
        <f t="shared" si="68"/>
        <v>42128.069884259261</v>
      </c>
    </row>
    <row r="598" spans="1:23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H598" t="s">
        <v>8224</v>
      </c>
      <c r="I598" t="s">
        <v>8246</v>
      </c>
      <c r="K598">
        <v>1478122292</v>
      </c>
      <c r="L598">
        <v>1475530292</v>
      </c>
      <c r="M598" t="b">
        <v>0</v>
      </c>
      <c r="N598">
        <v>2</v>
      </c>
      <c r="O598" s="9">
        <f t="shared" si="63"/>
        <v>0.03</v>
      </c>
      <c r="P598" s="12">
        <f t="shared" si="64"/>
        <v>3</v>
      </c>
      <c r="Q598" t="str">
        <f t="shared" si="65"/>
        <v>technology</v>
      </c>
      <c r="R598" t="str">
        <f t="shared" si="66"/>
        <v>web</v>
      </c>
      <c r="S598" t="b">
        <v>0</v>
      </c>
      <c r="T598" t="s">
        <v>8272</v>
      </c>
      <c r="U598" s="6">
        <f t="shared" si="67"/>
        <v>42646.896898148145</v>
      </c>
      <c r="V598" s="9">
        <f t="shared" si="69"/>
        <v>2016</v>
      </c>
      <c r="W598" s="6">
        <f t="shared" si="68"/>
        <v>42676.896898148145</v>
      </c>
    </row>
    <row r="599" spans="1:23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H599" t="s">
        <v>8224</v>
      </c>
      <c r="I599" t="s">
        <v>8246</v>
      </c>
      <c r="K599">
        <v>1469980800</v>
      </c>
      <c r="L599">
        <v>1466787335</v>
      </c>
      <c r="M599" t="b">
        <v>0</v>
      </c>
      <c r="N599">
        <v>2</v>
      </c>
      <c r="O599" s="9">
        <f t="shared" si="63"/>
        <v>0.26666666666666666</v>
      </c>
      <c r="P599" s="12">
        <f t="shared" si="64"/>
        <v>10</v>
      </c>
      <c r="Q599" t="str">
        <f t="shared" si="65"/>
        <v>technology</v>
      </c>
      <c r="R599" t="str">
        <f t="shared" si="66"/>
        <v>web</v>
      </c>
      <c r="S599" t="b">
        <v>0</v>
      </c>
      <c r="T599" t="s">
        <v>8272</v>
      </c>
      <c r="U599" s="6">
        <f t="shared" si="67"/>
        <v>42545.705266203702</v>
      </c>
      <c r="V599" s="9">
        <f t="shared" si="69"/>
        <v>2016</v>
      </c>
      <c r="W599" s="6">
        <f t="shared" si="68"/>
        <v>42582.666666666672</v>
      </c>
    </row>
    <row r="600" spans="1:23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H600" t="s">
        <v>8224</v>
      </c>
      <c r="I600" t="s">
        <v>8246</v>
      </c>
      <c r="K600">
        <v>1417737781</v>
      </c>
      <c r="L600">
        <v>1415145781</v>
      </c>
      <c r="M600" t="b">
        <v>0</v>
      </c>
      <c r="N600">
        <v>7</v>
      </c>
      <c r="O600" s="9">
        <f t="shared" si="63"/>
        <v>34</v>
      </c>
      <c r="P600" s="12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t="b">
        <v>0</v>
      </c>
      <c r="T600" t="s">
        <v>8272</v>
      </c>
      <c r="U600" s="6">
        <f t="shared" si="67"/>
        <v>41948.00209490741</v>
      </c>
      <c r="V600" s="9">
        <f t="shared" si="69"/>
        <v>2014</v>
      </c>
      <c r="W600" s="6">
        <f t="shared" si="68"/>
        <v>41978.00209490741</v>
      </c>
    </row>
    <row r="601" spans="1:23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H601" t="s">
        <v>8224</v>
      </c>
      <c r="I601" t="s">
        <v>8246</v>
      </c>
      <c r="K601">
        <v>1425827760</v>
      </c>
      <c r="L601">
        <v>1423769402</v>
      </c>
      <c r="M601" t="b">
        <v>0</v>
      </c>
      <c r="N601">
        <v>2</v>
      </c>
      <c r="O601" s="9">
        <f t="shared" si="63"/>
        <v>6.2E-2</v>
      </c>
      <c r="P601" s="12">
        <f t="shared" si="64"/>
        <v>15.5</v>
      </c>
      <c r="Q601" t="str">
        <f t="shared" si="65"/>
        <v>technology</v>
      </c>
      <c r="R601" t="str">
        <f t="shared" si="66"/>
        <v>web</v>
      </c>
      <c r="S601" t="b">
        <v>0</v>
      </c>
      <c r="T601" t="s">
        <v>8272</v>
      </c>
      <c r="U601" s="6">
        <f t="shared" si="67"/>
        <v>42047.812523148154</v>
      </c>
      <c r="V601" s="9">
        <f t="shared" si="69"/>
        <v>2015</v>
      </c>
      <c r="W601" s="6">
        <f t="shared" si="68"/>
        <v>42071.636111111111</v>
      </c>
    </row>
    <row r="602" spans="1:23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H602" t="s">
        <v>8224</v>
      </c>
      <c r="I602" t="s">
        <v>8246</v>
      </c>
      <c r="K602">
        <v>1431198562</v>
      </c>
      <c r="L602">
        <v>1426014562</v>
      </c>
      <c r="M602" t="b">
        <v>0</v>
      </c>
      <c r="N602">
        <v>1</v>
      </c>
      <c r="O602" s="9">
        <f t="shared" si="63"/>
        <v>2</v>
      </c>
      <c r="P602" s="12">
        <f t="shared" si="64"/>
        <v>100</v>
      </c>
      <c r="Q602" t="str">
        <f t="shared" si="65"/>
        <v>technology</v>
      </c>
      <c r="R602" t="str">
        <f t="shared" si="66"/>
        <v>web</v>
      </c>
      <c r="S602" t="b">
        <v>0</v>
      </c>
      <c r="T602" t="s">
        <v>8272</v>
      </c>
      <c r="U602" s="6">
        <f t="shared" si="67"/>
        <v>42073.798171296294</v>
      </c>
      <c r="V602" s="9">
        <f t="shared" si="69"/>
        <v>2015</v>
      </c>
      <c r="W602" s="6">
        <f t="shared" si="68"/>
        <v>42133.798171296294</v>
      </c>
    </row>
    <row r="603" spans="1:23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H603" t="s">
        <v>8229</v>
      </c>
      <c r="I603" t="s">
        <v>8251</v>
      </c>
      <c r="K603">
        <v>1419626139</v>
      </c>
      <c r="L603">
        <v>1417034139</v>
      </c>
      <c r="M603" t="b">
        <v>0</v>
      </c>
      <c r="N603">
        <v>6</v>
      </c>
      <c r="O603" s="9">
        <f t="shared" si="63"/>
        <v>1.4</v>
      </c>
      <c r="P603" s="12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t="b">
        <v>0</v>
      </c>
      <c r="T603" t="s">
        <v>8272</v>
      </c>
      <c r="U603" s="6">
        <f t="shared" si="67"/>
        <v>41969.858090277776</v>
      </c>
      <c r="V603" s="9">
        <f t="shared" si="69"/>
        <v>2014</v>
      </c>
      <c r="W603" s="6">
        <f t="shared" si="68"/>
        <v>41999.858090277776</v>
      </c>
    </row>
    <row r="604" spans="1:23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H604" t="s">
        <v>8224</v>
      </c>
      <c r="I604" t="s">
        <v>8246</v>
      </c>
      <c r="K604">
        <v>1434654215</v>
      </c>
      <c r="L604">
        <v>1432062215</v>
      </c>
      <c r="M604" t="b">
        <v>0</v>
      </c>
      <c r="N604">
        <v>0</v>
      </c>
      <c r="O604" s="9">
        <f t="shared" si="63"/>
        <v>0</v>
      </c>
      <c r="P604" s="12">
        <f t="shared" si="64"/>
        <v>0</v>
      </c>
      <c r="Q604" t="str">
        <f t="shared" si="65"/>
        <v>technology</v>
      </c>
      <c r="R604" t="str">
        <f t="shared" si="66"/>
        <v>web</v>
      </c>
      <c r="S604" t="b">
        <v>0</v>
      </c>
      <c r="T604" t="s">
        <v>8272</v>
      </c>
      <c r="U604" s="6">
        <f t="shared" si="67"/>
        <v>42143.79415509259</v>
      </c>
      <c r="V604" s="9">
        <f t="shared" si="69"/>
        <v>2015</v>
      </c>
      <c r="W604" s="6">
        <f t="shared" si="68"/>
        <v>42173.79415509259</v>
      </c>
    </row>
    <row r="605" spans="1:23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H605" t="s">
        <v>8224</v>
      </c>
      <c r="I605" t="s">
        <v>8246</v>
      </c>
      <c r="K605">
        <v>1408029623</v>
      </c>
      <c r="L605">
        <v>1405437623</v>
      </c>
      <c r="M605" t="b">
        <v>0</v>
      </c>
      <c r="N605">
        <v>13</v>
      </c>
      <c r="O605" s="9">
        <f t="shared" si="63"/>
        <v>3.9334666666666664</v>
      </c>
      <c r="P605" s="12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t="b">
        <v>0</v>
      </c>
      <c r="T605" t="s">
        <v>8272</v>
      </c>
      <c r="U605" s="6">
        <f t="shared" si="67"/>
        <v>41835.639155092591</v>
      </c>
      <c r="V605" s="9">
        <f t="shared" si="69"/>
        <v>2014</v>
      </c>
      <c r="W605" s="6">
        <f t="shared" si="68"/>
        <v>41865.639155092591</v>
      </c>
    </row>
    <row r="606" spans="1:23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H606" t="s">
        <v>8224</v>
      </c>
      <c r="I606" t="s">
        <v>8246</v>
      </c>
      <c r="K606">
        <v>1409187056</v>
      </c>
      <c r="L606">
        <v>1406595056</v>
      </c>
      <c r="M606" t="b">
        <v>0</v>
      </c>
      <c r="N606">
        <v>0</v>
      </c>
      <c r="O606" s="9">
        <f t="shared" si="63"/>
        <v>0</v>
      </c>
      <c r="P606" s="12">
        <f t="shared" si="64"/>
        <v>0</v>
      </c>
      <c r="Q606" t="str">
        <f t="shared" si="65"/>
        <v>technology</v>
      </c>
      <c r="R606" t="str">
        <f t="shared" si="66"/>
        <v>web</v>
      </c>
      <c r="S606" t="b">
        <v>0</v>
      </c>
      <c r="T606" t="s">
        <v>8272</v>
      </c>
      <c r="U606" s="6">
        <f t="shared" si="67"/>
        <v>41849.035370370373</v>
      </c>
      <c r="V606" s="9">
        <f t="shared" si="69"/>
        <v>2014</v>
      </c>
      <c r="W606" s="6">
        <f t="shared" si="68"/>
        <v>41879.035370370373</v>
      </c>
    </row>
    <row r="607" spans="1:23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H607" t="s">
        <v>8224</v>
      </c>
      <c r="I607" t="s">
        <v>8246</v>
      </c>
      <c r="K607">
        <v>1440318908</v>
      </c>
      <c r="L607">
        <v>1436430908</v>
      </c>
      <c r="M607" t="b">
        <v>0</v>
      </c>
      <c r="N607">
        <v>8</v>
      </c>
      <c r="O607" s="9">
        <f t="shared" si="63"/>
        <v>2.62</v>
      </c>
      <c r="P607" s="12">
        <f t="shared" si="64"/>
        <v>16.375</v>
      </c>
      <c r="Q607" t="str">
        <f t="shared" si="65"/>
        <v>technology</v>
      </c>
      <c r="R607" t="str">
        <f t="shared" si="66"/>
        <v>web</v>
      </c>
      <c r="S607" t="b">
        <v>0</v>
      </c>
      <c r="T607" t="s">
        <v>8272</v>
      </c>
      <c r="U607" s="6">
        <f t="shared" si="67"/>
        <v>42194.357731481483</v>
      </c>
      <c r="V607" s="9">
        <f t="shared" si="69"/>
        <v>2015</v>
      </c>
      <c r="W607" s="6">
        <f t="shared" si="68"/>
        <v>42239.357731481483</v>
      </c>
    </row>
    <row r="608" spans="1:23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H608" t="s">
        <v>8233</v>
      </c>
      <c r="I608" t="s">
        <v>8249</v>
      </c>
      <c r="K608">
        <v>1432479600</v>
      </c>
      <c r="L608">
        <v>1428507409</v>
      </c>
      <c r="M608" t="b">
        <v>0</v>
      </c>
      <c r="N608">
        <v>1</v>
      </c>
      <c r="O608" s="9">
        <f t="shared" si="63"/>
        <v>0.2</v>
      </c>
      <c r="P608" s="12">
        <f t="shared" si="64"/>
        <v>10</v>
      </c>
      <c r="Q608" t="str">
        <f t="shared" si="65"/>
        <v>technology</v>
      </c>
      <c r="R608" t="str">
        <f t="shared" si="66"/>
        <v>web</v>
      </c>
      <c r="S608" t="b">
        <v>0</v>
      </c>
      <c r="T608" t="s">
        <v>8272</v>
      </c>
      <c r="U608" s="6">
        <f t="shared" si="67"/>
        <v>42102.650567129633</v>
      </c>
      <c r="V608" s="9">
        <f t="shared" si="69"/>
        <v>2015</v>
      </c>
      <c r="W608" s="6">
        <f t="shared" si="68"/>
        <v>42148.625</v>
      </c>
    </row>
    <row r="609" spans="1:23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H609" t="s">
        <v>8224</v>
      </c>
      <c r="I609" t="s">
        <v>8246</v>
      </c>
      <c r="K609">
        <v>1448225336</v>
      </c>
      <c r="L609">
        <v>1445629736</v>
      </c>
      <c r="M609" t="b">
        <v>0</v>
      </c>
      <c r="N609">
        <v>0</v>
      </c>
      <c r="O609" s="9">
        <f t="shared" si="63"/>
        <v>0</v>
      </c>
      <c r="P609" s="12">
        <f t="shared" si="64"/>
        <v>0</v>
      </c>
      <c r="Q609" t="str">
        <f t="shared" si="65"/>
        <v>technology</v>
      </c>
      <c r="R609" t="str">
        <f t="shared" si="66"/>
        <v>web</v>
      </c>
      <c r="S609" t="b">
        <v>0</v>
      </c>
      <c r="T609" t="s">
        <v>8272</v>
      </c>
      <c r="U609" s="6">
        <f t="shared" si="67"/>
        <v>42300.825648148151</v>
      </c>
      <c r="V609" s="9">
        <f t="shared" si="69"/>
        <v>2015</v>
      </c>
      <c r="W609" s="6">
        <f t="shared" si="68"/>
        <v>42330.867314814815</v>
      </c>
    </row>
    <row r="610" spans="1:23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H610" t="s">
        <v>8224</v>
      </c>
      <c r="I610" t="s">
        <v>8246</v>
      </c>
      <c r="K610">
        <v>1434405980</v>
      </c>
      <c r="L610">
        <v>1431813980</v>
      </c>
      <c r="M610" t="b">
        <v>0</v>
      </c>
      <c r="N610">
        <v>5</v>
      </c>
      <c r="O610" s="9">
        <f t="shared" si="63"/>
        <v>0.97399999999999998</v>
      </c>
      <c r="P610" s="12">
        <f t="shared" si="64"/>
        <v>292.2</v>
      </c>
      <c r="Q610" t="str">
        <f t="shared" si="65"/>
        <v>technology</v>
      </c>
      <c r="R610" t="str">
        <f t="shared" si="66"/>
        <v>web</v>
      </c>
      <c r="S610" t="b">
        <v>0</v>
      </c>
      <c r="T610" t="s">
        <v>8272</v>
      </c>
      <c r="U610" s="6">
        <f t="shared" si="67"/>
        <v>42140.921064814815</v>
      </c>
      <c r="V610" s="9">
        <f t="shared" si="69"/>
        <v>2015</v>
      </c>
      <c r="W610" s="6">
        <f t="shared" si="68"/>
        <v>42170.921064814815</v>
      </c>
    </row>
    <row r="611" spans="1:23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H611" t="s">
        <v>8225</v>
      </c>
      <c r="I611" t="s">
        <v>8247</v>
      </c>
      <c r="K611">
        <v>1448761744</v>
      </c>
      <c r="L611">
        <v>1446166144</v>
      </c>
      <c r="M611" t="b">
        <v>0</v>
      </c>
      <c r="N611">
        <v>1</v>
      </c>
      <c r="O611" s="9">
        <f t="shared" si="63"/>
        <v>0.64102564102564108</v>
      </c>
      <c r="P611" s="12">
        <f t="shared" si="64"/>
        <v>5</v>
      </c>
      <c r="Q611" t="str">
        <f t="shared" si="65"/>
        <v>technology</v>
      </c>
      <c r="R611" t="str">
        <f t="shared" si="66"/>
        <v>web</v>
      </c>
      <c r="S611" t="b">
        <v>0</v>
      </c>
      <c r="T611" t="s">
        <v>8272</v>
      </c>
      <c r="U611" s="6">
        <f t="shared" si="67"/>
        <v>42307.034074074079</v>
      </c>
      <c r="V611" s="9">
        <f t="shared" si="69"/>
        <v>2015</v>
      </c>
      <c r="W611" s="6">
        <f t="shared" si="68"/>
        <v>42337.075740740736</v>
      </c>
    </row>
    <row r="612" spans="1:23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H612" t="s">
        <v>8224</v>
      </c>
      <c r="I612" t="s">
        <v>8246</v>
      </c>
      <c r="K612">
        <v>1429732586</v>
      </c>
      <c r="L612">
        <v>1427140586</v>
      </c>
      <c r="M612" t="b">
        <v>0</v>
      </c>
      <c r="N612">
        <v>0</v>
      </c>
      <c r="O612" s="9">
        <f t="shared" si="63"/>
        <v>0</v>
      </c>
      <c r="P612" s="12">
        <f t="shared" si="64"/>
        <v>0</v>
      </c>
      <c r="Q612" t="str">
        <f t="shared" si="65"/>
        <v>technology</v>
      </c>
      <c r="R612" t="str">
        <f t="shared" si="66"/>
        <v>web</v>
      </c>
      <c r="S612" t="b">
        <v>0</v>
      </c>
      <c r="T612" t="s">
        <v>8272</v>
      </c>
      <c r="U612" s="6">
        <f t="shared" si="67"/>
        <v>42086.83085648148</v>
      </c>
      <c r="V612" s="9">
        <f t="shared" si="69"/>
        <v>2015</v>
      </c>
      <c r="W612" s="6">
        <f t="shared" si="68"/>
        <v>42116.83085648148</v>
      </c>
    </row>
    <row r="613" spans="1:23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H613" t="s">
        <v>8230</v>
      </c>
      <c r="I613" t="s">
        <v>8249</v>
      </c>
      <c r="K613">
        <v>1453210037</v>
      </c>
      <c r="L613">
        <v>1448026037</v>
      </c>
      <c r="M613" t="b">
        <v>0</v>
      </c>
      <c r="N613">
        <v>0</v>
      </c>
      <c r="O613" s="9">
        <f t="shared" si="63"/>
        <v>0</v>
      </c>
      <c r="P613" s="12">
        <f t="shared" si="64"/>
        <v>0</v>
      </c>
      <c r="Q613" t="str">
        <f t="shared" si="65"/>
        <v>technology</v>
      </c>
      <c r="R613" t="str">
        <f t="shared" si="66"/>
        <v>web</v>
      </c>
      <c r="S613" t="b">
        <v>0</v>
      </c>
      <c r="T613" t="s">
        <v>8272</v>
      </c>
      <c r="U613" s="6">
        <f t="shared" si="67"/>
        <v>42328.560613425929</v>
      </c>
      <c r="V613" s="9">
        <f t="shared" si="69"/>
        <v>2015</v>
      </c>
      <c r="W613" s="6">
        <f t="shared" si="68"/>
        <v>42388.560613425929</v>
      </c>
    </row>
    <row r="614" spans="1:23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H614" t="s">
        <v>8237</v>
      </c>
      <c r="I614" t="s">
        <v>8249</v>
      </c>
      <c r="K614">
        <v>1472777146</v>
      </c>
      <c r="L614">
        <v>1470185146</v>
      </c>
      <c r="M614" t="b">
        <v>0</v>
      </c>
      <c r="N614">
        <v>0</v>
      </c>
      <c r="O614" s="9">
        <f t="shared" si="63"/>
        <v>0</v>
      </c>
      <c r="P614" s="12">
        <f t="shared" si="64"/>
        <v>0</v>
      </c>
      <c r="Q614" t="str">
        <f t="shared" si="65"/>
        <v>technology</v>
      </c>
      <c r="R614" t="str">
        <f t="shared" si="66"/>
        <v>web</v>
      </c>
      <c r="S614" t="b">
        <v>0</v>
      </c>
      <c r="T614" t="s">
        <v>8272</v>
      </c>
      <c r="U614" s="6">
        <f t="shared" si="67"/>
        <v>42585.031782407408</v>
      </c>
      <c r="V614" s="9">
        <f t="shared" si="69"/>
        <v>2016</v>
      </c>
      <c r="W614" s="6">
        <f t="shared" si="68"/>
        <v>42615.031782407408</v>
      </c>
    </row>
    <row r="615" spans="1:23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H615" t="s">
        <v>8224</v>
      </c>
      <c r="I615" t="s">
        <v>8246</v>
      </c>
      <c r="K615">
        <v>1443675540</v>
      </c>
      <c r="L615">
        <v>1441022120</v>
      </c>
      <c r="M615" t="b">
        <v>0</v>
      </c>
      <c r="N615">
        <v>121</v>
      </c>
      <c r="O615" s="9">
        <f t="shared" si="63"/>
        <v>21.363333333333333</v>
      </c>
      <c r="P615" s="12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t="b">
        <v>0</v>
      </c>
      <c r="T615" t="s">
        <v>8272</v>
      </c>
      <c r="U615" s="6">
        <f t="shared" si="67"/>
        <v>42247.496759259258</v>
      </c>
      <c r="V615" s="9">
        <f t="shared" si="69"/>
        <v>2015</v>
      </c>
      <c r="W615" s="6">
        <f t="shared" si="68"/>
        <v>42278.207638888889</v>
      </c>
    </row>
    <row r="616" spans="1:23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H616" t="s">
        <v>8224</v>
      </c>
      <c r="I616" t="s">
        <v>8246</v>
      </c>
      <c r="K616">
        <v>1466731740</v>
      </c>
      <c r="L616">
        <v>1464139740</v>
      </c>
      <c r="M616" t="b">
        <v>0</v>
      </c>
      <c r="N616">
        <v>0</v>
      </c>
      <c r="O616" s="9">
        <f t="shared" si="63"/>
        <v>0</v>
      </c>
      <c r="P616" s="12">
        <f t="shared" si="64"/>
        <v>0</v>
      </c>
      <c r="Q616" t="str">
        <f t="shared" si="65"/>
        <v>technology</v>
      </c>
      <c r="R616" t="str">
        <f t="shared" si="66"/>
        <v>web</v>
      </c>
      <c r="S616" t="b">
        <v>0</v>
      </c>
      <c r="T616" t="s">
        <v>8272</v>
      </c>
      <c r="U616" s="6">
        <f t="shared" si="67"/>
        <v>42515.061805555553</v>
      </c>
      <c r="V616" s="9">
        <f t="shared" si="69"/>
        <v>2016</v>
      </c>
      <c r="W616" s="6">
        <f t="shared" si="68"/>
        <v>42545.061805555553</v>
      </c>
    </row>
    <row r="617" spans="1:23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H617" t="s">
        <v>8228</v>
      </c>
      <c r="I617" t="s">
        <v>8250</v>
      </c>
      <c r="K617">
        <v>1443149759</v>
      </c>
      <c r="L617">
        <v>1440557759</v>
      </c>
      <c r="M617" t="b">
        <v>0</v>
      </c>
      <c r="N617">
        <v>0</v>
      </c>
      <c r="O617" s="9">
        <f t="shared" si="63"/>
        <v>0</v>
      </c>
      <c r="P617" s="12">
        <f t="shared" si="64"/>
        <v>0</v>
      </c>
      <c r="Q617" t="str">
        <f t="shared" si="65"/>
        <v>technology</v>
      </c>
      <c r="R617" t="str">
        <f t="shared" si="66"/>
        <v>web</v>
      </c>
      <c r="S617" t="b">
        <v>0</v>
      </c>
      <c r="T617" t="s">
        <v>8272</v>
      </c>
      <c r="U617" s="6">
        <f t="shared" si="67"/>
        <v>42242.122210648144</v>
      </c>
      <c r="V617" s="9">
        <f t="shared" si="69"/>
        <v>2015</v>
      </c>
      <c r="W617" s="6">
        <f t="shared" si="68"/>
        <v>42272.122210648144</v>
      </c>
    </row>
    <row r="618" spans="1:23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H618" t="s">
        <v>8230</v>
      </c>
      <c r="I618" t="s">
        <v>8249</v>
      </c>
      <c r="K618">
        <v>1488013307</v>
      </c>
      <c r="L618">
        <v>1485421307</v>
      </c>
      <c r="M618" t="b">
        <v>0</v>
      </c>
      <c r="N618">
        <v>0</v>
      </c>
      <c r="O618" s="9">
        <f t="shared" si="63"/>
        <v>0</v>
      </c>
      <c r="P618" s="12">
        <f t="shared" si="64"/>
        <v>0</v>
      </c>
      <c r="Q618" t="str">
        <f t="shared" si="65"/>
        <v>technology</v>
      </c>
      <c r="R618" t="str">
        <f t="shared" si="66"/>
        <v>web</v>
      </c>
      <c r="S618" t="b">
        <v>0</v>
      </c>
      <c r="T618" t="s">
        <v>8272</v>
      </c>
      <c r="U618" s="6">
        <f t="shared" si="67"/>
        <v>42761.376238425924</v>
      </c>
      <c r="V618" s="9">
        <f t="shared" si="69"/>
        <v>2017</v>
      </c>
      <c r="W618" s="6">
        <f t="shared" si="68"/>
        <v>42791.376238425924</v>
      </c>
    </row>
    <row r="619" spans="1:23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H619" t="s">
        <v>8225</v>
      </c>
      <c r="I619" t="s">
        <v>8247</v>
      </c>
      <c r="K619">
        <v>1431072843</v>
      </c>
      <c r="L619">
        <v>1427184843</v>
      </c>
      <c r="M619" t="b">
        <v>0</v>
      </c>
      <c r="N619">
        <v>3</v>
      </c>
      <c r="O619" s="9">
        <f t="shared" si="63"/>
        <v>3</v>
      </c>
      <c r="P619" s="12">
        <f t="shared" si="64"/>
        <v>20</v>
      </c>
      <c r="Q619" t="str">
        <f t="shared" si="65"/>
        <v>technology</v>
      </c>
      <c r="R619" t="str">
        <f t="shared" si="66"/>
        <v>web</v>
      </c>
      <c r="S619" t="b">
        <v>0</v>
      </c>
      <c r="T619" t="s">
        <v>8272</v>
      </c>
      <c r="U619" s="6">
        <f t="shared" si="67"/>
        <v>42087.343090277776</v>
      </c>
      <c r="V619" s="9">
        <f t="shared" si="69"/>
        <v>2015</v>
      </c>
      <c r="W619" s="6">
        <f t="shared" si="68"/>
        <v>42132.343090277776</v>
      </c>
    </row>
    <row r="620" spans="1:23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H620" t="s">
        <v>8224</v>
      </c>
      <c r="I620" t="s">
        <v>8246</v>
      </c>
      <c r="K620">
        <v>1449689203</v>
      </c>
      <c r="L620">
        <v>1447097203</v>
      </c>
      <c r="M620" t="b">
        <v>0</v>
      </c>
      <c r="N620">
        <v>0</v>
      </c>
      <c r="O620" s="9">
        <f t="shared" si="63"/>
        <v>0</v>
      </c>
      <c r="P620" s="12">
        <f t="shared" si="64"/>
        <v>0</v>
      </c>
      <c r="Q620" t="str">
        <f t="shared" si="65"/>
        <v>technology</v>
      </c>
      <c r="R620" t="str">
        <f t="shared" si="66"/>
        <v>web</v>
      </c>
      <c r="S620" t="b">
        <v>0</v>
      </c>
      <c r="T620" t="s">
        <v>8272</v>
      </c>
      <c r="U620" s="6">
        <f t="shared" si="67"/>
        <v>42317.810219907406</v>
      </c>
      <c r="V620" s="9">
        <f t="shared" si="69"/>
        <v>2015</v>
      </c>
      <c r="W620" s="6">
        <f t="shared" si="68"/>
        <v>42347.810219907406</v>
      </c>
    </row>
    <row r="621" spans="1:23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H621" t="s">
        <v>8224</v>
      </c>
      <c r="I621" t="s">
        <v>8246</v>
      </c>
      <c r="K621">
        <v>1416933390</v>
      </c>
      <c r="L621">
        <v>1411745790</v>
      </c>
      <c r="M621" t="b">
        <v>0</v>
      </c>
      <c r="N621">
        <v>1</v>
      </c>
      <c r="O621" s="9">
        <f t="shared" si="63"/>
        <v>4.0000000000000003E-5</v>
      </c>
      <c r="P621" s="12">
        <f t="shared" si="64"/>
        <v>1</v>
      </c>
      <c r="Q621" t="str">
        <f t="shared" si="65"/>
        <v>technology</v>
      </c>
      <c r="R621" t="str">
        <f t="shared" si="66"/>
        <v>web</v>
      </c>
      <c r="S621" t="b">
        <v>0</v>
      </c>
      <c r="T621" t="s">
        <v>8272</v>
      </c>
      <c r="U621" s="6">
        <f t="shared" si="67"/>
        <v>41908.650347222225</v>
      </c>
      <c r="V621" s="9">
        <f t="shared" si="69"/>
        <v>2014</v>
      </c>
      <c r="W621" s="6">
        <f t="shared" si="68"/>
        <v>41968.692013888889</v>
      </c>
    </row>
    <row r="622" spans="1:23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H622" t="s">
        <v>8229</v>
      </c>
      <c r="I622" t="s">
        <v>8251</v>
      </c>
      <c r="K622">
        <v>1408986738</v>
      </c>
      <c r="L622">
        <v>1405098738</v>
      </c>
      <c r="M622" t="b">
        <v>0</v>
      </c>
      <c r="N622">
        <v>1</v>
      </c>
      <c r="O622" s="9">
        <f t="shared" si="63"/>
        <v>1</v>
      </c>
      <c r="P622" s="12">
        <f t="shared" si="64"/>
        <v>300</v>
      </c>
      <c r="Q622" t="str">
        <f t="shared" si="65"/>
        <v>technology</v>
      </c>
      <c r="R622" t="str">
        <f t="shared" si="66"/>
        <v>web</v>
      </c>
      <c r="S622" t="b">
        <v>0</v>
      </c>
      <c r="T622" t="s">
        <v>8272</v>
      </c>
      <c r="U622" s="6">
        <f t="shared" si="67"/>
        <v>41831.716874999998</v>
      </c>
      <c r="V622" s="9">
        <f t="shared" si="69"/>
        <v>2014</v>
      </c>
      <c r="W622" s="6">
        <f t="shared" si="68"/>
        <v>41876.716874999998</v>
      </c>
    </row>
    <row r="623" spans="1:23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H623" t="s">
        <v>8224</v>
      </c>
      <c r="I623" t="s">
        <v>8246</v>
      </c>
      <c r="K623">
        <v>1467934937</v>
      </c>
      <c r="L623">
        <v>1465342937</v>
      </c>
      <c r="M623" t="b">
        <v>0</v>
      </c>
      <c r="N623">
        <v>3</v>
      </c>
      <c r="O623" s="9">
        <f t="shared" si="63"/>
        <v>1.044</v>
      </c>
      <c r="P623" s="12">
        <f t="shared" si="64"/>
        <v>87</v>
      </c>
      <c r="Q623" t="str">
        <f t="shared" si="65"/>
        <v>technology</v>
      </c>
      <c r="R623" t="str">
        <f t="shared" si="66"/>
        <v>web</v>
      </c>
      <c r="S623" t="b">
        <v>0</v>
      </c>
      <c r="T623" t="s">
        <v>8272</v>
      </c>
      <c r="U623" s="6">
        <f t="shared" si="67"/>
        <v>42528.987696759257</v>
      </c>
      <c r="V623" s="9">
        <f t="shared" si="69"/>
        <v>2016</v>
      </c>
      <c r="W623" s="6">
        <f t="shared" si="68"/>
        <v>42558.987696759257</v>
      </c>
    </row>
    <row r="624" spans="1:23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H624" t="s">
        <v>8224</v>
      </c>
      <c r="I624" t="s">
        <v>8246</v>
      </c>
      <c r="K624">
        <v>1467398138</v>
      </c>
      <c r="L624">
        <v>1465670138</v>
      </c>
      <c r="M624" t="b">
        <v>0</v>
      </c>
      <c r="N624">
        <v>9</v>
      </c>
      <c r="O624" s="9">
        <f t="shared" si="63"/>
        <v>5.6833333333333336</v>
      </c>
      <c r="P624" s="12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t="b">
        <v>0</v>
      </c>
      <c r="T624" t="s">
        <v>8272</v>
      </c>
      <c r="U624" s="6">
        <f t="shared" si="67"/>
        <v>42532.774745370371</v>
      </c>
      <c r="V624" s="9">
        <f t="shared" si="69"/>
        <v>2016</v>
      </c>
      <c r="W624" s="6">
        <f t="shared" si="68"/>
        <v>42552.774745370371</v>
      </c>
    </row>
    <row r="625" spans="1:23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H625" t="s">
        <v>8226</v>
      </c>
      <c r="I625" t="s">
        <v>8248</v>
      </c>
      <c r="K625">
        <v>1432771997</v>
      </c>
      <c r="L625">
        <v>1430179997</v>
      </c>
      <c r="M625" t="b">
        <v>0</v>
      </c>
      <c r="N625">
        <v>0</v>
      </c>
      <c r="O625" s="9">
        <f t="shared" si="63"/>
        <v>0</v>
      </c>
      <c r="P625" s="12">
        <f t="shared" si="64"/>
        <v>0</v>
      </c>
      <c r="Q625" t="str">
        <f t="shared" si="65"/>
        <v>technology</v>
      </c>
      <c r="R625" t="str">
        <f t="shared" si="66"/>
        <v>web</v>
      </c>
      <c r="S625" t="b">
        <v>0</v>
      </c>
      <c r="T625" t="s">
        <v>8272</v>
      </c>
      <c r="U625" s="6">
        <f t="shared" si="67"/>
        <v>42122.009224537032</v>
      </c>
      <c r="V625" s="9">
        <f t="shared" si="69"/>
        <v>2015</v>
      </c>
      <c r="W625" s="6">
        <f t="shared" si="68"/>
        <v>42152.009224537032</v>
      </c>
    </row>
    <row r="626" spans="1:23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H626" t="s">
        <v>8224</v>
      </c>
      <c r="I626" t="s">
        <v>8246</v>
      </c>
      <c r="K626">
        <v>1431647041</v>
      </c>
      <c r="L626">
        <v>1429055041</v>
      </c>
      <c r="M626" t="b">
        <v>0</v>
      </c>
      <c r="N626">
        <v>0</v>
      </c>
      <c r="O626" s="9">
        <f t="shared" si="63"/>
        <v>0</v>
      </c>
      <c r="P626" s="12">
        <f t="shared" si="64"/>
        <v>0</v>
      </c>
      <c r="Q626" t="str">
        <f t="shared" si="65"/>
        <v>technology</v>
      </c>
      <c r="R626" t="str">
        <f t="shared" si="66"/>
        <v>web</v>
      </c>
      <c r="S626" t="b">
        <v>0</v>
      </c>
      <c r="T626" t="s">
        <v>8272</v>
      </c>
      <c r="U626" s="6">
        <f t="shared" si="67"/>
        <v>42108.988900462966</v>
      </c>
      <c r="V626" s="9">
        <f t="shared" si="69"/>
        <v>2015</v>
      </c>
      <c r="W626" s="6">
        <f t="shared" si="68"/>
        <v>42138.988900462966</v>
      </c>
    </row>
    <row r="627" spans="1:23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H627" t="s">
        <v>8229</v>
      </c>
      <c r="I627" t="s">
        <v>8251</v>
      </c>
      <c r="K627">
        <v>1490560177</v>
      </c>
      <c r="L627">
        <v>1487971777</v>
      </c>
      <c r="M627" t="b">
        <v>0</v>
      </c>
      <c r="N627">
        <v>0</v>
      </c>
      <c r="O627" s="9">
        <f t="shared" si="63"/>
        <v>0</v>
      </c>
      <c r="P627" s="12">
        <f t="shared" si="64"/>
        <v>0</v>
      </c>
      <c r="Q627" t="str">
        <f t="shared" si="65"/>
        <v>technology</v>
      </c>
      <c r="R627" t="str">
        <f t="shared" si="66"/>
        <v>web</v>
      </c>
      <c r="S627" t="b">
        <v>0</v>
      </c>
      <c r="T627" t="s">
        <v>8272</v>
      </c>
      <c r="U627" s="6">
        <f t="shared" si="67"/>
        <v>42790.895567129628</v>
      </c>
      <c r="V627" s="9">
        <f t="shared" si="69"/>
        <v>2017</v>
      </c>
      <c r="W627" s="6">
        <f t="shared" si="68"/>
        <v>42820.853900462964</v>
      </c>
    </row>
    <row r="628" spans="1:23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H628" t="s">
        <v>8224</v>
      </c>
      <c r="I628" t="s">
        <v>8246</v>
      </c>
      <c r="K628">
        <v>1439644920</v>
      </c>
      <c r="L628">
        <v>1436793939</v>
      </c>
      <c r="M628" t="b">
        <v>0</v>
      </c>
      <c r="N628">
        <v>39</v>
      </c>
      <c r="O628" s="9">
        <f t="shared" si="63"/>
        <v>17.38</v>
      </c>
      <c r="P628" s="12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t="b">
        <v>0</v>
      </c>
      <c r="T628" t="s">
        <v>8272</v>
      </c>
      <c r="U628" s="6">
        <f t="shared" si="67"/>
        <v>42198.559479166666</v>
      </c>
      <c r="V628" s="9">
        <f t="shared" si="69"/>
        <v>2015</v>
      </c>
      <c r="W628" s="6">
        <f t="shared" si="68"/>
        <v>42231.556944444441</v>
      </c>
    </row>
    <row r="629" spans="1:23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H629" t="s">
        <v>8235</v>
      </c>
      <c r="I629" t="s">
        <v>8255</v>
      </c>
      <c r="K629">
        <v>1457996400</v>
      </c>
      <c r="L629">
        <v>1452842511</v>
      </c>
      <c r="M629" t="b">
        <v>0</v>
      </c>
      <c r="N629">
        <v>1</v>
      </c>
      <c r="O629" s="9">
        <f t="shared" si="63"/>
        <v>0.02</v>
      </c>
      <c r="P629" s="12">
        <f t="shared" si="64"/>
        <v>90</v>
      </c>
      <c r="Q629" t="str">
        <f t="shared" si="65"/>
        <v>technology</v>
      </c>
      <c r="R629" t="str">
        <f t="shared" si="66"/>
        <v>web</v>
      </c>
      <c r="S629" t="b">
        <v>0</v>
      </c>
      <c r="T629" t="s">
        <v>8272</v>
      </c>
      <c r="U629" s="6">
        <f t="shared" si="67"/>
        <v>42384.306840277779</v>
      </c>
      <c r="V629" s="9">
        <f t="shared" si="69"/>
        <v>2016</v>
      </c>
      <c r="W629" s="6">
        <f t="shared" si="68"/>
        <v>42443.958333333328</v>
      </c>
    </row>
    <row r="630" spans="1:23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H630" t="s">
        <v>8224</v>
      </c>
      <c r="I630" t="s">
        <v>8246</v>
      </c>
      <c r="K630">
        <v>1405269457</v>
      </c>
      <c r="L630">
        <v>1402677457</v>
      </c>
      <c r="M630" t="b">
        <v>0</v>
      </c>
      <c r="N630">
        <v>0</v>
      </c>
      <c r="O630" s="9">
        <f t="shared" si="63"/>
        <v>0</v>
      </c>
      <c r="P630" s="12">
        <f t="shared" si="64"/>
        <v>0</v>
      </c>
      <c r="Q630" t="str">
        <f t="shared" si="65"/>
        <v>technology</v>
      </c>
      <c r="R630" t="str">
        <f t="shared" si="66"/>
        <v>web</v>
      </c>
      <c r="S630" t="b">
        <v>0</v>
      </c>
      <c r="T630" t="s">
        <v>8272</v>
      </c>
      <c r="U630" s="6">
        <f t="shared" si="67"/>
        <v>41803.692789351851</v>
      </c>
      <c r="V630" s="9">
        <f t="shared" si="69"/>
        <v>2014</v>
      </c>
      <c r="W630" s="6">
        <f t="shared" si="68"/>
        <v>41833.692789351851</v>
      </c>
    </row>
    <row r="631" spans="1:23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H631" t="s">
        <v>8226</v>
      </c>
      <c r="I631" t="s">
        <v>8248</v>
      </c>
      <c r="K631">
        <v>1463239108</v>
      </c>
      <c r="L631">
        <v>1460647108</v>
      </c>
      <c r="M631" t="b">
        <v>0</v>
      </c>
      <c r="N631">
        <v>3</v>
      </c>
      <c r="O631" s="9">
        <f t="shared" si="63"/>
        <v>0.17499999999999999</v>
      </c>
      <c r="P631" s="12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t="b">
        <v>0</v>
      </c>
      <c r="T631" t="s">
        <v>8272</v>
      </c>
      <c r="U631" s="6">
        <f t="shared" si="67"/>
        <v>42474.637824074074</v>
      </c>
      <c r="V631" s="9">
        <f t="shared" si="69"/>
        <v>2016</v>
      </c>
      <c r="W631" s="6">
        <f t="shared" si="68"/>
        <v>42504.637824074074</v>
      </c>
    </row>
    <row r="632" spans="1:23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H632" t="s">
        <v>8224</v>
      </c>
      <c r="I632" t="s">
        <v>8246</v>
      </c>
      <c r="K632">
        <v>1441516200</v>
      </c>
      <c r="L632">
        <v>1438959121</v>
      </c>
      <c r="M632" t="b">
        <v>0</v>
      </c>
      <c r="N632">
        <v>1</v>
      </c>
      <c r="O632" s="9">
        <f t="shared" si="63"/>
        <v>8.3340278356529712E-2</v>
      </c>
      <c r="P632" s="12">
        <f t="shared" si="64"/>
        <v>10</v>
      </c>
      <c r="Q632" t="str">
        <f t="shared" si="65"/>
        <v>technology</v>
      </c>
      <c r="R632" t="str">
        <f t="shared" si="66"/>
        <v>web</v>
      </c>
      <c r="S632" t="b">
        <v>0</v>
      </c>
      <c r="T632" t="s">
        <v>8272</v>
      </c>
      <c r="U632" s="6">
        <f t="shared" si="67"/>
        <v>42223.619456018518</v>
      </c>
      <c r="V632" s="9">
        <f t="shared" si="69"/>
        <v>2015</v>
      </c>
      <c r="W632" s="6">
        <f t="shared" si="68"/>
        <v>42253.215277777781</v>
      </c>
    </row>
    <row r="633" spans="1:23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H633" t="s">
        <v>8229</v>
      </c>
      <c r="I633" t="s">
        <v>8251</v>
      </c>
      <c r="K633">
        <v>1464460329</v>
      </c>
      <c r="L633">
        <v>1461954729</v>
      </c>
      <c r="M633" t="b">
        <v>0</v>
      </c>
      <c r="N633">
        <v>9</v>
      </c>
      <c r="O633" s="9">
        <f t="shared" si="63"/>
        <v>1.38</v>
      </c>
      <c r="P633" s="12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t="b">
        <v>0</v>
      </c>
      <c r="T633" t="s">
        <v>8272</v>
      </c>
      <c r="U633" s="6">
        <f t="shared" si="67"/>
        <v>42489.772326388891</v>
      </c>
      <c r="V633" s="9">
        <f t="shared" si="69"/>
        <v>2016</v>
      </c>
      <c r="W633" s="6">
        <f t="shared" si="68"/>
        <v>42518.772326388891</v>
      </c>
    </row>
    <row r="634" spans="1:23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H634" t="s">
        <v>8233</v>
      </c>
      <c r="I634" t="s">
        <v>8249</v>
      </c>
      <c r="K634">
        <v>1448470165</v>
      </c>
      <c r="L634">
        <v>1445874565</v>
      </c>
      <c r="M634" t="b">
        <v>0</v>
      </c>
      <c r="N634">
        <v>0</v>
      </c>
      <c r="O634" s="9">
        <f t="shared" si="63"/>
        <v>0</v>
      </c>
      <c r="P634" s="12">
        <f t="shared" si="64"/>
        <v>0</v>
      </c>
      <c r="Q634" t="str">
        <f t="shared" si="65"/>
        <v>technology</v>
      </c>
      <c r="R634" t="str">
        <f t="shared" si="66"/>
        <v>web</v>
      </c>
      <c r="S634" t="b">
        <v>0</v>
      </c>
      <c r="T634" t="s">
        <v>8272</v>
      </c>
      <c r="U634" s="6">
        <f t="shared" si="67"/>
        <v>42303.659317129626</v>
      </c>
      <c r="V634" s="9">
        <f t="shared" si="69"/>
        <v>2015</v>
      </c>
      <c r="W634" s="6">
        <f t="shared" si="68"/>
        <v>42333.700983796298</v>
      </c>
    </row>
    <row r="635" spans="1:23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H635" t="s">
        <v>8224</v>
      </c>
      <c r="I635" t="s">
        <v>8246</v>
      </c>
      <c r="K635">
        <v>1466204400</v>
      </c>
      <c r="L635">
        <v>1463469062</v>
      </c>
      <c r="M635" t="b">
        <v>0</v>
      </c>
      <c r="N635">
        <v>25</v>
      </c>
      <c r="O635" s="9">
        <f t="shared" si="63"/>
        <v>12.45</v>
      </c>
      <c r="P635" s="12">
        <f t="shared" si="64"/>
        <v>49.8</v>
      </c>
      <c r="Q635" t="str">
        <f t="shared" si="65"/>
        <v>technology</v>
      </c>
      <c r="R635" t="str">
        <f t="shared" si="66"/>
        <v>web</v>
      </c>
      <c r="S635" t="b">
        <v>0</v>
      </c>
      <c r="T635" t="s">
        <v>8272</v>
      </c>
      <c r="U635" s="6">
        <f t="shared" si="67"/>
        <v>42507.299328703702</v>
      </c>
      <c r="V635" s="9">
        <f t="shared" si="69"/>
        <v>2016</v>
      </c>
      <c r="W635" s="6">
        <f t="shared" si="68"/>
        <v>42538.958333333328</v>
      </c>
    </row>
    <row r="636" spans="1:23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H636" t="s">
        <v>8224</v>
      </c>
      <c r="I636" t="s">
        <v>8246</v>
      </c>
      <c r="K636">
        <v>1424989029</v>
      </c>
      <c r="L636">
        <v>1422397029</v>
      </c>
      <c r="M636" t="b">
        <v>0</v>
      </c>
      <c r="N636">
        <v>1</v>
      </c>
      <c r="O636" s="9">
        <f t="shared" si="63"/>
        <v>0.02</v>
      </c>
      <c r="P636" s="12">
        <f t="shared" si="64"/>
        <v>1</v>
      </c>
      <c r="Q636" t="str">
        <f t="shared" si="65"/>
        <v>technology</v>
      </c>
      <c r="R636" t="str">
        <f t="shared" si="66"/>
        <v>web</v>
      </c>
      <c r="S636" t="b">
        <v>0</v>
      </c>
      <c r="T636" t="s">
        <v>8272</v>
      </c>
      <c r="U636" s="6">
        <f t="shared" si="67"/>
        <v>42031.928576388891</v>
      </c>
      <c r="V636" s="9">
        <f t="shared" si="69"/>
        <v>2015</v>
      </c>
      <c r="W636" s="6">
        <f t="shared" si="68"/>
        <v>42061.928576388891</v>
      </c>
    </row>
    <row r="637" spans="1:23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H637" t="s">
        <v>8224</v>
      </c>
      <c r="I637" t="s">
        <v>8246</v>
      </c>
      <c r="K637">
        <v>1428804762</v>
      </c>
      <c r="L637">
        <v>1426212762</v>
      </c>
      <c r="M637" t="b">
        <v>0</v>
      </c>
      <c r="N637">
        <v>1</v>
      </c>
      <c r="O637" s="9">
        <f t="shared" si="63"/>
        <v>8.0000000000000002E-3</v>
      </c>
      <c r="P637" s="12">
        <f t="shared" si="64"/>
        <v>2</v>
      </c>
      <c r="Q637" t="str">
        <f t="shared" si="65"/>
        <v>technology</v>
      </c>
      <c r="R637" t="str">
        <f t="shared" si="66"/>
        <v>web</v>
      </c>
      <c r="S637" t="b">
        <v>0</v>
      </c>
      <c r="T637" t="s">
        <v>8272</v>
      </c>
      <c r="U637" s="6">
        <f t="shared" si="67"/>
        <v>42076.092152777783</v>
      </c>
      <c r="V637" s="9">
        <f t="shared" si="69"/>
        <v>2015</v>
      </c>
      <c r="W637" s="6">
        <f t="shared" si="68"/>
        <v>42106.092152777783</v>
      </c>
    </row>
    <row r="638" spans="1:23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H638" t="s">
        <v>8225</v>
      </c>
      <c r="I638" t="s">
        <v>8247</v>
      </c>
      <c r="K638">
        <v>1433587620</v>
      </c>
      <c r="L638">
        <v>1430996150</v>
      </c>
      <c r="M638" t="b">
        <v>0</v>
      </c>
      <c r="N638">
        <v>1</v>
      </c>
      <c r="O638" s="9">
        <f t="shared" si="63"/>
        <v>0.2</v>
      </c>
      <c r="P638" s="12">
        <f t="shared" si="64"/>
        <v>4</v>
      </c>
      <c r="Q638" t="str">
        <f t="shared" si="65"/>
        <v>technology</v>
      </c>
      <c r="R638" t="str">
        <f t="shared" si="66"/>
        <v>web</v>
      </c>
      <c r="S638" t="b">
        <v>0</v>
      </c>
      <c r="T638" t="s">
        <v>8272</v>
      </c>
      <c r="U638" s="6">
        <f t="shared" si="67"/>
        <v>42131.455439814818</v>
      </c>
      <c r="V638" s="9">
        <f t="shared" si="69"/>
        <v>2015</v>
      </c>
      <c r="W638" s="6">
        <f t="shared" si="68"/>
        <v>42161.44930555555</v>
      </c>
    </row>
    <row r="639" spans="1:23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H639" t="s">
        <v>8225</v>
      </c>
      <c r="I639" t="s">
        <v>8247</v>
      </c>
      <c r="K639">
        <v>1488063840</v>
      </c>
      <c r="L639">
        <v>1485558318</v>
      </c>
      <c r="M639" t="b">
        <v>0</v>
      </c>
      <c r="N639">
        <v>0</v>
      </c>
      <c r="O639" s="9">
        <f t="shared" si="63"/>
        <v>0</v>
      </c>
      <c r="P639" s="12">
        <f t="shared" si="64"/>
        <v>0</v>
      </c>
      <c r="Q639" t="str">
        <f t="shared" si="65"/>
        <v>technology</v>
      </c>
      <c r="R639" t="str">
        <f t="shared" si="66"/>
        <v>web</v>
      </c>
      <c r="S639" t="b">
        <v>0</v>
      </c>
      <c r="T639" t="s">
        <v>8272</v>
      </c>
      <c r="U639" s="6">
        <f t="shared" si="67"/>
        <v>42762.962013888886</v>
      </c>
      <c r="V639" s="9">
        <f t="shared" si="69"/>
        <v>2017</v>
      </c>
      <c r="W639" s="6">
        <f t="shared" si="68"/>
        <v>42791.961111111115</v>
      </c>
    </row>
    <row r="640" spans="1:23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H640" t="s">
        <v>8236</v>
      </c>
      <c r="I640" t="s">
        <v>8249</v>
      </c>
      <c r="K640">
        <v>1490447662</v>
      </c>
      <c r="L640">
        <v>1485267262</v>
      </c>
      <c r="M640" t="b">
        <v>0</v>
      </c>
      <c r="N640">
        <v>6</v>
      </c>
      <c r="O640" s="9">
        <f t="shared" si="63"/>
        <v>8.9999999999999993E-3</v>
      </c>
      <c r="P640" s="12">
        <f t="shared" si="64"/>
        <v>3</v>
      </c>
      <c r="Q640" t="str">
        <f t="shared" si="65"/>
        <v>technology</v>
      </c>
      <c r="R640" t="str">
        <f t="shared" si="66"/>
        <v>web</v>
      </c>
      <c r="S640" t="b">
        <v>0</v>
      </c>
      <c r="T640" t="s">
        <v>8272</v>
      </c>
      <c r="U640" s="6">
        <f t="shared" si="67"/>
        <v>42759.593310185184</v>
      </c>
      <c r="V640" s="9">
        <f t="shared" si="69"/>
        <v>2017</v>
      </c>
      <c r="W640" s="6">
        <f t="shared" si="68"/>
        <v>42819.55164351852</v>
      </c>
    </row>
    <row r="641" spans="1:23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H641" t="s">
        <v>8224</v>
      </c>
      <c r="I641" t="s">
        <v>8246</v>
      </c>
      <c r="K641">
        <v>1413208795</v>
      </c>
      <c r="L641">
        <v>1408024795</v>
      </c>
      <c r="M641" t="b">
        <v>0</v>
      </c>
      <c r="N641">
        <v>1</v>
      </c>
      <c r="O641" s="9">
        <f t="shared" si="63"/>
        <v>1E-4</v>
      </c>
      <c r="P641" s="12">
        <f t="shared" si="64"/>
        <v>1</v>
      </c>
      <c r="Q641" t="str">
        <f t="shared" si="65"/>
        <v>technology</v>
      </c>
      <c r="R641" t="str">
        <f t="shared" si="66"/>
        <v>web</v>
      </c>
      <c r="S641" t="b">
        <v>0</v>
      </c>
      <c r="T641" t="s">
        <v>8272</v>
      </c>
      <c r="U641" s="6">
        <f t="shared" si="67"/>
        <v>41865.583275462966</v>
      </c>
      <c r="V641" s="9">
        <f t="shared" si="69"/>
        <v>2014</v>
      </c>
      <c r="W641" s="6">
        <f t="shared" si="68"/>
        <v>41925.583275462966</v>
      </c>
    </row>
    <row r="642" spans="1:23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H642" t="s">
        <v>8230</v>
      </c>
      <c r="I642" t="s">
        <v>8249</v>
      </c>
      <c r="K642">
        <v>1480028400</v>
      </c>
      <c r="L642">
        <v>1478685915</v>
      </c>
      <c r="M642" t="b">
        <v>0</v>
      </c>
      <c r="N642">
        <v>2</v>
      </c>
      <c r="O642" s="9">
        <f t="shared" si="63"/>
        <v>144.28571428571428</v>
      </c>
      <c r="P642" s="12">
        <f t="shared" si="64"/>
        <v>50.5</v>
      </c>
      <c r="Q642" t="str">
        <f t="shared" si="65"/>
        <v>technology</v>
      </c>
      <c r="R642" t="str">
        <f t="shared" si="66"/>
        <v>wearables</v>
      </c>
      <c r="S642" t="b">
        <v>1</v>
      </c>
      <c r="T642" t="s">
        <v>8273</v>
      </c>
      <c r="U642" s="6">
        <f t="shared" si="67"/>
        <v>42683.420312499999</v>
      </c>
      <c r="V642" s="9">
        <f t="shared" si="69"/>
        <v>2016</v>
      </c>
      <c r="W642" s="6">
        <f t="shared" si="68"/>
        <v>42698.958333333328</v>
      </c>
    </row>
    <row r="643" spans="1:23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H643" t="s">
        <v>8224</v>
      </c>
      <c r="I643" t="s">
        <v>8246</v>
      </c>
      <c r="K643">
        <v>1439473248</v>
      </c>
      <c r="L643">
        <v>1436881248</v>
      </c>
      <c r="M643" t="b">
        <v>0</v>
      </c>
      <c r="N643">
        <v>315</v>
      </c>
      <c r="O643" s="9">
        <f t="shared" ref="O643:O706" si="70">E643*100/D643</f>
        <v>119.16249999999999</v>
      </c>
      <c r="P643" s="12">
        <f t="shared" ref="P643:P706" si="71">IF(N643=0,0,E643/N643)</f>
        <v>151.31746031746033</v>
      </c>
      <c r="Q643" t="str">
        <f t="shared" ref="Q643:Q706" si="72">LEFT(T643,FIND("/",T643)-1)</f>
        <v>technology</v>
      </c>
      <c r="R643" t="str">
        <f t="shared" ref="R643:R706" si="73">RIGHT(T643,LEN(T643)-FIND("/",T643))</f>
        <v>wearables</v>
      </c>
      <c r="S643" t="b">
        <v>1</v>
      </c>
      <c r="T643" t="s">
        <v>8273</v>
      </c>
      <c r="U643" s="6">
        <f t="shared" ref="U643:U706" si="74">(L643/86400)+DATE(1970,1,1)</f>
        <v>42199.57</v>
      </c>
      <c r="V643" s="9">
        <f t="shared" si="69"/>
        <v>2015</v>
      </c>
      <c r="W643" s="6">
        <f t="shared" ref="W643:W706" si="75">(K643/86400)+DATE(1970,1,1)</f>
        <v>42229.57</v>
      </c>
    </row>
    <row r="644" spans="1:23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H644" t="s">
        <v>8236</v>
      </c>
      <c r="I644" t="s">
        <v>8249</v>
      </c>
      <c r="K644">
        <v>1439998674</v>
      </c>
      <c r="L644">
        <v>1436888274</v>
      </c>
      <c r="M644" t="b">
        <v>0</v>
      </c>
      <c r="N644">
        <v>2174</v>
      </c>
      <c r="O644" s="9">
        <f t="shared" si="70"/>
        <v>1460.4849999999999</v>
      </c>
      <c r="P644" s="12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t="b">
        <v>1</v>
      </c>
      <c r="T644" t="s">
        <v>8273</v>
      </c>
      <c r="U644" s="6">
        <f t="shared" si="74"/>
        <v>42199.651319444441</v>
      </c>
      <c r="V644" s="9">
        <f t="shared" ref="V644:V707" si="76">YEAR(U644)</f>
        <v>2015</v>
      </c>
      <c r="W644" s="6">
        <f t="shared" si="75"/>
        <v>42235.651319444441</v>
      </c>
    </row>
    <row r="645" spans="1:23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H645" t="s">
        <v>8224</v>
      </c>
      <c r="I645" t="s">
        <v>8246</v>
      </c>
      <c r="K645">
        <v>1433085875</v>
      </c>
      <c r="L645">
        <v>1428333875</v>
      </c>
      <c r="M645" t="b">
        <v>0</v>
      </c>
      <c r="N645">
        <v>152</v>
      </c>
      <c r="O645" s="9">
        <f t="shared" si="70"/>
        <v>105.80800000000001</v>
      </c>
      <c r="P645" s="12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t="b">
        <v>1</v>
      </c>
      <c r="T645" t="s">
        <v>8273</v>
      </c>
      <c r="U645" s="6">
        <f t="shared" si="74"/>
        <v>42100.642071759255</v>
      </c>
      <c r="V645" s="9">
        <f t="shared" si="76"/>
        <v>2015</v>
      </c>
      <c r="W645" s="6">
        <f t="shared" si="75"/>
        <v>42155.642071759255</v>
      </c>
    </row>
    <row r="646" spans="1:23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H646" t="s">
        <v>8224</v>
      </c>
      <c r="I646" t="s">
        <v>8246</v>
      </c>
      <c r="K646">
        <v>1414544400</v>
      </c>
      <c r="L646">
        <v>1410883139</v>
      </c>
      <c r="M646" t="b">
        <v>0</v>
      </c>
      <c r="N646">
        <v>1021</v>
      </c>
      <c r="O646" s="9">
        <f t="shared" si="70"/>
        <v>300.11792000000003</v>
      </c>
      <c r="P646" s="12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t="b">
        <v>1</v>
      </c>
      <c r="T646" t="s">
        <v>8273</v>
      </c>
      <c r="U646" s="6">
        <f t="shared" si="74"/>
        <v>41898.665960648148</v>
      </c>
      <c r="V646" s="9">
        <f t="shared" si="76"/>
        <v>2014</v>
      </c>
      <c r="W646" s="6">
        <f t="shared" si="75"/>
        <v>41941.041666666664</v>
      </c>
    </row>
    <row r="647" spans="1:23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H647" t="s">
        <v>8224</v>
      </c>
      <c r="I647" t="s">
        <v>8246</v>
      </c>
      <c r="K647">
        <v>1470962274</v>
      </c>
      <c r="L647">
        <v>1468370274</v>
      </c>
      <c r="M647" t="b">
        <v>0</v>
      </c>
      <c r="N647">
        <v>237</v>
      </c>
      <c r="O647" s="9">
        <f t="shared" si="70"/>
        <v>278.7</v>
      </c>
      <c r="P647" s="12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t="b">
        <v>1</v>
      </c>
      <c r="T647" t="s">
        <v>8273</v>
      </c>
      <c r="U647" s="6">
        <f t="shared" si="74"/>
        <v>42564.026319444441</v>
      </c>
      <c r="V647" s="9">
        <f t="shared" si="76"/>
        <v>2016</v>
      </c>
      <c r="W647" s="6">
        <f t="shared" si="75"/>
        <v>42594.026319444441</v>
      </c>
    </row>
    <row r="648" spans="1:23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H648" t="s">
        <v>8224</v>
      </c>
      <c r="I648" t="s">
        <v>8246</v>
      </c>
      <c r="K648">
        <v>1407788867</v>
      </c>
      <c r="L648">
        <v>1405196867</v>
      </c>
      <c r="M648" t="b">
        <v>0</v>
      </c>
      <c r="N648">
        <v>27</v>
      </c>
      <c r="O648" s="9">
        <f t="shared" si="70"/>
        <v>131.87625</v>
      </c>
      <c r="P648" s="12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t="b">
        <v>1</v>
      </c>
      <c r="T648" t="s">
        <v>8273</v>
      </c>
      <c r="U648" s="6">
        <f t="shared" si="74"/>
        <v>41832.852627314816</v>
      </c>
      <c r="V648" s="9">
        <f t="shared" si="76"/>
        <v>2014</v>
      </c>
      <c r="W648" s="6">
        <f t="shared" si="75"/>
        <v>41862.852627314816</v>
      </c>
    </row>
    <row r="649" spans="1:23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H649" t="s">
        <v>8229</v>
      </c>
      <c r="I649" t="s">
        <v>8251</v>
      </c>
      <c r="K649">
        <v>1458235549</v>
      </c>
      <c r="L649">
        <v>1455647149</v>
      </c>
      <c r="M649" t="b">
        <v>0</v>
      </c>
      <c r="N649">
        <v>17</v>
      </c>
      <c r="O649" s="9">
        <f t="shared" si="70"/>
        <v>107.05</v>
      </c>
      <c r="P649" s="12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t="b">
        <v>1</v>
      </c>
      <c r="T649" t="s">
        <v>8273</v>
      </c>
      <c r="U649" s="6">
        <f t="shared" si="74"/>
        <v>42416.767928240741</v>
      </c>
      <c r="V649" s="9">
        <f t="shared" si="76"/>
        <v>2016</v>
      </c>
      <c r="W649" s="6">
        <f t="shared" si="75"/>
        <v>42446.726261574076</v>
      </c>
    </row>
    <row r="650" spans="1:23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H650" t="s">
        <v>8224</v>
      </c>
      <c r="I650" t="s">
        <v>8246</v>
      </c>
      <c r="K650">
        <v>1413304708</v>
      </c>
      <c r="L650">
        <v>1410280708</v>
      </c>
      <c r="M650" t="b">
        <v>0</v>
      </c>
      <c r="N650">
        <v>27</v>
      </c>
      <c r="O650" s="9">
        <f t="shared" si="70"/>
        <v>126.82285714285715</v>
      </c>
      <c r="P650" s="12">
        <f t="shared" si="71"/>
        <v>1644</v>
      </c>
      <c r="Q650" t="str">
        <f t="shared" si="72"/>
        <v>technology</v>
      </c>
      <c r="R650" t="str">
        <f t="shared" si="73"/>
        <v>wearables</v>
      </c>
      <c r="S650" t="b">
        <v>1</v>
      </c>
      <c r="T650" t="s">
        <v>8273</v>
      </c>
      <c r="U650" s="6">
        <f t="shared" si="74"/>
        <v>41891.693379629629</v>
      </c>
      <c r="V650" s="9">
        <f t="shared" si="76"/>
        <v>2014</v>
      </c>
      <c r="W650" s="6">
        <f t="shared" si="75"/>
        <v>41926.693379629629</v>
      </c>
    </row>
    <row r="651" spans="1:23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H651" t="s">
        <v>8224</v>
      </c>
      <c r="I651" t="s">
        <v>8246</v>
      </c>
      <c r="K651">
        <v>1410904413</v>
      </c>
      <c r="L651">
        <v>1409090013</v>
      </c>
      <c r="M651" t="b">
        <v>0</v>
      </c>
      <c r="N651">
        <v>82</v>
      </c>
      <c r="O651" s="9">
        <f t="shared" si="70"/>
        <v>139.96</v>
      </c>
      <c r="P651" s="12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t="b">
        <v>1</v>
      </c>
      <c r="T651" t="s">
        <v>8273</v>
      </c>
      <c r="U651" s="6">
        <f t="shared" si="74"/>
        <v>41877.912187499998</v>
      </c>
      <c r="V651" s="9">
        <f t="shared" si="76"/>
        <v>2014</v>
      </c>
      <c r="W651" s="6">
        <f t="shared" si="75"/>
        <v>41898.912187499998</v>
      </c>
    </row>
    <row r="652" spans="1:23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H652" t="s">
        <v>8224</v>
      </c>
      <c r="I652" t="s">
        <v>8246</v>
      </c>
      <c r="K652">
        <v>1418953984</v>
      </c>
      <c r="L652">
        <v>1413766384</v>
      </c>
      <c r="M652" t="b">
        <v>0</v>
      </c>
      <c r="N652">
        <v>48</v>
      </c>
      <c r="O652" s="9">
        <f t="shared" si="70"/>
        <v>112.4</v>
      </c>
      <c r="P652" s="12">
        <f t="shared" si="71"/>
        <v>35.125</v>
      </c>
      <c r="Q652" t="str">
        <f t="shared" si="72"/>
        <v>technology</v>
      </c>
      <c r="R652" t="str">
        <f t="shared" si="73"/>
        <v>wearables</v>
      </c>
      <c r="S652" t="b">
        <v>1</v>
      </c>
      <c r="T652" t="s">
        <v>8273</v>
      </c>
      <c r="U652" s="6">
        <f t="shared" si="74"/>
        <v>41932.036851851852</v>
      </c>
      <c r="V652" s="9">
        <f t="shared" si="76"/>
        <v>2014</v>
      </c>
      <c r="W652" s="6">
        <f t="shared" si="75"/>
        <v>41992.078518518523</v>
      </c>
    </row>
    <row r="653" spans="1:23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H653" t="s">
        <v>8224</v>
      </c>
      <c r="I653" t="s">
        <v>8246</v>
      </c>
      <c r="K653">
        <v>1418430311</v>
      </c>
      <c r="L653">
        <v>1415838311</v>
      </c>
      <c r="M653" t="b">
        <v>0</v>
      </c>
      <c r="N653">
        <v>105</v>
      </c>
      <c r="O653" s="9">
        <f t="shared" si="70"/>
        <v>100.52800000000001</v>
      </c>
      <c r="P653" s="12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t="b">
        <v>1</v>
      </c>
      <c r="T653" t="s">
        <v>8273</v>
      </c>
      <c r="U653" s="6">
        <f t="shared" si="74"/>
        <v>41956.017488425925</v>
      </c>
      <c r="V653" s="9">
        <f t="shared" si="76"/>
        <v>2014</v>
      </c>
      <c r="W653" s="6">
        <f t="shared" si="75"/>
        <v>41986.017488425925</v>
      </c>
    </row>
    <row r="654" spans="1:23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H654" t="s">
        <v>8224</v>
      </c>
      <c r="I654" t="s">
        <v>8246</v>
      </c>
      <c r="K654">
        <v>1480613650</v>
      </c>
      <c r="L654">
        <v>1478018050</v>
      </c>
      <c r="M654" t="b">
        <v>0</v>
      </c>
      <c r="N654">
        <v>28</v>
      </c>
      <c r="O654" s="9">
        <f t="shared" si="70"/>
        <v>100.46666666666667</v>
      </c>
      <c r="P654" s="12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t="b">
        <v>1</v>
      </c>
      <c r="T654" t="s">
        <v>8273</v>
      </c>
      <c r="U654" s="6">
        <f t="shared" si="74"/>
        <v>42675.690393518518</v>
      </c>
      <c r="V654" s="9">
        <f t="shared" si="76"/>
        <v>2016</v>
      </c>
      <c r="W654" s="6">
        <f t="shared" si="75"/>
        <v>42705.732060185182</v>
      </c>
    </row>
    <row r="655" spans="1:23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H655" t="s">
        <v>8224</v>
      </c>
      <c r="I655" t="s">
        <v>8246</v>
      </c>
      <c r="K655">
        <v>1440082240</v>
      </c>
      <c r="L655">
        <v>1436885440</v>
      </c>
      <c r="M655" t="b">
        <v>0</v>
      </c>
      <c r="N655">
        <v>1107</v>
      </c>
      <c r="O655" s="9">
        <f t="shared" si="70"/>
        <v>141.446</v>
      </c>
      <c r="P655" s="12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t="b">
        <v>1</v>
      </c>
      <c r="T655" t="s">
        <v>8273</v>
      </c>
      <c r="U655" s="6">
        <f t="shared" si="74"/>
        <v>42199.618518518517</v>
      </c>
      <c r="V655" s="9">
        <f t="shared" si="76"/>
        <v>2015</v>
      </c>
      <c r="W655" s="6">
        <f t="shared" si="75"/>
        <v>42236.618518518517</v>
      </c>
    </row>
    <row r="656" spans="1:23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H656" t="s">
        <v>8224</v>
      </c>
      <c r="I656" t="s">
        <v>8246</v>
      </c>
      <c r="K656">
        <v>1436396313</v>
      </c>
      <c r="L656">
        <v>1433804313</v>
      </c>
      <c r="M656" t="b">
        <v>0</v>
      </c>
      <c r="N656">
        <v>1013</v>
      </c>
      <c r="O656" s="9">
        <f t="shared" si="70"/>
        <v>267.29166666666669</v>
      </c>
      <c r="P656" s="12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t="b">
        <v>1</v>
      </c>
      <c r="T656" t="s">
        <v>8273</v>
      </c>
      <c r="U656" s="6">
        <f t="shared" si="74"/>
        <v>42163.957326388889</v>
      </c>
      <c r="V656" s="9">
        <f t="shared" si="76"/>
        <v>2015</v>
      </c>
      <c r="W656" s="6">
        <f t="shared" si="75"/>
        <v>42193.957326388889</v>
      </c>
    </row>
    <row r="657" spans="1:23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H657" t="s">
        <v>8224</v>
      </c>
      <c r="I657" t="s">
        <v>8246</v>
      </c>
      <c r="K657">
        <v>1426197512</v>
      </c>
      <c r="L657">
        <v>1423609112</v>
      </c>
      <c r="M657" t="b">
        <v>0</v>
      </c>
      <c r="N657">
        <v>274</v>
      </c>
      <c r="O657" s="9">
        <f t="shared" si="70"/>
        <v>146.88749999999999</v>
      </c>
      <c r="P657" s="12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t="b">
        <v>1</v>
      </c>
      <c r="T657" t="s">
        <v>8273</v>
      </c>
      <c r="U657" s="6">
        <f t="shared" si="74"/>
        <v>42045.957314814819</v>
      </c>
      <c r="V657" s="9">
        <f t="shared" si="76"/>
        <v>2015</v>
      </c>
      <c r="W657" s="6">
        <f t="shared" si="75"/>
        <v>42075.915648148148</v>
      </c>
    </row>
    <row r="658" spans="1:23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H658" t="s">
        <v>8224</v>
      </c>
      <c r="I658" t="s">
        <v>8246</v>
      </c>
      <c r="K658">
        <v>1460917119</v>
      </c>
      <c r="L658">
        <v>1455736719</v>
      </c>
      <c r="M658" t="b">
        <v>0</v>
      </c>
      <c r="N658">
        <v>87</v>
      </c>
      <c r="O658" s="9">
        <f t="shared" si="70"/>
        <v>213.56</v>
      </c>
      <c r="P658" s="12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t="b">
        <v>1</v>
      </c>
      <c r="T658" t="s">
        <v>8273</v>
      </c>
      <c r="U658" s="6">
        <f t="shared" si="74"/>
        <v>42417.804618055554</v>
      </c>
      <c r="V658" s="9">
        <f t="shared" si="76"/>
        <v>2016</v>
      </c>
      <c r="W658" s="6">
        <f t="shared" si="75"/>
        <v>42477.76295138889</v>
      </c>
    </row>
    <row r="659" spans="1:23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H659" t="s">
        <v>8224</v>
      </c>
      <c r="I659" t="s">
        <v>8246</v>
      </c>
      <c r="K659">
        <v>1450901872</v>
      </c>
      <c r="L659">
        <v>1448309872</v>
      </c>
      <c r="M659" t="b">
        <v>0</v>
      </c>
      <c r="N659">
        <v>99</v>
      </c>
      <c r="O659" s="9">
        <f t="shared" si="70"/>
        <v>125.7</v>
      </c>
      <c r="P659" s="12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t="b">
        <v>1</v>
      </c>
      <c r="T659" t="s">
        <v>8273</v>
      </c>
      <c r="U659" s="6">
        <f t="shared" si="74"/>
        <v>42331.84574074074</v>
      </c>
      <c r="V659" s="9">
        <f t="shared" si="76"/>
        <v>2015</v>
      </c>
      <c r="W659" s="6">
        <f t="shared" si="75"/>
        <v>42361.84574074074</v>
      </c>
    </row>
    <row r="660" spans="1:23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H660" t="s">
        <v>8224</v>
      </c>
      <c r="I660" t="s">
        <v>8246</v>
      </c>
      <c r="K660">
        <v>1437933600</v>
      </c>
      <c r="L660">
        <v>1435117889</v>
      </c>
      <c r="M660" t="b">
        <v>0</v>
      </c>
      <c r="N660">
        <v>276</v>
      </c>
      <c r="O660" s="9">
        <f t="shared" si="70"/>
        <v>104.46206037108834</v>
      </c>
      <c r="P660" s="12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t="b">
        <v>1</v>
      </c>
      <c r="T660" t="s">
        <v>8273</v>
      </c>
      <c r="U660" s="6">
        <f t="shared" si="74"/>
        <v>42179.160752314812</v>
      </c>
      <c r="V660" s="9">
        <f t="shared" si="76"/>
        <v>2015</v>
      </c>
      <c r="W660" s="6">
        <f t="shared" si="75"/>
        <v>42211.75</v>
      </c>
    </row>
    <row r="661" spans="1:23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H661" t="s">
        <v>8224</v>
      </c>
      <c r="I661" t="s">
        <v>8246</v>
      </c>
      <c r="K661">
        <v>1440339295</v>
      </c>
      <c r="L661">
        <v>1437747295</v>
      </c>
      <c r="M661" t="b">
        <v>0</v>
      </c>
      <c r="N661">
        <v>21</v>
      </c>
      <c r="O661" s="9">
        <f t="shared" si="70"/>
        <v>100.56666666666666</v>
      </c>
      <c r="P661" s="12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t="b">
        <v>1</v>
      </c>
      <c r="T661" t="s">
        <v>8273</v>
      </c>
      <c r="U661" s="6">
        <f t="shared" si="74"/>
        <v>42209.593692129631</v>
      </c>
      <c r="V661" s="9">
        <f t="shared" si="76"/>
        <v>2015</v>
      </c>
      <c r="W661" s="6">
        <f t="shared" si="75"/>
        <v>42239.593692129631</v>
      </c>
    </row>
    <row r="662" spans="1:23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H662" t="s">
        <v>8224</v>
      </c>
      <c r="I662" t="s">
        <v>8246</v>
      </c>
      <c r="K662">
        <v>1415558879</v>
      </c>
      <c r="L662">
        <v>1412963279</v>
      </c>
      <c r="M662" t="b">
        <v>0</v>
      </c>
      <c r="N662">
        <v>18</v>
      </c>
      <c r="O662" s="9">
        <f t="shared" si="70"/>
        <v>3.0579999999999998</v>
      </c>
      <c r="P662" s="1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t="b">
        <v>0</v>
      </c>
      <c r="T662" t="s">
        <v>8273</v>
      </c>
      <c r="U662" s="6">
        <f t="shared" si="74"/>
        <v>41922.741655092592</v>
      </c>
      <c r="V662" s="9">
        <f t="shared" si="76"/>
        <v>2014</v>
      </c>
      <c r="W662" s="6">
        <f t="shared" si="75"/>
        <v>41952.783321759256</v>
      </c>
    </row>
    <row r="663" spans="1:23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H663" t="s">
        <v>8224</v>
      </c>
      <c r="I663" t="s">
        <v>8246</v>
      </c>
      <c r="K663">
        <v>1477236559</v>
      </c>
      <c r="L663">
        <v>1474644559</v>
      </c>
      <c r="M663" t="b">
        <v>0</v>
      </c>
      <c r="N663">
        <v>9</v>
      </c>
      <c r="O663" s="9">
        <f t="shared" si="70"/>
        <v>0.95</v>
      </c>
      <c r="P663" s="12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t="b">
        <v>0</v>
      </c>
      <c r="T663" t="s">
        <v>8273</v>
      </c>
      <c r="U663" s="6">
        <f t="shared" si="74"/>
        <v>42636.645358796297</v>
      </c>
      <c r="V663" s="9">
        <f t="shared" si="76"/>
        <v>2016</v>
      </c>
      <c r="W663" s="6">
        <f t="shared" si="75"/>
        <v>42666.645358796297</v>
      </c>
    </row>
    <row r="664" spans="1:23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H664" t="s">
        <v>8224</v>
      </c>
      <c r="I664" t="s">
        <v>8246</v>
      </c>
      <c r="K664">
        <v>1421404247</v>
      </c>
      <c r="L664">
        <v>1418812247</v>
      </c>
      <c r="M664" t="b">
        <v>0</v>
      </c>
      <c r="N664">
        <v>4</v>
      </c>
      <c r="O664" s="9">
        <f t="shared" si="70"/>
        <v>0.4</v>
      </c>
      <c r="P664" s="12">
        <f t="shared" si="71"/>
        <v>39</v>
      </c>
      <c r="Q664" t="str">
        <f t="shared" si="72"/>
        <v>technology</v>
      </c>
      <c r="R664" t="str">
        <f t="shared" si="73"/>
        <v>wearables</v>
      </c>
      <c r="S664" t="b">
        <v>0</v>
      </c>
      <c r="T664" t="s">
        <v>8273</v>
      </c>
      <c r="U664" s="6">
        <f t="shared" si="74"/>
        <v>41990.438043981485</v>
      </c>
      <c r="V664" s="9">
        <f t="shared" si="76"/>
        <v>2014</v>
      </c>
      <c r="W664" s="6">
        <f t="shared" si="75"/>
        <v>42020.438043981485</v>
      </c>
    </row>
    <row r="665" spans="1:23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H665" t="s">
        <v>8232</v>
      </c>
      <c r="I665" t="s">
        <v>8253</v>
      </c>
      <c r="K665">
        <v>1437250456</v>
      </c>
      <c r="L665">
        <v>1434658456</v>
      </c>
      <c r="M665" t="b">
        <v>0</v>
      </c>
      <c r="N665">
        <v>7</v>
      </c>
      <c r="O665" s="9">
        <f t="shared" si="70"/>
        <v>0.35</v>
      </c>
      <c r="P665" s="12">
        <f t="shared" si="71"/>
        <v>100</v>
      </c>
      <c r="Q665" t="str">
        <f t="shared" si="72"/>
        <v>technology</v>
      </c>
      <c r="R665" t="str">
        <f t="shared" si="73"/>
        <v>wearables</v>
      </c>
      <c r="S665" t="b">
        <v>0</v>
      </c>
      <c r="T665" t="s">
        <v>8273</v>
      </c>
      <c r="U665" s="6">
        <f t="shared" si="74"/>
        <v>42173.843240740738</v>
      </c>
      <c r="V665" s="9">
        <f t="shared" si="76"/>
        <v>2015</v>
      </c>
      <c r="W665" s="6">
        <f t="shared" si="75"/>
        <v>42203.843240740738</v>
      </c>
    </row>
    <row r="666" spans="1:23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H666" t="s">
        <v>8224</v>
      </c>
      <c r="I666" t="s">
        <v>8246</v>
      </c>
      <c r="K666">
        <v>1428940775</v>
      </c>
      <c r="L666">
        <v>1426348775</v>
      </c>
      <c r="M666" t="b">
        <v>0</v>
      </c>
      <c r="N666">
        <v>29</v>
      </c>
      <c r="O666" s="9">
        <f t="shared" si="70"/>
        <v>7.5333333333333332</v>
      </c>
      <c r="P666" s="12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t="b">
        <v>0</v>
      </c>
      <c r="T666" t="s">
        <v>8273</v>
      </c>
      <c r="U666" s="6">
        <f t="shared" si="74"/>
        <v>42077.666377314818</v>
      </c>
      <c r="V666" s="9">
        <f t="shared" si="76"/>
        <v>2015</v>
      </c>
      <c r="W666" s="6">
        <f t="shared" si="75"/>
        <v>42107.666377314818</v>
      </c>
    </row>
    <row r="667" spans="1:23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H667" t="s">
        <v>8224</v>
      </c>
      <c r="I667" t="s">
        <v>8246</v>
      </c>
      <c r="K667">
        <v>1484327061</v>
      </c>
      <c r="L667">
        <v>1479143061</v>
      </c>
      <c r="M667" t="b">
        <v>0</v>
      </c>
      <c r="N667">
        <v>12</v>
      </c>
      <c r="O667" s="9">
        <f t="shared" si="70"/>
        <v>18.64</v>
      </c>
      <c r="P667" s="12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t="b">
        <v>0</v>
      </c>
      <c r="T667" t="s">
        <v>8273</v>
      </c>
      <c r="U667" s="6">
        <f t="shared" si="74"/>
        <v>42688.711354166662</v>
      </c>
      <c r="V667" s="9">
        <f t="shared" si="76"/>
        <v>2016</v>
      </c>
      <c r="W667" s="6">
        <f t="shared" si="75"/>
        <v>42748.711354166662</v>
      </c>
    </row>
    <row r="668" spans="1:23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H668" t="s">
        <v>8224</v>
      </c>
      <c r="I668" t="s">
        <v>8246</v>
      </c>
      <c r="K668">
        <v>1408305498</v>
      </c>
      <c r="L668">
        <v>1405713498</v>
      </c>
      <c r="M668" t="b">
        <v>0</v>
      </c>
      <c r="N668">
        <v>4</v>
      </c>
      <c r="O668" s="9">
        <f t="shared" si="70"/>
        <v>4.0000000000000001E-3</v>
      </c>
      <c r="P668" s="12">
        <f t="shared" si="71"/>
        <v>2</v>
      </c>
      <c r="Q668" t="str">
        <f t="shared" si="72"/>
        <v>technology</v>
      </c>
      <c r="R668" t="str">
        <f t="shared" si="73"/>
        <v>wearables</v>
      </c>
      <c r="S668" t="b">
        <v>0</v>
      </c>
      <c r="T668" t="s">
        <v>8273</v>
      </c>
      <c r="U668" s="6">
        <f t="shared" si="74"/>
        <v>41838.832152777773</v>
      </c>
      <c r="V668" s="9">
        <f t="shared" si="76"/>
        <v>2014</v>
      </c>
      <c r="W668" s="6">
        <f t="shared" si="75"/>
        <v>41868.832152777773</v>
      </c>
    </row>
    <row r="669" spans="1:23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H669" t="s">
        <v>8237</v>
      </c>
      <c r="I669" t="s">
        <v>8249</v>
      </c>
      <c r="K669">
        <v>1477731463</v>
      </c>
      <c r="L669">
        <v>1474275463</v>
      </c>
      <c r="M669" t="b">
        <v>0</v>
      </c>
      <c r="N669">
        <v>28</v>
      </c>
      <c r="O669" s="9">
        <f t="shared" si="70"/>
        <v>10.02</v>
      </c>
      <c r="P669" s="12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t="b">
        <v>0</v>
      </c>
      <c r="T669" t="s">
        <v>8273</v>
      </c>
      <c r="U669" s="6">
        <f t="shared" si="74"/>
        <v>42632.373414351852</v>
      </c>
      <c r="V669" s="9">
        <f t="shared" si="76"/>
        <v>2016</v>
      </c>
      <c r="W669" s="6">
        <f t="shared" si="75"/>
        <v>42672.373414351852</v>
      </c>
    </row>
    <row r="670" spans="1:23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H670" t="s">
        <v>8224</v>
      </c>
      <c r="I670" t="s">
        <v>8246</v>
      </c>
      <c r="K670">
        <v>1431374222</v>
      </c>
      <c r="L670">
        <v>1427486222</v>
      </c>
      <c r="M670" t="b">
        <v>0</v>
      </c>
      <c r="N670">
        <v>25</v>
      </c>
      <c r="O670" s="9">
        <f t="shared" si="70"/>
        <v>4.5599999999999996</v>
      </c>
      <c r="P670" s="12">
        <f t="shared" si="71"/>
        <v>27.36</v>
      </c>
      <c r="Q670" t="str">
        <f t="shared" si="72"/>
        <v>technology</v>
      </c>
      <c r="R670" t="str">
        <f t="shared" si="73"/>
        <v>wearables</v>
      </c>
      <c r="S670" t="b">
        <v>0</v>
      </c>
      <c r="T670" t="s">
        <v>8273</v>
      </c>
      <c r="U670" s="6">
        <f t="shared" si="74"/>
        <v>42090.831273148149</v>
      </c>
      <c r="V670" s="9">
        <f t="shared" si="76"/>
        <v>2015</v>
      </c>
      <c r="W670" s="6">
        <f t="shared" si="75"/>
        <v>42135.831273148149</v>
      </c>
    </row>
    <row r="671" spans="1:23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H671" t="s">
        <v>8235</v>
      </c>
      <c r="I671" t="s">
        <v>8255</v>
      </c>
      <c r="K671">
        <v>1467817258</v>
      </c>
      <c r="L671">
        <v>1465225258</v>
      </c>
      <c r="M671" t="b">
        <v>0</v>
      </c>
      <c r="N671">
        <v>28</v>
      </c>
      <c r="O671" s="9">
        <f t="shared" si="70"/>
        <v>21.5075</v>
      </c>
      <c r="P671" s="12">
        <f t="shared" si="71"/>
        <v>1536.25</v>
      </c>
      <c r="Q671" t="str">
        <f t="shared" si="72"/>
        <v>technology</v>
      </c>
      <c r="R671" t="str">
        <f t="shared" si="73"/>
        <v>wearables</v>
      </c>
      <c r="S671" t="b">
        <v>0</v>
      </c>
      <c r="T671" t="s">
        <v>8273</v>
      </c>
      <c r="U671" s="6">
        <f t="shared" si="74"/>
        <v>42527.625671296293</v>
      </c>
      <c r="V671" s="9">
        <f t="shared" si="76"/>
        <v>2016</v>
      </c>
      <c r="W671" s="6">
        <f t="shared" si="75"/>
        <v>42557.625671296293</v>
      </c>
    </row>
    <row r="672" spans="1:23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H672" t="s">
        <v>8237</v>
      </c>
      <c r="I672" t="s">
        <v>8249</v>
      </c>
      <c r="K672">
        <v>1466323800</v>
      </c>
      <c r="L672">
        <v>1463418120</v>
      </c>
      <c r="M672" t="b">
        <v>0</v>
      </c>
      <c r="N672">
        <v>310</v>
      </c>
      <c r="O672" s="9">
        <f t="shared" si="70"/>
        <v>29.276666666666667</v>
      </c>
      <c r="P672" s="1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t="b">
        <v>0</v>
      </c>
      <c r="T672" t="s">
        <v>8273</v>
      </c>
      <c r="U672" s="6">
        <f t="shared" si="74"/>
        <v>42506.709722222222</v>
      </c>
      <c r="V672" s="9">
        <f t="shared" si="76"/>
        <v>2016</v>
      </c>
      <c r="W672" s="6">
        <f t="shared" si="75"/>
        <v>42540.340277777781</v>
      </c>
    </row>
    <row r="673" spans="1:23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H673" t="s">
        <v>8224</v>
      </c>
      <c r="I673" t="s">
        <v>8246</v>
      </c>
      <c r="K673">
        <v>1421208000</v>
      </c>
      <c r="L673">
        <v>1418315852</v>
      </c>
      <c r="M673" t="b">
        <v>0</v>
      </c>
      <c r="N673">
        <v>15</v>
      </c>
      <c r="O673" s="9">
        <f t="shared" si="70"/>
        <v>39.426666666666669</v>
      </c>
      <c r="P673" s="12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t="b">
        <v>0</v>
      </c>
      <c r="T673" t="s">
        <v>8273</v>
      </c>
      <c r="U673" s="6">
        <f t="shared" si="74"/>
        <v>41984.692731481482</v>
      </c>
      <c r="V673" s="9">
        <f t="shared" si="76"/>
        <v>2014</v>
      </c>
      <c r="W673" s="6">
        <f t="shared" si="75"/>
        <v>42018.166666666672</v>
      </c>
    </row>
    <row r="674" spans="1:23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H674" t="s">
        <v>8224</v>
      </c>
      <c r="I674" t="s">
        <v>8246</v>
      </c>
      <c r="K674">
        <v>1420088340</v>
      </c>
      <c r="L674">
        <v>1417410964</v>
      </c>
      <c r="M674" t="b">
        <v>0</v>
      </c>
      <c r="N674">
        <v>215</v>
      </c>
      <c r="O674" s="9">
        <f t="shared" si="70"/>
        <v>21.628</v>
      </c>
      <c r="P674" s="12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t="b">
        <v>0</v>
      </c>
      <c r="T674" t="s">
        <v>8273</v>
      </c>
      <c r="U674" s="6">
        <f t="shared" si="74"/>
        <v>41974.219490740739</v>
      </c>
      <c r="V674" s="9">
        <f t="shared" si="76"/>
        <v>2014</v>
      </c>
      <c r="W674" s="6">
        <f t="shared" si="75"/>
        <v>42005.207638888889</v>
      </c>
    </row>
    <row r="675" spans="1:23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H675" t="s">
        <v>8224</v>
      </c>
      <c r="I675" t="s">
        <v>8246</v>
      </c>
      <c r="K675">
        <v>1409602217</v>
      </c>
      <c r="L675">
        <v>1405714217</v>
      </c>
      <c r="M675" t="b">
        <v>0</v>
      </c>
      <c r="N675">
        <v>3</v>
      </c>
      <c r="O675" s="9">
        <f t="shared" si="70"/>
        <v>0.20499999999999999</v>
      </c>
      <c r="P675" s="12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t="b">
        <v>0</v>
      </c>
      <c r="T675" t="s">
        <v>8273</v>
      </c>
      <c r="U675" s="6">
        <f t="shared" si="74"/>
        <v>41838.840474537035</v>
      </c>
      <c r="V675" s="9">
        <f t="shared" si="76"/>
        <v>2014</v>
      </c>
      <c r="W675" s="6">
        <f t="shared" si="75"/>
        <v>41883.840474537035</v>
      </c>
    </row>
    <row r="676" spans="1:23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H676" t="s">
        <v>8224</v>
      </c>
      <c r="I676" t="s">
        <v>8246</v>
      </c>
      <c r="K676">
        <v>1407811627</v>
      </c>
      <c r="L676">
        <v>1402627627</v>
      </c>
      <c r="M676" t="b">
        <v>0</v>
      </c>
      <c r="N676">
        <v>2</v>
      </c>
      <c r="O676" s="9">
        <f t="shared" si="70"/>
        <v>0.03</v>
      </c>
      <c r="P676" s="12">
        <f t="shared" si="71"/>
        <v>7.5</v>
      </c>
      <c r="Q676" t="str">
        <f t="shared" si="72"/>
        <v>technology</v>
      </c>
      <c r="R676" t="str">
        <f t="shared" si="73"/>
        <v>wearables</v>
      </c>
      <c r="S676" t="b">
        <v>0</v>
      </c>
      <c r="T676" t="s">
        <v>8273</v>
      </c>
      <c r="U676" s="6">
        <f t="shared" si="74"/>
        <v>41803.116053240738</v>
      </c>
      <c r="V676" s="9">
        <f t="shared" si="76"/>
        <v>2014</v>
      </c>
      <c r="W676" s="6">
        <f t="shared" si="75"/>
        <v>41863.116053240738</v>
      </c>
    </row>
    <row r="677" spans="1:23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H677" t="s">
        <v>8224</v>
      </c>
      <c r="I677" t="s">
        <v>8246</v>
      </c>
      <c r="K677">
        <v>1420095540</v>
      </c>
      <c r="L677">
        <v>1417558804</v>
      </c>
      <c r="M677" t="b">
        <v>0</v>
      </c>
      <c r="N677">
        <v>26</v>
      </c>
      <c r="O677" s="9">
        <f t="shared" si="70"/>
        <v>14.85</v>
      </c>
      <c r="P677" s="12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t="b">
        <v>0</v>
      </c>
      <c r="T677" t="s">
        <v>8273</v>
      </c>
      <c r="U677" s="6">
        <f t="shared" si="74"/>
        <v>41975.930601851855</v>
      </c>
      <c r="V677" s="9">
        <f t="shared" si="76"/>
        <v>2014</v>
      </c>
      <c r="W677" s="6">
        <f t="shared" si="75"/>
        <v>42005.290972222225</v>
      </c>
    </row>
    <row r="678" spans="1:23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H678" t="s">
        <v>8229</v>
      </c>
      <c r="I678" t="s">
        <v>8251</v>
      </c>
      <c r="K678">
        <v>1423333581</v>
      </c>
      <c r="L678">
        <v>1420741581</v>
      </c>
      <c r="M678" t="b">
        <v>0</v>
      </c>
      <c r="N678">
        <v>24</v>
      </c>
      <c r="O678" s="9">
        <f t="shared" si="70"/>
        <v>1.4710000000000001</v>
      </c>
      <c r="P678" s="12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t="b">
        <v>0</v>
      </c>
      <c r="T678" t="s">
        <v>8273</v>
      </c>
      <c r="U678" s="6">
        <f t="shared" si="74"/>
        <v>42012.76829861111</v>
      </c>
      <c r="V678" s="9">
        <f t="shared" si="76"/>
        <v>2015</v>
      </c>
      <c r="W678" s="6">
        <f t="shared" si="75"/>
        <v>42042.76829861111</v>
      </c>
    </row>
    <row r="679" spans="1:23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H679" t="s">
        <v>8237</v>
      </c>
      <c r="I679" t="s">
        <v>8249</v>
      </c>
      <c r="K679">
        <v>1467106895</v>
      </c>
      <c r="L679">
        <v>1463218895</v>
      </c>
      <c r="M679" t="b">
        <v>0</v>
      </c>
      <c r="N679">
        <v>96</v>
      </c>
      <c r="O679" s="9">
        <f t="shared" si="70"/>
        <v>25.584</v>
      </c>
      <c r="P679" s="12">
        <f t="shared" si="71"/>
        <v>133.25</v>
      </c>
      <c r="Q679" t="str">
        <f t="shared" si="72"/>
        <v>technology</v>
      </c>
      <c r="R679" t="str">
        <f t="shared" si="73"/>
        <v>wearables</v>
      </c>
      <c r="S679" t="b">
        <v>0</v>
      </c>
      <c r="T679" t="s">
        <v>8273</v>
      </c>
      <c r="U679" s="6">
        <f t="shared" si="74"/>
        <v>42504.403877314813</v>
      </c>
      <c r="V679" s="9">
        <f t="shared" si="76"/>
        <v>2016</v>
      </c>
      <c r="W679" s="6">
        <f t="shared" si="75"/>
        <v>42549.403877314813</v>
      </c>
    </row>
    <row r="680" spans="1:23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H680" t="s">
        <v>8224</v>
      </c>
      <c r="I680" t="s">
        <v>8246</v>
      </c>
      <c r="K680">
        <v>1463821338</v>
      </c>
      <c r="L680">
        <v>1461229338</v>
      </c>
      <c r="M680" t="b">
        <v>0</v>
      </c>
      <c r="N680">
        <v>17</v>
      </c>
      <c r="O680" s="9">
        <f t="shared" si="70"/>
        <v>3.8206896551724139</v>
      </c>
      <c r="P680" s="12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t="b">
        <v>0</v>
      </c>
      <c r="T680" t="s">
        <v>8273</v>
      </c>
      <c r="U680" s="6">
        <f t="shared" si="74"/>
        <v>42481.376597222217</v>
      </c>
      <c r="V680" s="9">
        <f t="shared" si="76"/>
        <v>2016</v>
      </c>
      <c r="W680" s="6">
        <f t="shared" si="75"/>
        <v>42511.376597222217</v>
      </c>
    </row>
    <row r="681" spans="1:23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H681" t="s">
        <v>8224</v>
      </c>
      <c r="I681" t="s">
        <v>8246</v>
      </c>
      <c r="K681">
        <v>1472920909</v>
      </c>
      <c r="L681">
        <v>1467736909</v>
      </c>
      <c r="M681" t="b">
        <v>0</v>
      </c>
      <c r="N681">
        <v>94</v>
      </c>
      <c r="O681" s="9">
        <f t="shared" si="70"/>
        <v>15.485964912280702</v>
      </c>
      <c r="P681" s="12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t="b">
        <v>0</v>
      </c>
      <c r="T681" t="s">
        <v>8273</v>
      </c>
      <c r="U681" s="6">
        <f t="shared" si="74"/>
        <v>42556.695706018523</v>
      </c>
      <c r="V681" s="9">
        <f t="shared" si="76"/>
        <v>2016</v>
      </c>
      <c r="W681" s="6">
        <f t="shared" si="75"/>
        <v>42616.695706018523</v>
      </c>
    </row>
    <row r="682" spans="1:23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H682" t="s">
        <v>8224</v>
      </c>
      <c r="I682" t="s">
        <v>8246</v>
      </c>
      <c r="K682">
        <v>1410955331</v>
      </c>
      <c r="L682">
        <v>1407931331</v>
      </c>
      <c r="M682" t="b">
        <v>0</v>
      </c>
      <c r="N682">
        <v>129</v>
      </c>
      <c r="O682" s="9">
        <f t="shared" si="70"/>
        <v>25.911999999999999</v>
      </c>
      <c r="P682" s="1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t="b">
        <v>0</v>
      </c>
      <c r="T682" t="s">
        <v>8273</v>
      </c>
      <c r="U682" s="6">
        <f t="shared" si="74"/>
        <v>41864.501516203702</v>
      </c>
      <c r="V682" s="9">
        <f t="shared" si="76"/>
        <v>2014</v>
      </c>
      <c r="W682" s="6">
        <f t="shared" si="75"/>
        <v>41899.501516203702</v>
      </c>
    </row>
    <row r="683" spans="1:23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H683" t="s">
        <v>8224</v>
      </c>
      <c r="I683" t="s">
        <v>8246</v>
      </c>
      <c r="K683">
        <v>1477509604</v>
      </c>
      <c r="L683">
        <v>1474917604</v>
      </c>
      <c r="M683" t="b">
        <v>0</v>
      </c>
      <c r="N683">
        <v>1</v>
      </c>
      <c r="O683" s="9">
        <f t="shared" si="70"/>
        <v>0.04</v>
      </c>
      <c r="P683" s="12">
        <f t="shared" si="71"/>
        <v>1</v>
      </c>
      <c r="Q683" t="str">
        <f t="shared" si="72"/>
        <v>technology</v>
      </c>
      <c r="R683" t="str">
        <f t="shared" si="73"/>
        <v>wearables</v>
      </c>
      <c r="S683" t="b">
        <v>0</v>
      </c>
      <c r="T683" t="s">
        <v>8273</v>
      </c>
      <c r="U683" s="6">
        <f t="shared" si="74"/>
        <v>42639.805601851855</v>
      </c>
      <c r="V683" s="9">
        <f t="shared" si="76"/>
        <v>2016</v>
      </c>
      <c r="W683" s="6">
        <f t="shared" si="75"/>
        <v>42669.805601851855</v>
      </c>
    </row>
    <row r="684" spans="1:23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H684" t="s">
        <v>8224</v>
      </c>
      <c r="I684" t="s">
        <v>8246</v>
      </c>
      <c r="K684">
        <v>1489512122</v>
      </c>
      <c r="L684">
        <v>1486923722</v>
      </c>
      <c r="M684" t="b">
        <v>0</v>
      </c>
      <c r="N684">
        <v>4</v>
      </c>
      <c r="O684" s="9">
        <f t="shared" si="70"/>
        <v>0.106</v>
      </c>
      <c r="P684" s="12">
        <f t="shared" si="71"/>
        <v>13.25</v>
      </c>
      <c r="Q684" t="str">
        <f t="shared" si="72"/>
        <v>technology</v>
      </c>
      <c r="R684" t="str">
        <f t="shared" si="73"/>
        <v>wearables</v>
      </c>
      <c r="S684" t="b">
        <v>0</v>
      </c>
      <c r="T684" t="s">
        <v>8273</v>
      </c>
      <c r="U684" s="6">
        <f t="shared" si="74"/>
        <v>42778.765300925923</v>
      </c>
      <c r="V684" s="9">
        <f t="shared" si="76"/>
        <v>2017</v>
      </c>
      <c r="W684" s="6">
        <f t="shared" si="75"/>
        <v>42808.723634259259</v>
      </c>
    </row>
    <row r="685" spans="1:23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H685" t="s">
        <v>8224</v>
      </c>
      <c r="I685" t="s">
        <v>8246</v>
      </c>
      <c r="K685">
        <v>1477949764</v>
      </c>
      <c r="L685">
        <v>1474493764</v>
      </c>
      <c r="M685" t="b">
        <v>0</v>
      </c>
      <c r="N685">
        <v>3</v>
      </c>
      <c r="O685" s="9">
        <f t="shared" si="70"/>
        <v>0.85142857142857142</v>
      </c>
      <c r="P685" s="12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t="b">
        <v>0</v>
      </c>
      <c r="T685" t="s">
        <v>8273</v>
      </c>
      <c r="U685" s="6">
        <f t="shared" si="74"/>
        <v>42634.900046296301</v>
      </c>
      <c r="V685" s="9">
        <f t="shared" si="76"/>
        <v>2016</v>
      </c>
      <c r="W685" s="6">
        <f t="shared" si="75"/>
        <v>42674.900046296301</v>
      </c>
    </row>
    <row r="686" spans="1:23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H686" t="s">
        <v>8224</v>
      </c>
      <c r="I686" t="s">
        <v>8246</v>
      </c>
      <c r="K686">
        <v>1406257200</v>
      </c>
      <c r="L686">
        <v>1403176891</v>
      </c>
      <c r="M686" t="b">
        <v>0</v>
      </c>
      <c r="N686">
        <v>135</v>
      </c>
      <c r="O686" s="9">
        <f t="shared" si="70"/>
        <v>7.4837499999999997</v>
      </c>
      <c r="P686" s="12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t="b">
        <v>0</v>
      </c>
      <c r="T686" t="s">
        <v>8273</v>
      </c>
      <c r="U686" s="6">
        <f t="shared" si="74"/>
        <v>41809.473275462966</v>
      </c>
      <c r="V686" s="9">
        <f t="shared" si="76"/>
        <v>2014</v>
      </c>
      <c r="W686" s="6">
        <f t="shared" si="75"/>
        <v>41845.125</v>
      </c>
    </row>
    <row r="687" spans="1:23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H687" t="s">
        <v>8224</v>
      </c>
      <c r="I687" t="s">
        <v>8246</v>
      </c>
      <c r="K687">
        <v>1421095672</v>
      </c>
      <c r="L687">
        <v>1417207672</v>
      </c>
      <c r="M687" t="b">
        <v>0</v>
      </c>
      <c r="N687">
        <v>10</v>
      </c>
      <c r="O687" s="9">
        <f t="shared" si="70"/>
        <v>27.65</v>
      </c>
      <c r="P687" s="12">
        <f t="shared" si="71"/>
        <v>55.3</v>
      </c>
      <c r="Q687" t="str">
        <f t="shared" si="72"/>
        <v>technology</v>
      </c>
      <c r="R687" t="str">
        <f t="shared" si="73"/>
        <v>wearables</v>
      </c>
      <c r="S687" t="b">
        <v>0</v>
      </c>
      <c r="T687" t="s">
        <v>8273</v>
      </c>
      <c r="U687" s="6">
        <f t="shared" si="74"/>
        <v>41971.866574074069</v>
      </c>
      <c r="V687" s="9">
        <f t="shared" si="76"/>
        <v>2014</v>
      </c>
      <c r="W687" s="6">
        <f t="shared" si="75"/>
        <v>42016.866574074069</v>
      </c>
    </row>
    <row r="688" spans="1:23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H688" t="s">
        <v>8237</v>
      </c>
      <c r="I688" t="s">
        <v>8249</v>
      </c>
      <c r="K688">
        <v>1438618170</v>
      </c>
      <c r="L688">
        <v>1436026170</v>
      </c>
      <c r="M688" t="b">
        <v>0</v>
      </c>
      <c r="N688">
        <v>0</v>
      </c>
      <c r="O688" s="9">
        <f t="shared" si="70"/>
        <v>0</v>
      </c>
      <c r="P688" s="12">
        <f t="shared" si="71"/>
        <v>0</v>
      </c>
      <c r="Q688" t="str">
        <f t="shared" si="72"/>
        <v>technology</v>
      </c>
      <c r="R688" t="str">
        <f t="shared" si="73"/>
        <v>wearables</v>
      </c>
      <c r="S688" t="b">
        <v>0</v>
      </c>
      <c r="T688" t="s">
        <v>8273</v>
      </c>
      <c r="U688" s="6">
        <f t="shared" si="74"/>
        <v>42189.673263888893</v>
      </c>
      <c r="V688" s="9">
        <f t="shared" si="76"/>
        <v>2015</v>
      </c>
      <c r="W688" s="6">
        <f t="shared" si="75"/>
        <v>42219.673263888893</v>
      </c>
    </row>
    <row r="689" spans="1:23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H689" t="s">
        <v>8238</v>
      </c>
      <c r="I689" t="s">
        <v>8256</v>
      </c>
      <c r="K689">
        <v>1486317653</v>
      </c>
      <c r="L689">
        <v>1481133653</v>
      </c>
      <c r="M689" t="b">
        <v>0</v>
      </c>
      <c r="N689">
        <v>6</v>
      </c>
      <c r="O689" s="9">
        <f t="shared" si="70"/>
        <v>3.55</v>
      </c>
      <c r="P689" s="12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t="b">
        <v>0</v>
      </c>
      <c r="T689" t="s">
        <v>8273</v>
      </c>
      <c r="U689" s="6">
        <f t="shared" si="74"/>
        <v>42711.750613425931</v>
      </c>
      <c r="V689" s="9">
        <f t="shared" si="76"/>
        <v>2016</v>
      </c>
      <c r="W689" s="6">
        <f t="shared" si="75"/>
        <v>42771.750613425931</v>
      </c>
    </row>
    <row r="690" spans="1:23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H690" t="s">
        <v>8224</v>
      </c>
      <c r="I690" t="s">
        <v>8246</v>
      </c>
      <c r="K690">
        <v>1444876253</v>
      </c>
      <c r="L690">
        <v>1442284253</v>
      </c>
      <c r="M690" t="b">
        <v>0</v>
      </c>
      <c r="N690">
        <v>36</v>
      </c>
      <c r="O690" s="9">
        <f t="shared" si="70"/>
        <v>72.989999999999995</v>
      </c>
      <c r="P690" s="12">
        <f t="shared" si="71"/>
        <v>405.5</v>
      </c>
      <c r="Q690" t="str">
        <f t="shared" si="72"/>
        <v>technology</v>
      </c>
      <c r="R690" t="str">
        <f t="shared" si="73"/>
        <v>wearables</v>
      </c>
      <c r="S690" t="b">
        <v>0</v>
      </c>
      <c r="T690" t="s">
        <v>8273</v>
      </c>
      <c r="U690" s="6">
        <f t="shared" si="74"/>
        <v>42262.104780092588</v>
      </c>
      <c r="V690" s="9">
        <f t="shared" si="76"/>
        <v>2015</v>
      </c>
      <c r="W690" s="6">
        <f t="shared" si="75"/>
        <v>42292.104780092588</v>
      </c>
    </row>
    <row r="691" spans="1:23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H691" t="s">
        <v>8224</v>
      </c>
      <c r="I691" t="s">
        <v>8246</v>
      </c>
      <c r="K691">
        <v>1481173140</v>
      </c>
      <c r="L691">
        <v>1478016097</v>
      </c>
      <c r="M691" t="b">
        <v>0</v>
      </c>
      <c r="N691">
        <v>336</v>
      </c>
      <c r="O691" s="9">
        <f t="shared" si="70"/>
        <v>57.64875</v>
      </c>
      <c r="P691" s="12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t="b">
        <v>0</v>
      </c>
      <c r="T691" t="s">
        <v>8273</v>
      </c>
      <c r="U691" s="6">
        <f t="shared" si="74"/>
        <v>42675.66778935185</v>
      </c>
      <c r="V691" s="9">
        <f t="shared" si="76"/>
        <v>2016</v>
      </c>
      <c r="W691" s="6">
        <f t="shared" si="75"/>
        <v>42712.207638888889</v>
      </c>
    </row>
    <row r="692" spans="1:23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H692" t="s">
        <v>8224</v>
      </c>
      <c r="I692" t="s">
        <v>8246</v>
      </c>
      <c r="K692">
        <v>1473400800</v>
      </c>
      <c r="L692">
        <v>1469718841</v>
      </c>
      <c r="M692" t="b">
        <v>0</v>
      </c>
      <c r="N692">
        <v>34</v>
      </c>
      <c r="O692" s="9">
        <f t="shared" si="70"/>
        <v>12.34</v>
      </c>
      <c r="P692" s="1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t="b">
        <v>0</v>
      </c>
      <c r="T692" t="s">
        <v>8273</v>
      </c>
      <c r="U692" s="6">
        <f t="shared" si="74"/>
        <v>42579.634733796294</v>
      </c>
      <c r="V692" s="9">
        <f t="shared" si="76"/>
        <v>2016</v>
      </c>
      <c r="W692" s="6">
        <f t="shared" si="75"/>
        <v>42622.25</v>
      </c>
    </row>
    <row r="693" spans="1:23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H693" t="s">
        <v>8224</v>
      </c>
      <c r="I693" t="s">
        <v>8246</v>
      </c>
      <c r="K693">
        <v>1435711246</v>
      </c>
      <c r="L693">
        <v>1433292046</v>
      </c>
      <c r="M693" t="b">
        <v>0</v>
      </c>
      <c r="N693">
        <v>10</v>
      </c>
      <c r="O693" s="9">
        <f t="shared" si="70"/>
        <v>0.52</v>
      </c>
      <c r="P693" s="12">
        <f t="shared" si="71"/>
        <v>26</v>
      </c>
      <c r="Q693" t="str">
        <f t="shared" si="72"/>
        <v>technology</v>
      </c>
      <c r="R693" t="str">
        <f t="shared" si="73"/>
        <v>wearables</v>
      </c>
      <c r="S693" t="b">
        <v>0</v>
      </c>
      <c r="T693" t="s">
        <v>8273</v>
      </c>
      <c r="U693" s="6">
        <f t="shared" si="74"/>
        <v>42158.028310185182</v>
      </c>
      <c r="V693" s="9">
        <f t="shared" si="76"/>
        <v>2015</v>
      </c>
      <c r="W693" s="6">
        <f t="shared" si="75"/>
        <v>42186.028310185182</v>
      </c>
    </row>
    <row r="694" spans="1:23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H694" t="s">
        <v>8225</v>
      </c>
      <c r="I694" t="s">
        <v>8247</v>
      </c>
      <c r="K694">
        <v>1482397263</v>
      </c>
      <c r="L694">
        <v>1479805263</v>
      </c>
      <c r="M694" t="b">
        <v>0</v>
      </c>
      <c r="N694">
        <v>201</v>
      </c>
      <c r="O694" s="9">
        <f t="shared" si="70"/>
        <v>6.53</v>
      </c>
      <c r="P694" s="12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t="b">
        <v>0</v>
      </c>
      <c r="T694" t="s">
        <v>8273</v>
      </c>
      <c r="U694" s="6">
        <f t="shared" si="74"/>
        <v>42696.37572916667</v>
      </c>
      <c r="V694" s="9">
        <f t="shared" si="76"/>
        <v>2016</v>
      </c>
      <c r="W694" s="6">
        <f t="shared" si="75"/>
        <v>42726.37572916667</v>
      </c>
    </row>
    <row r="695" spans="1:23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H695" t="s">
        <v>8224</v>
      </c>
      <c r="I695" t="s">
        <v>8246</v>
      </c>
      <c r="K695">
        <v>1430421827</v>
      </c>
      <c r="L695">
        <v>1427829827</v>
      </c>
      <c r="M695" t="b">
        <v>0</v>
      </c>
      <c r="N695">
        <v>296</v>
      </c>
      <c r="O695" s="9">
        <f t="shared" si="70"/>
        <v>35.338000000000001</v>
      </c>
      <c r="P695" s="12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t="b">
        <v>0</v>
      </c>
      <c r="T695" t="s">
        <v>8273</v>
      </c>
      <c r="U695" s="6">
        <f t="shared" si="74"/>
        <v>42094.808182870373</v>
      </c>
      <c r="V695" s="9">
        <f t="shared" si="76"/>
        <v>2015</v>
      </c>
      <c r="W695" s="6">
        <f t="shared" si="75"/>
        <v>42124.808182870373</v>
      </c>
    </row>
    <row r="696" spans="1:23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H696" t="s">
        <v>8224</v>
      </c>
      <c r="I696" t="s">
        <v>8246</v>
      </c>
      <c r="K696">
        <v>1485964559</v>
      </c>
      <c r="L696">
        <v>1483372559</v>
      </c>
      <c r="M696" t="b">
        <v>0</v>
      </c>
      <c r="N696">
        <v>7</v>
      </c>
      <c r="O696" s="9">
        <f t="shared" si="70"/>
        <v>0.39333333333333331</v>
      </c>
      <c r="P696" s="12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t="b">
        <v>0</v>
      </c>
      <c r="T696" t="s">
        <v>8273</v>
      </c>
      <c r="U696" s="6">
        <f t="shared" si="74"/>
        <v>42737.663877314815</v>
      </c>
      <c r="V696" s="9">
        <f t="shared" si="76"/>
        <v>2017</v>
      </c>
      <c r="W696" s="6">
        <f t="shared" si="75"/>
        <v>42767.663877314815</v>
      </c>
    </row>
    <row r="697" spans="1:23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H697" t="s">
        <v>8224</v>
      </c>
      <c r="I697" t="s">
        <v>8246</v>
      </c>
      <c r="K697">
        <v>1414758620</v>
      </c>
      <c r="L697">
        <v>1412166620</v>
      </c>
      <c r="M697" t="b">
        <v>0</v>
      </c>
      <c r="N697">
        <v>7</v>
      </c>
      <c r="O697" s="9">
        <f t="shared" si="70"/>
        <v>1.06</v>
      </c>
      <c r="P697" s="12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t="b">
        <v>0</v>
      </c>
      <c r="T697" t="s">
        <v>8273</v>
      </c>
      <c r="U697" s="6">
        <f t="shared" si="74"/>
        <v>41913.521064814813</v>
      </c>
      <c r="V697" s="9">
        <f t="shared" si="76"/>
        <v>2014</v>
      </c>
      <c r="W697" s="6">
        <f t="shared" si="75"/>
        <v>41943.521064814813</v>
      </c>
    </row>
    <row r="698" spans="1:23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H698" t="s">
        <v>8233</v>
      </c>
      <c r="I698" t="s">
        <v>8249</v>
      </c>
      <c r="K698">
        <v>1406326502</v>
      </c>
      <c r="L698">
        <v>1403734502</v>
      </c>
      <c r="M698" t="b">
        <v>0</v>
      </c>
      <c r="N698">
        <v>1</v>
      </c>
      <c r="O698" s="9">
        <f t="shared" si="70"/>
        <v>5.7142857142857147E-4</v>
      </c>
      <c r="P698" s="12">
        <f t="shared" si="71"/>
        <v>1</v>
      </c>
      <c r="Q698" t="str">
        <f t="shared" si="72"/>
        <v>technology</v>
      </c>
      <c r="R698" t="str">
        <f t="shared" si="73"/>
        <v>wearables</v>
      </c>
      <c r="S698" t="b">
        <v>0</v>
      </c>
      <c r="T698" t="s">
        <v>8273</v>
      </c>
      <c r="U698" s="6">
        <f t="shared" si="74"/>
        <v>41815.927106481482</v>
      </c>
      <c r="V698" s="9">
        <f t="shared" si="76"/>
        <v>2014</v>
      </c>
      <c r="W698" s="6">
        <f t="shared" si="75"/>
        <v>41845.927106481482</v>
      </c>
    </row>
    <row r="699" spans="1:23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H699" t="s">
        <v>8236</v>
      </c>
      <c r="I699" t="s">
        <v>8249</v>
      </c>
      <c r="K699">
        <v>1454502789</v>
      </c>
      <c r="L699">
        <v>1453206789</v>
      </c>
      <c r="M699" t="b">
        <v>0</v>
      </c>
      <c r="N699">
        <v>114</v>
      </c>
      <c r="O699" s="9">
        <f t="shared" si="70"/>
        <v>46.38</v>
      </c>
      <c r="P699" s="12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t="b">
        <v>0</v>
      </c>
      <c r="T699" t="s">
        <v>8273</v>
      </c>
      <c r="U699" s="6">
        <f t="shared" si="74"/>
        <v>42388.523020833338</v>
      </c>
      <c r="V699" s="9">
        <f t="shared" si="76"/>
        <v>2016</v>
      </c>
      <c r="W699" s="6">
        <f t="shared" si="75"/>
        <v>42403.523020833338</v>
      </c>
    </row>
    <row r="700" spans="1:23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H700" t="s">
        <v>8224</v>
      </c>
      <c r="I700" t="s">
        <v>8246</v>
      </c>
      <c r="K700">
        <v>1411005600</v>
      </c>
      <c r="L700">
        <v>1408141245</v>
      </c>
      <c r="M700" t="b">
        <v>0</v>
      </c>
      <c r="N700">
        <v>29</v>
      </c>
      <c r="O700" s="9">
        <f t="shared" si="70"/>
        <v>15.39</v>
      </c>
      <c r="P700" s="12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t="b">
        <v>0</v>
      </c>
      <c r="T700" t="s">
        <v>8273</v>
      </c>
      <c r="U700" s="6">
        <f t="shared" si="74"/>
        <v>41866.931076388893</v>
      </c>
      <c r="V700" s="9">
        <f t="shared" si="76"/>
        <v>2014</v>
      </c>
      <c r="W700" s="6">
        <f t="shared" si="75"/>
        <v>41900.083333333336</v>
      </c>
    </row>
    <row r="701" spans="1:23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H701" t="s">
        <v>8224</v>
      </c>
      <c r="I701" t="s">
        <v>8246</v>
      </c>
      <c r="K701">
        <v>1385136000</v>
      </c>
      <c r="L701">
        <v>1381923548</v>
      </c>
      <c r="M701" t="b">
        <v>0</v>
      </c>
      <c r="N701">
        <v>890</v>
      </c>
      <c r="O701" s="9">
        <f t="shared" si="70"/>
        <v>82.422107692307691</v>
      </c>
      <c r="P701" s="12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t="b">
        <v>0</v>
      </c>
      <c r="T701" t="s">
        <v>8273</v>
      </c>
      <c r="U701" s="6">
        <f t="shared" si="74"/>
        <v>41563.485509259262</v>
      </c>
      <c r="V701" s="9">
        <f t="shared" si="76"/>
        <v>2013</v>
      </c>
      <c r="W701" s="6">
        <f t="shared" si="75"/>
        <v>41600.666666666664</v>
      </c>
    </row>
    <row r="702" spans="1:23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H702" t="s">
        <v>8227</v>
      </c>
      <c r="I702" t="s">
        <v>8249</v>
      </c>
      <c r="K702">
        <v>1484065881</v>
      </c>
      <c r="L702">
        <v>1481473881</v>
      </c>
      <c r="M702" t="b">
        <v>0</v>
      </c>
      <c r="N702">
        <v>31</v>
      </c>
      <c r="O702" s="9">
        <f t="shared" si="70"/>
        <v>2.6866666666666665</v>
      </c>
      <c r="P702" s="12">
        <f t="shared" si="71"/>
        <v>13</v>
      </c>
      <c r="Q702" t="str">
        <f t="shared" si="72"/>
        <v>technology</v>
      </c>
      <c r="R702" t="str">
        <f t="shared" si="73"/>
        <v>wearables</v>
      </c>
      <c r="S702" t="b">
        <v>0</v>
      </c>
      <c r="T702" t="s">
        <v>8273</v>
      </c>
      <c r="U702" s="6">
        <f t="shared" si="74"/>
        <v>42715.688437500001</v>
      </c>
      <c r="V702" s="9">
        <f t="shared" si="76"/>
        <v>2016</v>
      </c>
      <c r="W702" s="6">
        <f t="shared" si="75"/>
        <v>42745.688437500001</v>
      </c>
    </row>
    <row r="703" spans="1:23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H703" t="s">
        <v>8225</v>
      </c>
      <c r="I703" t="s">
        <v>8247</v>
      </c>
      <c r="K703">
        <v>1406130880</v>
      </c>
      <c r="L703">
        <v>1403538880</v>
      </c>
      <c r="M703" t="b">
        <v>0</v>
      </c>
      <c r="N703">
        <v>21</v>
      </c>
      <c r="O703" s="9">
        <f t="shared" si="70"/>
        <v>26.6</v>
      </c>
      <c r="P703" s="12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t="b">
        <v>0</v>
      </c>
      <c r="T703" t="s">
        <v>8273</v>
      </c>
      <c r="U703" s="6">
        <f t="shared" si="74"/>
        <v>41813.662962962961</v>
      </c>
      <c r="V703" s="9">
        <f t="shared" si="76"/>
        <v>2014</v>
      </c>
      <c r="W703" s="6">
        <f t="shared" si="75"/>
        <v>41843.662962962961</v>
      </c>
    </row>
    <row r="704" spans="1:23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H704" t="s">
        <v>8224</v>
      </c>
      <c r="I704" t="s">
        <v>8246</v>
      </c>
      <c r="K704">
        <v>1480011987</v>
      </c>
      <c r="L704">
        <v>1477416387</v>
      </c>
      <c r="M704" t="b">
        <v>0</v>
      </c>
      <c r="N704">
        <v>37</v>
      </c>
      <c r="O704" s="9">
        <f t="shared" si="70"/>
        <v>30.813400000000001</v>
      </c>
      <c r="P704" s="12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t="b">
        <v>0</v>
      </c>
      <c r="T704" t="s">
        <v>8273</v>
      </c>
      <c r="U704" s="6">
        <f t="shared" si="74"/>
        <v>42668.726701388892</v>
      </c>
      <c r="V704" s="9">
        <f t="shared" si="76"/>
        <v>2016</v>
      </c>
      <c r="W704" s="6">
        <f t="shared" si="75"/>
        <v>42698.768368055556</v>
      </c>
    </row>
    <row r="705" spans="1:23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H705" t="s">
        <v>8224</v>
      </c>
      <c r="I705" t="s">
        <v>8246</v>
      </c>
      <c r="K705">
        <v>1485905520</v>
      </c>
      <c r="L705">
        <v>1481150949</v>
      </c>
      <c r="M705" t="b">
        <v>0</v>
      </c>
      <c r="N705">
        <v>7</v>
      </c>
      <c r="O705" s="9">
        <f t="shared" si="70"/>
        <v>5.58</v>
      </c>
      <c r="P705" s="12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t="b">
        <v>0</v>
      </c>
      <c r="T705" t="s">
        <v>8273</v>
      </c>
      <c r="U705" s="6">
        <f t="shared" si="74"/>
        <v>42711.950798611113</v>
      </c>
      <c r="V705" s="9">
        <f t="shared" si="76"/>
        <v>2016</v>
      </c>
      <c r="W705" s="6">
        <f t="shared" si="75"/>
        <v>42766.98055555555</v>
      </c>
    </row>
    <row r="706" spans="1:23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H706" t="s">
        <v>8229</v>
      </c>
      <c r="I706" t="s">
        <v>8251</v>
      </c>
      <c r="K706">
        <v>1487565468</v>
      </c>
      <c r="L706">
        <v>1482381468</v>
      </c>
      <c r="M706" t="b">
        <v>0</v>
      </c>
      <c r="N706">
        <v>4</v>
      </c>
      <c r="O706" s="9">
        <f t="shared" si="70"/>
        <v>0.87454545454545451</v>
      </c>
      <c r="P706" s="12">
        <f t="shared" si="71"/>
        <v>120.25</v>
      </c>
      <c r="Q706" t="str">
        <f t="shared" si="72"/>
        <v>technology</v>
      </c>
      <c r="R706" t="str">
        <f t="shared" si="73"/>
        <v>wearables</v>
      </c>
      <c r="S706" t="b">
        <v>0</v>
      </c>
      <c r="T706" t="s">
        <v>8273</v>
      </c>
      <c r="U706" s="6">
        <f t="shared" si="74"/>
        <v>42726.192916666667</v>
      </c>
      <c r="V706" s="9">
        <f t="shared" si="76"/>
        <v>2016</v>
      </c>
      <c r="W706" s="6">
        <f t="shared" si="75"/>
        <v>42786.192916666667</v>
      </c>
    </row>
    <row r="707" spans="1:23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H707" t="s">
        <v>8233</v>
      </c>
      <c r="I707" t="s">
        <v>8249</v>
      </c>
      <c r="K707">
        <v>1484999278</v>
      </c>
      <c r="L707">
        <v>1482407278</v>
      </c>
      <c r="M707" t="b">
        <v>0</v>
      </c>
      <c r="N707">
        <v>5</v>
      </c>
      <c r="O707" s="9">
        <f t="shared" ref="O707:O770" si="77">E707*100/D707</f>
        <v>0.97699999999999998</v>
      </c>
      <c r="P707" s="12">
        <f t="shared" ref="P707:P770" si="78">IF(N707=0,0,E707/N707)</f>
        <v>195.4</v>
      </c>
      <c r="Q707" t="str">
        <f t="shared" ref="Q707:Q770" si="79">LEFT(T707,FIND("/",T707)-1)</f>
        <v>technology</v>
      </c>
      <c r="R707" t="str">
        <f t="shared" ref="R707:R770" si="80">RIGHT(T707,LEN(T707)-FIND("/",T707))</f>
        <v>wearables</v>
      </c>
      <c r="S707" t="b">
        <v>0</v>
      </c>
      <c r="T707" t="s">
        <v>8273</v>
      </c>
      <c r="U707" s="6">
        <f t="shared" ref="U707:U770" si="81">(L707/86400)+DATE(1970,1,1)</f>
        <v>42726.491643518515</v>
      </c>
      <c r="V707" s="9">
        <f t="shared" si="76"/>
        <v>2016</v>
      </c>
      <c r="W707" s="6">
        <f t="shared" ref="W707:W770" si="82">(K707/86400)+DATE(1970,1,1)</f>
        <v>42756.491643518515</v>
      </c>
    </row>
    <row r="708" spans="1:23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H708" t="s">
        <v>8227</v>
      </c>
      <c r="I708" t="s">
        <v>8249</v>
      </c>
      <c r="K708">
        <v>1481740740</v>
      </c>
      <c r="L708">
        <v>1478130783</v>
      </c>
      <c r="M708" t="b">
        <v>0</v>
      </c>
      <c r="N708">
        <v>0</v>
      </c>
      <c r="O708" s="9">
        <f t="shared" si="77"/>
        <v>0</v>
      </c>
      <c r="P708" s="12">
        <f t="shared" si="78"/>
        <v>0</v>
      </c>
      <c r="Q708" t="str">
        <f t="shared" si="79"/>
        <v>technology</v>
      </c>
      <c r="R708" t="str">
        <f t="shared" si="80"/>
        <v>wearables</v>
      </c>
      <c r="S708" t="b">
        <v>0</v>
      </c>
      <c r="T708" t="s">
        <v>8273</v>
      </c>
      <c r="U708" s="6">
        <f t="shared" si="81"/>
        <v>42676.995173611111</v>
      </c>
      <c r="V708" s="9">
        <f t="shared" ref="V708:V771" si="83">YEAR(U708)</f>
        <v>2016</v>
      </c>
      <c r="W708" s="6">
        <f t="shared" si="82"/>
        <v>42718.777083333334</v>
      </c>
    </row>
    <row r="709" spans="1:23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H709" t="s">
        <v>8225</v>
      </c>
      <c r="I709" t="s">
        <v>8247</v>
      </c>
      <c r="K709">
        <v>1483286127</v>
      </c>
      <c r="L709">
        <v>1479830127</v>
      </c>
      <c r="M709" t="b">
        <v>0</v>
      </c>
      <c r="N709">
        <v>456</v>
      </c>
      <c r="O709" s="9">
        <f t="shared" si="77"/>
        <v>78.927352941176466</v>
      </c>
      <c r="P709" s="12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t="b">
        <v>0</v>
      </c>
      <c r="T709" t="s">
        <v>8273</v>
      </c>
      <c r="U709" s="6">
        <f t="shared" si="81"/>
        <v>42696.663506944446</v>
      </c>
      <c r="V709" s="9">
        <f t="shared" si="83"/>
        <v>2016</v>
      </c>
      <c r="W709" s="6">
        <f t="shared" si="82"/>
        <v>42736.663506944446</v>
      </c>
    </row>
    <row r="710" spans="1:23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H710" t="s">
        <v>8225</v>
      </c>
      <c r="I710" t="s">
        <v>8247</v>
      </c>
      <c r="K710">
        <v>1410616600</v>
      </c>
      <c r="L710">
        <v>1405432600</v>
      </c>
      <c r="M710" t="b">
        <v>0</v>
      </c>
      <c r="N710">
        <v>369</v>
      </c>
      <c r="O710" s="9">
        <f t="shared" si="77"/>
        <v>22.092500000000001</v>
      </c>
      <c r="P710" s="12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t="b">
        <v>0</v>
      </c>
      <c r="T710" t="s">
        <v>8273</v>
      </c>
      <c r="U710" s="6">
        <f t="shared" si="81"/>
        <v>41835.581018518518</v>
      </c>
      <c r="V710" s="9">
        <f t="shared" si="83"/>
        <v>2014</v>
      </c>
      <c r="W710" s="6">
        <f t="shared" si="82"/>
        <v>41895.581018518518</v>
      </c>
    </row>
    <row r="711" spans="1:23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H711" t="s">
        <v>8224</v>
      </c>
      <c r="I711" t="s">
        <v>8246</v>
      </c>
      <c r="K711">
        <v>1417741159</v>
      </c>
      <c r="L711">
        <v>1415149159</v>
      </c>
      <c r="M711" t="b">
        <v>0</v>
      </c>
      <c r="N711">
        <v>2</v>
      </c>
      <c r="O711" s="9">
        <f t="shared" si="77"/>
        <v>0.40666666666666668</v>
      </c>
      <c r="P711" s="12">
        <f t="shared" si="78"/>
        <v>30.5</v>
      </c>
      <c r="Q711" t="str">
        <f t="shared" si="79"/>
        <v>technology</v>
      </c>
      <c r="R711" t="str">
        <f t="shared" si="80"/>
        <v>wearables</v>
      </c>
      <c r="S711" t="b">
        <v>0</v>
      </c>
      <c r="T711" t="s">
        <v>8273</v>
      </c>
      <c r="U711" s="6">
        <f t="shared" si="81"/>
        <v>41948.041192129633</v>
      </c>
      <c r="V711" s="9">
        <f t="shared" si="83"/>
        <v>2014</v>
      </c>
      <c r="W711" s="6">
        <f t="shared" si="82"/>
        <v>41978.041192129633</v>
      </c>
    </row>
    <row r="712" spans="1:23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H712" t="s">
        <v>8229</v>
      </c>
      <c r="I712" t="s">
        <v>8251</v>
      </c>
      <c r="K712">
        <v>1408495440</v>
      </c>
      <c r="L712">
        <v>1405640302</v>
      </c>
      <c r="M712" t="b">
        <v>0</v>
      </c>
      <c r="N712">
        <v>0</v>
      </c>
      <c r="O712" s="9">
        <f t="shared" si="77"/>
        <v>0</v>
      </c>
      <c r="P712" s="12">
        <f t="shared" si="78"/>
        <v>0</v>
      </c>
      <c r="Q712" t="str">
        <f t="shared" si="79"/>
        <v>technology</v>
      </c>
      <c r="R712" t="str">
        <f t="shared" si="80"/>
        <v>wearables</v>
      </c>
      <c r="S712" t="b">
        <v>0</v>
      </c>
      <c r="T712" t="s">
        <v>8273</v>
      </c>
      <c r="U712" s="6">
        <f t="shared" si="81"/>
        <v>41837.984976851854</v>
      </c>
      <c r="V712" s="9">
        <f t="shared" si="83"/>
        <v>2014</v>
      </c>
      <c r="W712" s="6">
        <f t="shared" si="82"/>
        <v>41871.030555555553</v>
      </c>
    </row>
    <row r="713" spans="1:23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H713" t="s">
        <v>8233</v>
      </c>
      <c r="I713" t="s">
        <v>8249</v>
      </c>
      <c r="K713">
        <v>1481716868</v>
      </c>
      <c r="L713">
        <v>1478257268</v>
      </c>
      <c r="M713" t="b">
        <v>0</v>
      </c>
      <c r="N713">
        <v>338</v>
      </c>
      <c r="O713" s="9">
        <f t="shared" si="77"/>
        <v>33.790999999999997</v>
      </c>
      <c r="P713" s="12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t="b">
        <v>0</v>
      </c>
      <c r="T713" t="s">
        <v>8273</v>
      </c>
      <c r="U713" s="6">
        <f t="shared" si="81"/>
        <v>42678.459120370375</v>
      </c>
      <c r="V713" s="9">
        <f t="shared" si="83"/>
        <v>2016</v>
      </c>
      <c r="W713" s="6">
        <f t="shared" si="82"/>
        <v>42718.500787037032</v>
      </c>
    </row>
    <row r="714" spans="1:23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H714" t="s">
        <v>8224</v>
      </c>
      <c r="I714" t="s">
        <v>8246</v>
      </c>
      <c r="K714">
        <v>1455466832</v>
      </c>
      <c r="L714">
        <v>1452874832</v>
      </c>
      <c r="M714" t="b">
        <v>0</v>
      </c>
      <c r="N714">
        <v>4</v>
      </c>
      <c r="O714" s="9">
        <f t="shared" si="77"/>
        <v>0.21649484536082475</v>
      </c>
      <c r="P714" s="12">
        <f t="shared" si="78"/>
        <v>26.25</v>
      </c>
      <c r="Q714" t="str">
        <f t="shared" si="79"/>
        <v>technology</v>
      </c>
      <c r="R714" t="str">
        <f t="shared" si="80"/>
        <v>wearables</v>
      </c>
      <c r="S714" t="b">
        <v>0</v>
      </c>
      <c r="T714" t="s">
        <v>8273</v>
      </c>
      <c r="U714" s="6">
        <f t="shared" si="81"/>
        <v>42384.680925925924</v>
      </c>
      <c r="V714" s="9">
        <f t="shared" si="83"/>
        <v>2016</v>
      </c>
      <c r="W714" s="6">
        <f t="shared" si="82"/>
        <v>42414.680925925924</v>
      </c>
    </row>
    <row r="715" spans="1:23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H715" t="s">
        <v>8237</v>
      </c>
      <c r="I715" t="s">
        <v>8249</v>
      </c>
      <c r="K715">
        <v>1465130532</v>
      </c>
      <c r="L715">
        <v>1462538532</v>
      </c>
      <c r="M715" t="b">
        <v>0</v>
      </c>
      <c r="N715">
        <v>1</v>
      </c>
      <c r="O715" s="9">
        <f t="shared" si="77"/>
        <v>0.79600000000000004</v>
      </c>
      <c r="P715" s="12">
        <f t="shared" si="78"/>
        <v>199</v>
      </c>
      <c r="Q715" t="str">
        <f t="shared" si="79"/>
        <v>technology</v>
      </c>
      <c r="R715" t="str">
        <f t="shared" si="80"/>
        <v>wearables</v>
      </c>
      <c r="S715" t="b">
        <v>0</v>
      </c>
      <c r="T715" t="s">
        <v>8273</v>
      </c>
      <c r="U715" s="6">
        <f t="shared" si="81"/>
        <v>42496.529305555552</v>
      </c>
      <c r="V715" s="9">
        <f t="shared" si="83"/>
        <v>2016</v>
      </c>
      <c r="W715" s="6">
        <f t="shared" si="82"/>
        <v>42526.529305555552</v>
      </c>
    </row>
    <row r="716" spans="1:23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H716" t="s">
        <v>8224</v>
      </c>
      <c r="I716" t="s">
        <v>8246</v>
      </c>
      <c r="K716">
        <v>1488308082</v>
      </c>
      <c r="L716">
        <v>1483124082</v>
      </c>
      <c r="M716" t="b">
        <v>0</v>
      </c>
      <c r="N716">
        <v>28</v>
      </c>
      <c r="O716" s="9">
        <f t="shared" si="77"/>
        <v>14.993333333333334</v>
      </c>
      <c r="P716" s="12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t="b">
        <v>0</v>
      </c>
      <c r="T716" t="s">
        <v>8273</v>
      </c>
      <c r="U716" s="6">
        <f t="shared" si="81"/>
        <v>42734.787986111114</v>
      </c>
      <c r="V716" s="9">
        <f t="shared" si="83"/>
        <v>2016</v>
      </c>
      <c r="W716" s="6">
        <f t="shared" si="82"/>
        <v>42794.787986111114</v>
      </c>
    </row>
    <row r="717" spans="1:23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H717" t="s">
        <v>8224</v>
      </c>
      <c r="I717" t="s">
        <v>8246</v>
      </c>
      <c r="K717">
        <v>1446693040</v>
      </c>
      <c r="L717">
        <v>1443233440</v>
      </c>
      <c r="M717" t="b">
        <v>0</v>
      </c>
      <c r="N717">
        <v>12</v>
      </c>
      <c r="O717" s="9">
        <f t="shared" si="77"/>
        <v>5.0509090909090908</v>
      </c>
      <c r="P717" s="12">
        <f t="shared" si="78"/>
        <v>115.75</v>
      </c>
      <c r="Q717" t="str">
        <f t="shared" si="79"/>
        <v>technology</v>
      </c>
      <c r="R717" t="str">
        <f t="shared" si="80"/>
        <v>wearables</v>
      </c>
      <c r="S717" t="b">
        <v>0</v>
      </c>
      <c r="T717" t="s">
        <v>8273</v>
      </c>
      <c r="U717" s="6">
        <f t="shared" si="81"/>
        <v>42273.090740740736</v>
      </c>
      <c r="V717" s="9">
        <f t="shared" si="83"/>
        <v>2015</v>
      </c>
      <c r="W717" s="6">
        <f t="shared" si="82"/>
        <v>42313.132407407407</v>
      </c>
    </row>
    <row r="718" spans="1:23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H718" t="s">
        <v>8224</v>
      </c>
      <c r="I718" t="s">
        <v>8246</v>
      </c>
      <c r="K718">
        <v>1417392000</v>
      </c>
      <c r="L718">
        <v>1414511307</v>
      </c>
      <c r="M718" t="b">
        <v>0</v>
      </c>
      <c r="N718">
        <v>16</v>
      </c>
      <c r="O718" s="9">
        <f t="shared" si="77"/>
        <v>10.214285714285714</v>
      </c>
      <c r="P718" s="12">
        <f t="shared" si="78"/>
        <v>44.6875</v>
      </c>
      <c r="Q718" t="str">
        <f t="shared" si="79"/>
        <v>technology</v>
      </c>
      <c r="R718" t="str">
        <f t="shared" si="80"/>
        <v>wearables</v>
      </c>
      <c r="S718" t="b">
        <v>0</v>
      </c>
      <c r="T718" t="s">
        <v>8273</v>
      </c>
      <c r="U718" s="6">
        <f t="shared" si="81"/>
        <v>41940.658645833333</v>
      </c>
      <c r="V718" s="9">
        <f t="shared" si="83"/>
        <v>2014</v>
      </c>
      <c r="W718" s="6">
        <f t="shared" si="82"/>
        <v>41974</v>
      </c>
    </row>
    <row r="719" spans="1:23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H719" t="s">
        <v>8224</v>
      </c>
      <c r="I719" t="s">
        <v>8246</v>
      </c>
      <c r="K719">
        <v>1409949002</v>
      </c>
      <c r="L719">
        <v>1407357002</v>
      </c>
      <c r="M719" t="b">
        <v>0</v>
      </c>
      <c r="N719">
        <v>4</v>
      </c>
      <c r="O719" s="9">
        <f t="shared" si="77"/>
        <v>0.30499999999999999</v>
      </c>
      <c r="P719" s="12">
        <f t="shared" si="78"/>
        <v>76.25</v>
      </c>
      <c r="Q719" t="str">
        <f t="shared" si="79"/>
        <v>technology</v>
      </c>
      <c r="R719" t="str">
        <f t="shared" si="80"/>
        <v>wearables</v>
      </c>
      <c r="S719" t="b">
        <v>0</v>
      </c>
      <c r="T719" t="s">
        <v>8273</v>
      </c>
      <c r="U719" s="6">
        <f t="shared" si="81"/>
        <v>41857.854189814811</v>
      </c>
      <c r="V719" s="9">
        <f t="shared" si="83"/>
        <v>2014</v>
      </c>
      <c r="W719" s="6">
        <f t="shared" si="82"/>
        <v>41887.854189814811</v>
      </c>
    </row>
    <row r="720" spans="1:23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H720" t="s">
        <v>8224</v>
      </c>
      <c r="I720" t="s">
        <v>8246</v>
      </c>
      <c r="K720">
        <v>1487397540</v>
      </c>
      <c r="L720">
        <v>1484684247</v>
      </c>
      <c r="M720" t="b">
        <v>0</v>
      </c>
      <c r="N720">
        <v>4</v>
      </c>
      <c r="O720" s="9">
        <f t="shared" si="77"/>
        <v>0.75</v>
      </c>
      <c r="P720" s="12">
        <f t="shared" si="78"/>
        <v>22.5</v>
      </c>
      <c r="Q720" t="str">
        <f t="shared" si="79"/>
        <v>technology</v>
      </c>
      <c r="R720" t="str">
        <f t="shared" si="80"/>
        <v>wearables</v>
      </c>
      <c r="S720" t="b">
        <v>0</v>
      </c>
      <c r="T720" t="s">
        <v>8273</v>
      </c>
      <c r="U720" s="6">
        <f t="shared" si="81"/>
        <v>42752.845451388886</v>
      </c>
      <c r="V720" s="9">
        <f t="shared" si="83"/>
        <v>2017</v>
      </c>
      <c r="W720" s="6">
        <f t="shared" si="82"/>
        <v>42784.249305555553</v>
      </c>
    </row>
    <row r="721" spans="1:23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H721" t="s">
        <v>8224</v>
      </c>
      <c r="I721" t="s">
        <v>8246</v>
      </c>
      <c r="K721">
        <v>1456189076</v>
      </c>
      <c r="L721">
        <v>1454979476</v>
      </c>
      <c r="M721" t="b">
        <v>0</v>
      </c>
      <c r="N721">
        <v>10</v>
      </c>
      <c r="O721" s="9">
        <f t="shared" si="77"/>
        <v>1.2933333333333332</v>
      </c>
      <c r="P721" s="12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t="b">
        <v>0</v>
      </c>
      <c r="T721" t="s">
        <v>8273</v>
      </c>
      <c r="U721" s="6">
        <f t="shared" si="81"/>
        <v>42409.040231481486</v>
      </c>
      <c r="V721" s="9">
        <f t="shared" si="83"/>
        <v>2016</v>
      </c>
      <c r="W721" s="6">
        <f t="shared" si="82"/>
        <v>42423.040231481486</v>
      </c>
    </row>
    <row r="722" spans="1:23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H722" t="s">
        <v>8224</v>
      </c>
      <c r="I722" t="s">
        <v>8246</v>
      </c>
      <c r="K722">
        <v>1327851291</v>
      </c>
      <c r="L722">
        <v>1325432091</v>
      </c>
      <c r="M722" t="b">
        <v>0</v>
      </c>
      <c r="N722">
        <v>41</v>
      </c>
      <c r="O722" s="9">
        <f t="shared" si="77"/>
        <v>143.94736842105263</v>
      </c>
      <c r="P722" s="1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t="b">
        <v>1</v>
      </c>
      <c r="T722" t="s">
        <v>8274</v>
      </c>
      <c r="U722" s="6">
        <f t="shared" si="81"/>
        <v>40909.649201388893</v>
      </c>
      <c r="V722" s="9">
        <f t="shared" si="83"/>
        <v>2012</v>
      </c>
      <c r="W722" s="6">
        <f t="shared" si="82"/>
        <v>40937.649201388893</v>
      </c>
    </row>
    <row r="723" spans="1:23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H723" t="s">
        <v>8224</v>
      </c>
      <c r="I723" t="s">
        <v>8246</v>
      </c>
      <c r="K723">
        <v>1406900607</v>
      </c>
      <c r="L723">
        <v>1403012607</v>
      </c>
      <c r="M723" t="b">
        <v>0</v>
      </c>
      <c r="N723">
        <v>119</v>
      </c>
      <c r="O723" s="9">
        <f t="shared" si="77"/>
        <v>122.10975609756098</v>
      </c>
      <c r="P723" s="12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t="b">
        <v>1</v>
      </c>
      <c r="T723" t="s">
        <v>8274</v>
      </c>
      <c r="U723" s="6">
        <f t="shared" si="81"/>
        <v>41807.571840277778</v>
      </c>
      <c r="V723" s="9">
        <f t="shared" si="83"/>
        <v>2014</v>
      </c>
      <c r="W723" s="6">
        <f t="shared" si="82"/>
        <v>41852.571840277778</v>
      </c>
    </row>
    <row r="724" spans="1:23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H724" t="s">
        <v>8224</v>
      </c>
      <c r="I724" t="s">
        <v>8246</v>
      </c>
      <c r="K724">
        <v>1333909178</v>
      </c>
      <c r="L724">
        <v>1331320778</v>
      </c>
      <c r="M724" t="b">
        <v>0</v>
      </c>
      <c r="N724">
        <v>153</v>
      </c>
      <c r="O724" s="9">
        <f t="shared" si="77"/>
        <v>132.024</v>
      </c>
      <c r="P724" s="12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t="b">
        <v>1</v>
      </c>
      <c r="T724" t="s">
        <v>8274</v>
      </c>
      <c r="U724" s="6">
        <f t="shared" si="81"/>
        <v>40977.805300925924</v>
      </c>
      <c r="V724" s="9">
        <f t="shared" si="83"/>
        <v>2012</v>
      </c>
      <c r="W724" s="6">
        <f t="shared" si="82"/>
        <v>41007.76363425926</v>
      </c>
    </row>
    <row r="725" spans="1:23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H725" t="s">
        <v>8224</v>
      </c>
      <c r="I725" t="s">
        <v>8246</v>
      </c>
      <c r="K725">
        <v>1438228740</v>
      </c>
      <c r="L725">
        <v>1435606549</v>
      </c>
      <c r="M725" t="b">
        <v>0</v>
      </c>
      <c r="N725">
        <v>100</v>
      </c>
      <c r="O725" s="9">
        <f t="shared" si="77"/>
        <v>109.38</v>
      </c>
      <c r="P725" s="12">
        <f t="shared" si="78"/>
        <v>54.69</v>
      </c>
      <c r="Q725" t="str">
        <f t="shared" si="79"/>
        <v>publishing</v>
      </c>
      <c r="R725" t="str">
        <f t="shared" si="80"/>
        <v>nonfiction</v>
      </c>
      <c r="S725" t="b">
        <v>1</v>
      </c>
      <c r="T725" t="s">
        <v>8274</v>
      </c>
      <c r="U725" s="6">
        <f t="shared" si="81"/>
        <v>42184.81653935185</v>
      </c>
      <c r="V725" s="9">
        <f t="shared" si="83"/>
        <v>2015</v>
      </c>
      <c r="W725" s="6">
        <f t="shared" si="82"/>
        <v>42215.165972222225</v>
      </c>
    </row>
    <row r="726" spans="1:23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H726" t="s">
        <v>8224</v>
      </c>
      <c r="I726" t="s">
        <v>8246</v>
      </c>
      <c r="K726">
        <v>1309447163</v>
      </c>
      <c r="L726">
        <v>1306855163</v>
      </c>
      <c r="M726" t="b">
        <v>0</v>
      </c>
      <c r="N726">
        <v>143</v>
      </c>
      <c r="O726" s="9">
        <f t="shared" si="77"/>
        <v>105.47157142857142</v>
      </c>
      <c r="P726" s="12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t="b">
        <v>1</v>
      </c>
      <c r="T726" t="s">
        <v>8274</v>
      </c>
      <c r="U726" s="6">
        <f t="shared" si="81"/>
        <v>40694.638460648144</v>
      </c>
      <c r="V726" s="9">
        <f t="shared" si="83"/>
        <v>2011</v>
      </c>
      <c r="W726" s="6">
        <f t="shared" si="82"/>
        <v>40724.638460648144</v>
      </c>
    </row>
    <row r="727" spans="1:23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H727" t="s">
        <v>8224</v>
      </c>
      <c r="I727" t="s">
        <v>8246</v>
      </c>
      <c r="K727">
        <v>1450018912</v>
      </c>
      <c r="L727">
        <v>1447426912</v>
      </c>
      <c r="M727" t="b">
        <v>0</v>
      </c>
      <c r="N727">
        <v>140</v>
      </c>
      <c r="O727" s="9">
        <f t="shared" si="77"/>
        <v>100.35</v>
      </c>
      <c r="P727" s="12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t="b">
        <v>1</v>
      </c>
      <c r="T727" t="s">
        <v>8274</v>
      </c>
      <c r="U727" s="6">
        <f t="shared" si="81"/>
        <v>42321.626296296294</v>
      </c>
      <c r="V727" s="9">
        <f t="shared" si="83"/>
        <v>2015</v>
      </c>
      <c r="W727" s="6">
        <f t="shared" si="82"/>
        <v>42351.626296296294</v>
      </c>
    </row>
    <row r="728" spans="1:23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H728" t="s">
        <v>8224</v>
      </c>
      <c r="I728" t="s">
        <v>8246</v>
      </c>
      <c r="K728">
        <v>1365728487</v>
      </c>
      <c r="L728">
        <v>1363136487</v>
      </c>
      <c r="M728" t="b">
        <v>0</v>
      </c>
      <c r="N728">
        <v>35</v>
      </c>
      <c r="O728" s="9">
        <f t="shared" si="77"/>
        <v>101.4</v>
      </c>
      <c r="P728" s="12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t="b">
        <v>1</v>
      </c>
      <c r="T728" t="s">
        <v>8274</v>
      </c>
      <c r="U728" s="6">
        <f t="shared" si="81"/>
        <v>41346.042673611111</v>
      </c>
      <c r="V728" s="9">
        <f t="shared" si="83"/>
        <v>2013</v>
      </c>
      <c r="W728" s="6">
        <f t="shared" si="82"/>
        <v>41376.042673611111</v>
      </c>
    </row>
    <row r="729" spans="1:23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H729" t="s">
        <v>8224</v>
      </c>
      <c r="I729" t="s">
        <v>8246</v>
      </c>
      <c r="K729">
        <v>1358198400</v>
      </c>
      <c r="L729">
        <v>1354580949</v>
      </c>
      <c r="M729" t="b">
        <v>0</v>
      </c>
      <c r="N729">
        <v>149</v>
      </c>
      <c r="O729" s="9">
        <f t="shared" si="77"/>
        <v>155.51428571428571</v>
      </c>
      <c r="P729" s="12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t="b">
        <v>1</v>
      </c>
      <c r="T729" t="s">
        <v>8274</v>
      </c>
      <c r="U729" s="6">
        <f t="shared" si="81"/>
        <v>41247.020243055558</v>
      </c>
      <c r="V729" s="9">
        <f t="shared" si="83"/>
        <v>2012</v>
      </c>
      <c r="W729" s="6">
        <f t="shared" si="82"/>
        <v>41288.888888888891</v>
      </c>
    </row>
    <row r="730" spans="1:23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H730" t="s">
        <v>8224</v>
      </c>
      <c r="I730" t="s">
        <v>8246</v>
      </c>
      <c r="K730">
        <v>1313957157</v>
      </c>
      <c r="L730">
        <v>1310069157</v>
      </c>
      <c r="M730" t="b">
        <v>0</v>
      </c>
      <c r="N730">
        <v>130</v>
      </c>
      <c r="O730" s="9">
        <f t="shared" si="77"/>
        <v>105.566</v>
      </c>
      <c r="P730" s="12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t="b">
        <v>1</v>
      </c>
      <c r="T730" t="s">
        <v>8274</v>
      </c>
      <c r="U730" s="6">
        <f t="shared" si="81"/>
        <v>40731.837465277778</v>
      </c>
      <c r="V730" s="9">
        <f t="shared" si="83"/>
        <v>2011</v>
      </c>
      <c r="W730" s="6">
        <f t="shared" si="82"/>
        <v>40776.837465277778</v>
      </c>
    </row>
    <row r="731" spans="1:23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H731" t="s">
        <v>8224</v>
      </c>
      <c r="I731" t="s">
        <v>8246</v>
      </c>
      <c r="K731">
        <v>1348028861</v>
      </c>
      <c r="L731">
        <v>1342844861</v>
      </c>
      <c r="M731" t="b">
        <v>0</v>
      </c>
      <c r="N731">
        <v>120</v>
      </c>
      <c r="O731" s="9">
        <f t="shared" si="77"/>
        <v>130.65</v>
      </c>
      <c r="P731" s="12">
        <f t="shared" si="78"/>
        <v>43.55</v>
      </c>
      <c r="Q731" t="str">
        <f t="shared" si="79"/>
        <v>publishing</v>
      </c>
      <c r="R731" t="str">
        <f t="shared" si="80"/>
        <v>nonfiction</v>
      </c>
      <c r="S731" t="b">
        <v>1</v>
      </c>
      <c r="T731" t="s">
        <v>8274</v>
      </c>
      <c r="U731" s="6">
        <f t="shared" si="81"/>
        <v>41111.185891203706</v>
      </c>
      <c r="V731" s="9">
        <f t="shared" si="83"/>
        <v>2012</v>
      </c>
      <c r="W731" s="6">
        <f t="shared" si="82"/>
        <v>41171.185891203706</v>
      </c>
    </row>
    <row r="732" spans="1:23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H732" t="s">
        <v>8224</v>
      </c>
      <c r="I732" t="s">
        <v>8246</v>
      </c>
      <c r="K732">
        <v>1323280391</v>
      </c>
      <c r="L732">
        <v>1320688391</v>
      </c>
      <c r="M732" t="b">
        <v>0</v>
      </c>
      <c r="N732">
        <v>265</v>
      </c>
      <c r="O732" s="9">
        <f t="shared" si="77"/>
        <v>132.19</v>
      </c>
      <c r="P732" s="1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t="b">
        <v>1</v>
      </c>
      <c r="T732" t="s">
        <v>8274</v>
      </c>
      <c r="U732" s="6">
        <f t="shared" si="81"/>
        <v>40854.745266203703</v>
      </c>
      <c r="V732" s="9">
        <f t="shared" si="83"/>
        <v>2011</v>
      </c>
      <c r="W732" s="6">
        <f t="shared" si="82"/>
        <v>40884.745266203703</v>
      </c>
    </row>
    <row r="733" spans="1:23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H733" t="s">
        <v>8224</v>
      </c>
      <c r="I733" t="s">
        <v>8246</v>
      </c>
      <c r="K733">
        <v>1327212000</v>
      </c>
      <c r="L733">
        <v>1322852747</v>
      </c>
      <c r="M733" t="b">
        <v>0</v>
      </c>
      <c r="N733">
        <v>71</v>
      </c>
      <c r="O733" s="9">
        <f t="shared" si="77"/>
        <v>126</v>
      </c>
      <c r="P733" s="12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t="b">
        <v>1</v>
      </c>
      <c r="T733" t="s">
        <v>8274</v>
      </c>
      <c r="U733" s="6">
        <f t="shared" si="81"/>
        <v>40879.795682870368</v>
      </c>
      <c r="V733" s="9">
        <f t="shared" si="83"/>
        <v>2011</v>
      </c>
      <c r="W733" s="6">
        <f t="shared" si="82"/>
        <v>40930.25</v>
      </c>
    </row>
    <row r="734" spans="1:23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H734" t="s">
        <v>8225</v>
      </c>
      <c r="I734" t="s">
        <v>8247</v>
      </c>
      <c r="K734">
        <v>1380449461</v>
      </c>
      <c r="L734">
        <v>1375265461</v>
      </c>
      <c r="M734" t="b">
        <v>0</v>
      </c>
      <c r="N734">
        <v>13</v>
      </c>
      <c r="O734" s="9">
        <f t="shared" si="77"/>
        <v>160</v>
      </c>
      <c r="P734" s="12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t="b">
        <v>1</v>
      </c>
      <c r="T734" t="s">
        <v>8274</v>
      </c>
      <c r="U734" s="6">
        <f t="shared" si="81"/>
        <v>41486.424317129626</v>
      </c>
      <c r="V734" s="9">
        <f t="shared" si="83"/>
        <v>2013</v>
      </c>
      <c r="W734" s="6">
        <f t="shared" si="82"/>
        <v>41546.424317129626</v>
      </c>
    </row>
    <row r="735" spans="1:23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H735" t="s">
        <v>8225</v>
      </c>
      <c r="I735" t="s">
        <v>8247</v>
      </c>
      <c r="K735">
        <v>1387533892</v>
      </c>
      <c r="L735">
        <v>1384941892</v>
      </c>
      <c r="M735" t="b">
        <v>0</v>
      </c>
      <c r="N735">
        <v>169</v>
      </c>
      <c r="O735" s="9">
        <f t="shared" si="77"/>
        <v>120.48</v>
      </c>
      <c r="P735" s="12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t="b">
        <v>1</v>
      </c>
      <c r="T735" t="s">
        <v>8274</v>
      </c>
      <c r="U735" s="6">
        <f t="shared" si="81"/>
        <v>41598.420046296298</v>
      </c>
      <c r="V735" s="9">
        <f t="shared" si="83"/>
        <v>2013</v>
      </c>
      <c r="W735" s="6">
        <f t="shared" si="82"/>
        <v>41628.420046296298</v>
      </c>
    </row>
    <row r="736" spans="1:23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H736" t="s">
        <v>8229</v>
      </c>
      <c r="I736" t="s">
        <v>8251</v>
      </c>
      <c r="K736">
        <v>1431147600</v>
      </c>
      <c r="L736">
        <v>1428465420</v>
      </c>
      <c r="M736" t="b">
        <v>0</v>
      </c>
      <c r="N736">
        <v>57</v>
      </c>
      <c r="O736" s="9">
        <f t="shared" si="77"/>
        <v>125.52941176470588</v>
      </c>
      <c r="P736" s="12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t="b">
        <v>1</v>
      </c>
      <c r="T736" t="s">
        <v>8274</v>
      </c>
      <c r="U736" s="6">
        <f t="shared" si="81"/>
        <v>42102.164583333331</v>
      </c>
      <c r="V736" s="9">
        <f t="shared" si="83"/>
        <v>2015</v>
      </c>
      <c r="W736" s="6">
        <f t="shared" si="82"/>
        <v>42133.208333333328</v>
      </c>
    </row>
    <row r="737" spans="1:23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H737" t="s">
        <v>8224</v>
      </c>
      <c r="I737" t="s">
        <v>8246</v>
      </c>
      <c r="K737">
        <v>1417653540</v>
      </c>
      <c r="L737">
        <v>1414975346</v>
      </c>
      <c r="M737" t="b">
        <v>0</v>
      </c>
      <c r="N737">
        <v>229</v>
      </c>
      <c r="O737" s="9">
        <f t="shared" si="77"/>
        <v>114.4063829787234</v>
      </c>
      <c r="P737" s="12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t="b">
        <v>1</v>
      </c>
      <c r="T737" t="s">
        <v>8274</v>
      </c>
      <c r="U737" s="6">
        <f t="shared" si="81"/>
        <v>41946.029467592591</v>
      </c>
      <c r="V737" s="9">
        <f t="shared" si="83"/>
        <v>2014</v>
      </c>
      <c r="W737" s="6">
        <f t="shared" si="82"/>
        <v>41977.027083333334</v>
      </c>
    </row>
    <row r="738" spans="1:23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H738" t="s">
        <v>8224</v>
      </c>
      <c r="I738" t="s">
        <v>8246</v>
      </c>
      <c r="K738">
        <v>1385009940</v>
      </c>
      <c r="L738">
        <v>1383327440</v>
      </c>
      <c r="M738" t="b">
        <v>0</v>
      </c>
      <c r="N738">
        <v>108</v>
      </c>
      <c r="O738" s="9">
        <f t="shared" si="77"/>
        <v>315.13888888888891</v>
      </c>
      <c r="P738" s="12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t="b">
        <v>1</v>
      </c>
      <c r="T738" t="s">
        <v>8274</v>
      </c>
      <c r="U738" s="6">
        <f t="shared" si="81"/>
        <v>41579.734259259261</v>
      </c>
      <c r="V738" s="9">
        <f t="shared" si="83"/>
        <v>2013</v>
      </c>
      <c r="W738" s="6">
        <f t="shared" si="82"/>
        <v>41599.207638888889</v>
      </c>
    </row>
    <row r="739" spans="1:23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H739" t="s">
        <v>8224</v>
      </c>
      <c r="I739" t="s">
        <v>8246</v>
      </c>
      <c r="K739">
        <v>1392408000</v>
      </c>
      <c r="L739">
        <v>1390890987</v>
      </c>
      <c r="M739" t="b">
        <v>0</v>
      </c>
      <c r="N739">
        <v>108</v>
      </c>
      <c r="O739" s="9">
        <f t="shared" si="77"/>
        <v>122.4</v>
      </c>
      <c r="P739" s="12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t="b">
        <v>1</v>
      </c>
      <c r="T739" t="s">
        <v>8274</v>
      </c>
      <c r="U739" s="6">
        <f t="shared" si="81"/>
        <v>41667.275312500002</v>
      </c>
      <c r="V739" s="9">
        <f t="shared" si="83"/>
        <v>2014</v>
      </c>
      <c r="W739" s="6">
        <f t="shared" si="82"/>
        <v>41684.833333333336</v>
      </c>
    </row>
    <row r="740" spans="1:23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H740" t="s">
        <v>8224</v>
      </c>
      <c r="I740" t="s">
        <v>8246</v>
      </c>
      <c r="K740">
        <v>1417409940</v>
      </c>
      <c r="L740">
        <v>1414765794</v>
      </c>
      <c r="M740" t="b">
        <v>0</v>
      </c>
      <c r="N740">
        <v>41</v>
      </c>
      <c r="O740" s="9">
        <f t="shared" si="77"/>
        <v>106.73333333333333</v>
      </c>
      <c r="P740" s="12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t="b">
        <v>1</v>
      </c>
      <c r="T740" t="s">
        <v>8274</v>
      </c>
      <c r="U740" s="6">
        <f t="shared" si="81"/>
        <v>41943.604097222225</v>
      </c>
      <c r="V740" s="9">
        <f t="shared" si="83"/>
        <v>2014</v>
      </c>
      <c r="W740" s="6">
        <f t="shared" si="82"/>
        <v>41974.207638888889</v>
      </c>
    </row>
    <row r="741" spans="1:23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H741" t="s">
        <v>8224</v>
      </c>
      <c r="I741" t="s">
        <v>8246</v>
      </c>
      <c r="K741">
        <v>1407758629</v>
      </c>
      <c r="L741">
        <v>1404907429</v>
      </c>
      <c r="M741" t="b">
        <v>0</v>
      </c>
      <c r="N741">
        <v>139</v>
      </c>
      <c r="O741" s="9">
        <f t="shared" si="77"/>
        <v>158.33333333333334</v>
      </c>
      <c r="P741" s="12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t="b">
        <v>1</v>
      </c>
      <c r="T741" t="s">
        <v>8274</v>
      </c>
      <c r="U741" s="6">
        <f t="shared" si="81"/>
        <v>41829.502650462964</v>
      </c>
      <c r="V741" s="9">
        <f t="shared" si="83"/>
        <v>2014</v>
      </c>
      <c r="W741" s="6">
        <f t="shared" si="82"/>
        <v>41862.502650462964</v>
      </c>
    </row>
    <row r="742" spans="1:23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H742" t="s">
        <v>8224</v>
      </c>
      <c r="I742" t="s">
        <v>8246</v>
      </c>
      <c r="K742">
        <v>1434857482</v>
      </c>
      <c r="L742">
        <v>1433647882</v>
      </c>
      <c r="M742" t="b">
        <v>0</v>
      </c>
      <c r="N742">
        <v>19</v>
      </c>
      <c r="O742" s="9">
        <f t="shared" si="77"/>
        <v>107.4</v>
      </c>
      <c r="P742" s="1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t="b">
        <v>1</v>
      </c>
      <c r="T742" t="s">
        <v>8274</v>
      </c>
      <c r="U742" s="6">
        <f t="shared" si="81"/>
        <v>42162.146782407406</v>
      </c>
      <c r="V742" s="9">
        <f t="shared" si="83"/>
        <v>2015</v>
      </c>
      <c r="W742" s="6">
        <f t="shared" si="82"/>
        <v>42176.146782407406</v>
      </c>
    </row>
    <row r="743" spans="1:23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H743" t="s">
        <v>8224</v>
      </c>
      <c r="I743" t="s">
        <v>8246</v>
      </c>
      <c r="K743">
        <v>1370964806</v>
      </c>
      <c r="L743">
        <v>1367940806</v>
      </c>
      <c r="M743" t="b">
        <v>0</v>
      </c>
      <c r="N743">
        <v>94</v>
      </c>
      <c r="O743" s="9">
        <f t="shared" si="77"/>
        <v>102.26</v>
      </c>
      <c r="P743" s="12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t="b">
        <v>1</v>
      </c>
      <c r="T743" t="s">
        <v>8274</v>
      </c>
      <c r="U743" s="6">
        <f t="shared" si="81"/>
        <v>41401.648217592592</v>
      </c>
      <c r="V743" s="9">
        <f t="shared" si="83"/>
        <v>2013</v>
      </c>
      <c r="W743" s="6">
        <f t="shared" si="82"/>
        <v>41436.648217592592</v>
      </c>
    </row>
    <row r="744" spans="1:23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H744" t="s">
        <v>8224</v>
      </c>
      <c r="I744" t="s">
        <v>8246</v>
      </c>
      <c r="K744">
        <v>1395435712</v>
      </c>
      <c r="L744">
        <v>1392847312</v>
      </c>
      <c r="M744" t="b">
        <v>0</v>
      </c>
      <c r="N744">
        <v>23</v>
      </c>
      <c r="O744" s="9">
        <f t="shared" si="77"/>
        <v>110.71428571428571</v>
      </c>
      <c r="P744" s="12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t="b">
        <v>1</v>
      </c>
      <c r="T744" t="s">
        <v>8274</v>
      </c>
      <c r="U744" s="6">
        <f t="shared" si="81"/>
        <v>41689.917962962965</v>
      </c>
      <c r="V744" s="9">
        <f t="shared" si="83"/>
        <v>2014</v>
      </c>
      <c r="W744" s="6">
        <f t="shared" si="82"/>
        <v>41719.876296296294</v>
      </c>
    </row>
    <row r="745" spans="1:23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H745" t="s">
        <v>8224</v>
      </c>
      <c r="I745" t="s">
        <v>8246</v>
      </c>
      <c r="K745">
        <v>1334610000</v>
      </c>
      <c r="L745">
        <v>1332435685</v>
      </c>
      <c r="M745" t="b">
        <v>0</v>
      </c>
      <c r="N745">
        <v>15</v>
      </c>
      <c r="O745" s="9">
        <f t="shared" si="77"/>
        <v>148</v>
      </c>
      <c r="P745" s="12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t="b">
        <v>1</v>
      </c>
      <c r="T745" t="s">
        <v>8274</v>
      </c>
      <c r="U745" s="6">
        <f t="shared" si="81"/>
        <v>40990.709317129629</v>
      </c>
      <c r="V745" s="9">
        <f t="shared" si="83"/>
        <v>2012</v>
      </c>
      <c r="W745" s="6">
        <f t="shared" si="82"/>
        <v>41015.875</v>
      </c>
    </row>
    <row r="746" spans="1:23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H746" t="s">
        <v>8224</v>
      </c>
      <c r="I746" t="s">
        <v>8246</v>
      </c>
      <c r="K746">
        <v>1355439503</v>
      </c>
      <c r="L746">
        <v>1352847503</v>
      </c>
      <c r="M746" t="b">
        <v>0</v>
      </c>
      <c r="N746">
        <v>62</v>
      </c>
      <c r="O746" s="9">
        <f t="shared" si="77"/>
        <v>102.32</v>
      </c>
      <c r="P746" s="12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t="b">
        <v>1</v>
      </c>
      <c r="T746" t="s">
        <v>8274</v>
      </c>
      <c r="U746" s="6">
        <f t="shared" si="81"/>
        <v>41226.95721064815</v>
      </c>
      <c r="V746" s="9">
        <f t="shared" si="83"/>
        <v>2012</v>
      </c>
      <c r="W746" s="6">
        <f t="shared" si="82"/>
        <v>41256.95721064815</v>
      </c>
    </row>
    <row r="747" spans="1:23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H747" t="s">
        <v>8224</v>
      </c>
      <c r="I747" t="s">
        <v>8246</v>
      </c>
      <c r="K747">
        <v>1367588645</v>
      </c>
      <c r="L747">
        <v>1364996645</v>
      </c>
      <c r="M747" t="b">
        <v>0</v>
      </c>
      <c r="N747">
        <v>74</v>
      </c>
      <c r="O747" s="9">
        <f t="shared" si="77"/>
        <v>179.09909909909911</v>
      </c>
      <c r="P747" s="12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t="b">
        <v>1</v>
      </c>
      <c r="T747" t="s">
        <v>8274</v>
      </c>
      <c r="U747" s="6">
        <f t="shared" si="81"/>
        <v>41367.572280092594</v>
      </c>
      <c r="V747" s="9">
        <f t="shared" si="83"/>
        <v>2013</v>
      </c>
      <c r="W747" s="6">
        <f t="shared" si="82"/>
        <v>41397.572280092594</v>
      </c>
    </row>
    <row r="748" spans="1:23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H748" t="s">
        <v>8224</v>
      </c>
      <c r="I748" t="s">
        <v>8246</v>
      </c>
      <c r="K748">
        <v>1348372740</v>
      </c>
      <c r="L748">
        <v>1346806909</v>
      </c>
      <c r="M748" t="b">
        <v>0</v>
      </c>
      <c r="N748">
        <v>97</v>
      </c>
      <c r="O748" s="9">
        <f t="shared" si="77"/>
        <v>111.08135252761969</v>
      </c>
      <c r="P748" s="12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t="b">
        <v>1</v>
      </c>
      <c r="T748" t="s">
        <v>8274</v>
      </c>
      <c r="U748" s="6">
        <f t="shared" si="81"/>
        <v>41157.042928240742</v>
      </c>
      <c r="V748" s="9">
        <f t="shared" si="83"/>
        <v>2012</v>
      </c>
      <c r="W748" s="6">
        <f t="shared" si="82"/>
        <v>41175.165972222225</v>
      </c>
    </row>
    <row r="749" spans="1:23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H749" t="s">
        <v>8233</v>
      </c>
      <c r="I749" t="s">
        <v>8249</v>
      </c>
      <c r="K749">
        <v>1421319240</v>
      </c>
      <c r="L749">
        <v>1418649019</v>
      </c>
      <c r="M749" t="b">
        <v>0</v>
      </c>
      <c r="N749">
        <v>55</v>
      </c>
      <c r="O749" s="9">
        <f t="shared" si="77"/>
        <v>100.04285714285714</v>
      </c>
      <c r="P749" s="12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t="b">
        <v>1</v>
      </c>
      <c r="T749" t="s">
        <v>8274</v>
      </c>
      <c r="U749" s="6">
        <f t="shared" si="81"/>
        <v>41988.548831018517</v>
      </c>
      <c r="V749" s="9">
        <f t="shared" si="83"/>
        <v>2014</v>
      </c>
      <c r="W749" s="6">
        <f t="shared" si="82"/>
        <v>42019.454166666663</v>
      </c>
    </row>
    <row r="750" spans="1:23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H750" t="s">
        <v>8224</v>
      </c>
      <c r="I750" t="s">
        <v>8246</v>
      </c>
      <c r="K750">
        <v>1407701966</v>
      </c>
      <c r="L750">
        <v>1405109966</v>
      </c>
      <c r="M750" t="b">
        <v>0</v>
      </c>
      <c r="N750">
        <v>44</v>
      </c>
      <c r="O750" s="9">
        <f t="shared" si="77"/>
        <v>100.25</v>
      </c>
      <c r="P750" s="12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t="b">
        <v>1</v>
      </c>
      <c r="T750" t="s">
        <v>8274</v>
      </c>
      <c r="U750" s="6">
        <f t="shared" si="81"/>
        <v>41831.846828703703</v>
      </c>
      <c r="V750" s="9">
        <f t="shared" si="83"/>
        <v>2014</v>
      </c>
      <c r="W750" s="6">
        <f t="shared" si="82"/>
        <v>41861.846828703703</v>
      </c>
    </row>
    <row r="751" spans="1:23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H751" t="s">
        <v>8224</v>
      </c>
      <c r="I751" t="s">
        <v>8246</v>
      </c>
      <c r="K751">
        <v>1485642930</v>
      </c>
      <c r="L751">
        <v>1483050930</v>
      </c>
      <c r="M751" t="b">
        <v>0</v>
      </c>
      <c r="N751">
        <v>110</v>
      </c>
      <c r="O751" s="9">
        <f t="shared" si="77"/>
        <v>105.56</v>
      </c>
      <c r="P751" s="12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t="b">
        <v>1</v>
      </c>
      <c r="T751" t="s">
        <v>8274</v>
      </c>
      <c r="U751" s="6">
        <f t="shared" si="81"/>
        <v>42733.94131944445</v>
      </c>
      <c r="V751" s="9">
        <f t="shared" si="83"/>
        <v>2016</v>
      </c>
      <c r="W751" s="6">
        <f t="shared" si="82"/>
        <v>42763.94131944445</v>
      </c>
    </row>
    <row r="752" spans="1:23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H752" t="s">
        <v>8224</v>
      </c>
      <c r="I752" t="s">
        <v>8246</v>
      </c>
      <c r="K752">
        <v>1361739872</v>
      </c>
      <c r="L752">
        <v>1359147872</v>
      </c>
      <c r="M752" t="b">
        <v>0</v>
      </c>
      <c r="N752">
        <v>59</v>
      </c>
      <c r="O752" s="9">
        <f t="shared" si="77"/>
        <v>102.58775877587759</v>
      </c>
      <c r="P752" s="1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t="b">
        <v>1</v>
      </c>
      <c r="T752" t="s">
        <v>8274</v>
      </c>
      <c r="U752" s="6">
        <f t="shared" si="81"/>
        <v>41299.878148148149</v>
      </c>
      <c r="V752" s="9">
        <f t="shared" si="83"/>
        <v>2013</v>
      </c>
      <c r="W752" s="6">
        <f t="shared" si="82"/>
        <v>41329.878148148149</v>
      </c>
    </row>
    <row r="753" spans="1:23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H753" t="s">
        <v>8224</v>
      </c>
      <c r="I753" t="s">
        <v>8246</v>
      </c>
      <c r="K753">
        <v>1312470475</v>
      </c>
      <c r="L753">
        <v>1308496075</v>
      </c>
      <c r="M753" t="b">
        <v>0</v>
      </c>
      <c r="N753">
        <v>62</v>
      </c>
      <c r="O753" s="9">
        <f t="shared" si="77"/>
        <v>118.5</v>
      </c>
      <c r="P753" s="12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t="b">
        <v>1</v>
      </c>
      <c r="T753" t="s">
        <v>8274</v>
      </c>
      <c r="U753" s="6">
        <f t="shared" si="81"/>
        <v>40713.630497685182</v>
      </c>
      <c r="V753" s="9">
        <f t="shared" si="83"/>
        <v>2011</v>
      </c>
      <c r="W753" s="6">
        <f t="shared" si="82"/>
        <v>40759.630497685182</v>
      </c>
    </row>
    <row r="754" spans="1:23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H754" t="s">
        <v>8226</v>
      </c>
      <c r="I754" t="s">
        <v>8248</v>
      </c>
      <c r="K754">
        <v>1476615600</v>
      </c>
      <c r="L754">
        <v>1474884417</v>
      </c>
      <c r="M754" t="b">
        <v>0</v>
      </c>
      <c r="N754">
        <v>105</v>
      </c>
      <c r="O754" s="9">
        <f t="shared" si="77"/>
        <v>111.7</v>
      </c>
      <c r="P754" s="12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t="b">
        <v>1</v>
      </c>
      <c r="T754" t="s">
        <v>8274</v>
      </c>
      <c r="U754" s="6">
        <f t="shared" si="81"/>
        <v>42639.421493055561</v>
      </c>
      <c r="V754" s="9">
        <f t="shared" si="83"/>
        <v>2016</v>
      </c>
      <c r="W754" s="6">
        <f t="shared" si="82"/>
        <v>42659.458333333328</v>
      </c>
    </row>
    <row r="755" spans="1:23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H755" t="s">
        <v>8224</v>
      </c>
      <c r="I755" t="s">
        <v>8246</v>
      </c>
      <c r="K755">
        <v>1423922991</v>
      </c>
      <c r="L755">
        <v>1421330991</v>
      </c>
      <c r="M755" t="b">
        <v>0</v>
      </c>
      <c r="N755">
        <v>26</v>
      </c>
      <c r="O755" s="9">
        <f t="shared" si="77"/>
        <v>128</v>
      </c>
      <c r="P755" s="12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t="b">
        <v>1</v>
      </c>
      <c r="T755" t="s">
        <v>8274</v>
      </c>
      <c r="U755" s="6">
        <f t="shared" si="81"/>
        <v>42019.590173611112</v>
      </c>
      <c r="V755" s="9">
        <f t="shared" si="83"/>
        <v>2015</v>
      </c>
      <c r="W755" s="6">
        <f t="shared" si="82"/>
        <v>42049.590173611112</v>
      </c>
    </row>
    <row r="756" spans="1:23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H756" t="s">
        <v>8224</v>
      </c>
      <c r="I756" t="s">
        <v>8246</v>
      </c>
      <c r="K756">
        <v>1357408721</v>
      </c>
      <c r="L756">
        <v>1354816721</v>
      </c>
      <c r="M756" t="b">
        <v>0</v>
      </c>
      <c r="N756">
        <v>49</v>
      </c>
      <c r="O756" s="9">
        <f t="shared" si="77"/>
        <v>103.75</v>
      </c>
      <c r="P756" s="12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t="b">
        <v>1</v>
      </c>
      <c r="T756" t="s">
        <v>8274</v>
      </c>
      <c r="U756" s="6">
        <f t="shared" si="81"/>
        <v>41249.749085648145</v>
      </c>
      <c r="V756" s="9">
        <f t="shared" si="83"/>
        <v>2012</v>
      </c>
      <c r="W756" s="6">
        <f t="shared" si="82"/>
        <v>41279.749085648145</v>
      </c>
    </row>
    <row r="757" spans="1:23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H757" t="s">
        <v>8224</v>
      </c>
      <c r="I757" t="s">
        <v>8246</v>
      </c>
      <c r="K757">
        <v>1369010460</v>
      </c>
      <c r="L757">
        <v>1366381877</v>
      </c>
      <c r="M757" t="b">
        <v>0</v>
      </c>
      <c r="N757">
        <v>68</v>
      </c>
      <c r="O757" s="9">
        <f t="shared" si="77"/>
        <v>101.9076</v>
      </c>
      <c r="P757" s="12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t="b">
        <v>1</v>
      </c>
      <c r="T757" t="s">
        <v>8274</v>
      </c>
      <c r="U757" s="6">
        <f t="shared" si="81"/>
        <v>41383.605057870373</v>
      </c>
      <c r="V757" s="9">
        <f t="shared" si="83"/>
        <v>2013</v>
      </c>
      <c r="W757" s="6">
        <f t="shared" si="82"/>
        <v>41414.02847222222</v>
      </c>
    </row>
    <row r="758" spans="1:23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H758" t="s">
        <v>8224</v>
      </c>
      <c r="I758" t="s">
        <v>8246</v>
      </c>
      <c r="K758">
        <v>1303147459</v>
      </c>
      <c r="L758">
        <v>1297880659</v>
      </c>
      <c r="M758" t="b">
        <v>0</v>
      </c>
      <c r="N758">
        <v>22</v>
      </c>
      <c r="O758" s="9">
        <f t="shared" si="77"/>
        <v>117.71428571428571</v>
      </c>
      <c r="P758" s="12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t="b">
        <v>1</v>
      </c>
      <c r="T758" t="s">
        <v>8274</v>
      </c>
      <c r="U758" s="6">
        <f t="shared" si="81"/>
        <v>40590.766886574071</v>
      </c>
      <c r="V758" s="9">
        <f t="shared" si="83"/>
        <v>2011</v>
      </c>
      <c r="W758" s="6">
        <f t="shared" si="82"/>
        <v>40651.725219907406</v>
      </c>
    </row>
    <row r="759" spans="1:23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H759" t="s">
        <v>8224</v>
      </c>
      <c r="I759" t="s">
        <v>8246</v>
      </c>
      <c r="K759">
        <v>1354756714</v>
      </c>
      <c r="L759">
        <v>1353547114</v>
      </c>
      <c r="M759" t="b">
        <v>0</v>
      </c>
      <c r="N759">
        <v>18</v>
      </c>
      <c r="O759" s="9">
        <f t="shared" si="77"/>
        <v>238</v>
      </c>
      <c r="P759" s="12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t="b">
        <v>1</v>
      </c>
      <c r="T759" t="s">
        <v>8274</v>
      </c>
      <c r="U759" s="6">
        <f t="shared" si="81"/>
        <v>41235.054560185185</v>
      </c>
      <c r="V759" s="9">
        <f t="shared" si="83"/>
        <v>2012</v>
      </c>
      <c r="W759" s="6">
        <f t="shared" si="82"/>
        <v>41249.054560185185</v>
      </c>
    </row>
    <row r="760" spans="1:23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H760" t="s">
        <v>8224</v>
      </c>
      <c r="I760" t="s">
        <v>8246</v>
      </c>
      <c r="K760">
        <v>1286568268</v>
      </c>
      <c r="L760">
        <v>1283976268</v>
      </c>
      <c r="M760" t="b">
        <v>0</v>
      </c>
      <c r="N760">
        <v>19</v>
      </c>
      <c r="O760" s="9">
        <f t="shared" si="77"/>
        <v>102</v>
      </c>
      <c r="P760" s="12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t="b">
        <v>1</v>
      </c>
      <c r="T760" t="s">
        <v>8274</v>
      </c>
      <c r="U760" s="6">
        <f t="shared" si="81"/>
        <v>40429.836435185185</v>
      </c>
      <c r="V760" s="9">
        <f t="shared" si="83"/>
        <v>2010</v>
      </c>
      <c r="W760" s="6">
        <f t="shared" si="82"/>
        <v>40459.836435185185</v>
      </c>
    </row>
    <row r="761" spans="1:23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H761" t="s">
        <v>8225</v>
      </c>
      <c r="I761" t="s">
        <v>8247</v>
      </c>
      <c r="K761">
        <v>1404892539</v>
      </c>
      <c r="L761">
        <v>1401436539</v>
      </c>
      <c r="M761" t="b">
        <v>0</v>
      </c>
      <c r="N761">
        <v>99</v>
      </c>
      <c r="O761" s="9">
        <f t="shared" si="77"/>
        <v>101.92</v>
      </c>
      <c r="P761" s="12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t="b">
        <v>1</v>
      </c>
      <c r="T761" t="s">
        <v>8274</v>
      </c>
      <c r="U761" s="6">
        <f t="shared" si="81"/>
        <v>41789.330312500002</v>
      </c>
      <c r="V761" s="9">
        <f t="shared" si="83"/>
        <v>2014</v>
      </c>
      <c r="W761" s="6">
        <f t="shared" si="82"/>
        <v>41829.330312500002</v>
      </c>
    </row>
    <row r="762" spans="1:23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H762" t="s">
        <v>8224</v>
      </c>
      <c r="I762" t="s">
        <v>8246</v>
      </c>
      <c r="K762">
        <v>1480188013</v>
      </c>
      <c r="L762">
        <v>1477592413</v>
      </c>
      <c r="M762" t="b">
        <v>0</v>
      </c>
      <c r="N762">
        <v>0</v>
      </c>
      <c r="O762" s="9">
        <f t="shared" si="77"/>
        <v>0</v>
      </c>
      <c r="P762" s="12">
        <f t="shared" si="78"/>
        <v>0</v>
      </c>
      <c r="Q762" t="str">
        <f t="shared" si="79"/>
        <v>publishing</v>
      </c>
      <c r="R762" t="str">
        <f t="shared" si="80"/>
        <v>fiction</v>
      </c>
      <c r="S762" t="b">
        <v>0</v>
      </c>
      <c r="T762" t="s">
        <v>8275</v>
      </c>
      <c r="U762" s="6">
        <f t="shared" si="81"/>
        <v>42670.764039351852</v>
      </c>
      <c r="V762" s="9">
        <f t="shared" si="83"/>
        <v>2016</v>
      </c>
      <c r="W762" s="6">
        <f t="shared" si="82"/>
        <v>42700.805706018524</v>
      </c>
    </row>
    <row r="763" spans="1:23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H763" t="s">
        <v>8224</v>
      </c>
      <c r="I763" t="s">
        <v>8246</v>
      </c>
      <c r="K763">
        <v>1391364126</v>
      </c>
      <c r="L763">
        <v>1388772126</v>
      </c>
      <c r="M763" t="b">
        <v>0</v>
      </c>
      <c r="N763">
        <v>6</v>
      </c>
      <c r="O763" s="9">
        <f t="shared" si="77"/>
        <v>4.7</v>
      </c>
      <c r="P763" s="12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t="b">
        <v>0</v>
      </c>
      <c r="T763" t="s">
        <v>8275</v>
      </c>
      <c r="U763" s="6">
        <f t="shared" si="81"/>
        <v>41642.751458333332</v>
      </c>
      <c r="V763" s="9">
        <f t="shared" si="83"/>
        <v>2014</v>
      </c>
      <c r="W763" s="6">
        <f t="shared" si="82"/>
        <v>41672.751458333332</v>
      </c>
    </row>
    <row r="764" spans="1:23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H764" t="s">
        <v>8238</v>
      </c>
      <c r="I764" t="s">
        <v>8256</v>
      </c>
      <c r="K764">
        <v>1480831200</v>
      </c>
      <c r="L764">
        <v>1479328570</v>
      </c>
      <c r="M764" t="b">
        <v>0</v>
      </c>
      <c r="N764">
        <v>0</v>
      </c>
      <c r="O764" s="9">
        <f t="shared" si="77"/>
        <v>0</v>
      </c>
      <c r="P764" s="12">
        <f t="shared" si="78"/>
        <v>0</v>
      </c>
      <c r="Q764" t="str">
        <f t="shared" si="79"/>
        <v>publishing</v>
      </c>
      <c r="R764" t="str">
        <f t="shared" si="80"/>
        <v>fiction</v>
      </c>
      <c r="S764" t="b">
        <v>0</v>
      </c>
      <c r="T764" t="s">
        <v>8275</v>
      </c>
      <c r="U764" s="6">
        <f t="shared" si="81"/>
        <v>42690.858449074076</v>
      </c>
      <c r="V764" s="9">
        <f t="shared" si="83"/>
        <v>2016</v>
      </c>
      <c r="W764" s="6">
        <f t="shared" si="82"/>
        <v>42708.25</v>
      </c>
    </row>
    <row r="765" spans="1:23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H765" t="s">
        <v>8225</v>
      </c>
      <c r="I765" t="s">
        <v>8247</v>
      </c>
      <c r="K765">
        <v>1376563408</v>
      </c>
      <c r="L765">
        <v>1373971408</v>
      </c>
      <c r="M765" t="b">
        <v>0</v>
      </c>
      <c r="N765">
        <v>1</v>
      </c>
      <c r="O765" s="9">
        <f t="shared" si="77"/>
        <v>0.11655011655011654</v>
      </c>
      <c r="P765" s="12">
        <f t="shared" si="78"/>
        <v>5</v>
      </c>
      <c r="Q765" t="str">
        <f t="shared" si="79"/>
        <v>publishing</v>
      </c>
      <c r="R765" t="str">
        <f t="shared" si="80"/>
        <v>fiction</v>
      </c>
      <c r="S765" t="b">
        <v>0</v>
      </c>
      <c r="T765" t="s">
        <v>8275</v>
      </c>
      <c r="U765" s="6">
        <f t="shared" si="81"/>
        <v>41471.446851851855</v>
      </c>
      <c r="V765" s="9">
        <f t="shared" si="83"/>
        <v>2013</v>
      </c>
      <c r="W765" s="6">
        <f t="shared" si="82"/>
        <v>41501.446851851855</v>
      </c>
    </row>
    <row r="766" spans="1:23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H766" t="s">
        <v>8224</v>
      </c>
      <c r="I766" t="s">
        <v>8246</v>
      </c>
      <c r="K766">
        <v>1441858161</v>
      </c>
      <c r="L766">
        <v>1439266161</v>
      </c>
      <c r="M766" t="b">
        <v>0</v>
      </c>
      <c r="N766">
        <v>0</v>
      </c>
      <c r="O766" s="9">
        <f t="shared" si="77"/>
        <v>0</v>
      </c>
      <c r="P766" s="12">
        <f t="shared" si="78"/>
        <v>0</v>
      </c>
      <c r="Q766" t="str">
        <f t="shared" si="79"/>
        <v>publishing</v>
      </c>
      <c r="R766" t="str">
        <f t="shared" si="80"/>
        <v>fiction</v>
      </c>
      <c r="S766" t="b">
        <v>0</v>
      </c>
      <c r="T766" t="s">
        <v>8275</v>
      </c>
      <c r="U766" s="6">
        <f t="shared" si="81"/>
        <v>42227.173159722224</v>
      </c>
      <c r="V766" s="9">
        <f t="shared" si="83"/>
        <v>2015</v>
      </c>
      <c r="W766" s="6">
        <f t="shared" si="82"/>
        <v>42257.173159722224</v>
      </c>
    </row>
    <row r="767" spans="1:23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H767" t="s">
        <v>8224</v>
      </c>
      <c r="I767" t="s">
        <v>8246</v>
      </c>
      <c r="K767">
        <v>1413723684</v>
      </c>
      <c r="L767">
        <v>1411131684</v>
      </c>
      <c r="M767" t="b">
        <v>0</v>
      </c>
      <c r="N767">
        <v>44</v>
      </c>
      <c r="O767" s="9">
        <f t="shared" si="77"/>
        <v>36.014285714285712</v>
      </c>
      <c r="P767" s="12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t="b">
        <v>0</v>
      </c>
      <c r="T767" t="s">
        <v>8275</v>
      </c>
      <c r="U767" s="6">
        <f t="shared" si="81"/>
        <v>41901.542638888888</v>
      </c>
      <c r="V767" s="9">
        <f t="shared" si="83"/>
        <v>2014</v>
      </c>
      <c r="W767" s="6">
        <f t="shared" si="82"/>
        <v>41931.542638888888</v>
      </c>
    </row>
    <row r="768" spans="1:23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H768" t="s">
        <v>8229</v>
      </c>
      <c r="I768" t="s">
        <v>8251</v>
      </c>
      <c r="K768">
        <v>1424112483</v>
      </c>
      <c r="L768">
        <v>1421520483</v>
      </c>
      <c r="M768" t="b">
        <v>0</v>
      </c>
      <c r="N768">
        <v>0</v>
      </c>
      <c r="O768" s="9">
        <f t="shared" si="77"/>
        <v>0</v>
      </c>
      <c r="P768" s="12">
        <f t="shared" si="78"/>
        <v>0</v>
      </c>
      <c r="Q768" t="str">
        <f t="shared" si="79"/>
        <v>publishing</v>
      </c>
      <c r="R768" t="str">
        <f t="shared" si="80"/>
        <v>fiction</v>
      </c>
      <c r="S768" t="b">
        <v>0</v>
      </c>
      <c r="T768" t="s">
        <v>8275</v>
      </c>
      <c r="U768" s="6">
        <f t="shared" si="81"/>
        <v>42021.783368055556</v>
      </c>
      <c r="V768" s="9">
        <f t="shared" si="83"/>
        <v>2015</v>
      </c>
      <c r="W768" s="6">
        <f t="shared" si="82"/>
        <v>42051.783368055556</v>
      </c>
    </row>
    <row r="769" spans="1:23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H769" t="s">
        <v>8224</v>
      </c>
      <c r="I769" t="s">
        <v>8246</v>
      </c>
      <c r="K769">
        <v>1432178810</v>
      </c>
      <c r="L769">
        <v>1429586810</v>
      </c>
      <c r="M769" t="b">
        <v>0</v>
      </c>
      <c r="N769">
        <v>3</v>
      </c>
      <c r="O769" s="9">
        <f t="shared" si="77"/>
        <v>3.54</v>
      </c>
      <c r="P769" s="12">
        <f t="shared" si="78"/>
        <v>59</v>
      </c>
      <c r="Q769" t="str">
        <f t="shared" si="79"/>
        <v>publishing</v>
      </c>
      <c r="R769" t="str">
        <f t="shared" si="80"/>
        <v>fiction</v>
      </c>
      <c r="S769" t="b">
        <v>0</v>
      </c>
      <c r="T769" t="s">
        <v>8275</v>
      </c>
      <c r="U769" s="6">
        <f t="shared" si="81"/>
        <v>42115.143634259264</v>
      </c>
      <c r="V769" s="9">
        <f t="shared" si="83"/>
        <v>2015</v>
      </c>
      <c r="W769" s="6">
        <f t="shared" si="82"/>
        <v>42145.143634259264</v>
      </c>
    </row>
    <row r="770" spans="1:23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H770" t="s">
        <v>8224</v>
      </c>
      <c r="I770" t="s">
        <v>8246</v>
      </c>
      <c r="K770">
        <v>1387169890</v>
      </c>
      <c r="L770">
        <v>1384577890</v>
      </c>
      <c r="M770" t="b">
        <v>0</v>
      </c>
      <c r="N770">
        <v>0</v>
      </c>
      <c r="O770" s="9">
        <f t="shared" si="77"/>
        <v>0</v>
      </c>
      <c r="P770" s="12">
        <f t="shared" si="78"/>
        <v>0</v>
      </c>
      <c r="Q770" t="str">
        <f t="shared" si="79"/>
        <v>publishing</v>
      </c>
      <c r="R770" t="str">
        <f t="shared" si="80"/>
        <v>fiction</v>
      </c>
      <c r="S770" t="b">
        <v>0</v>
      </c>
      <c r="T770" t="s">
        <v>8275</v>
      </c>
      <c r="U770" s="6">
        <f t="shared" si="81"/>
        <v>41594.207060185188</v>
      </c>
      <c r="V770" s="9">
        <f t="shared" si="83"/>
        <v>2013</v>
      </c>
      <c r="W770" s="6">
        <f t="shared" si="82"/>
        <v>41624.207060185188</v>
      </c>
    </row>
    <row r="771" spans="1:23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H771" t="s">
        <v>8224</v>
      </c>
      <c r="I771" t="s">
        <v>8246</v>
      </c>
      <c r="K771">
        <v>1388102094</v>
      </c>
      <c r="L771">
        <v>1385510094</v>
      </c>
      <c r="M771" t="b">
        <v>0</v>
      </c>
      <c r="N771">
        <v>52</v>
      </c>
      <c r="O771" s="9">
        <f t="shared" ref="O771:O834" si="84">E771*100/D771</f>
        <v>41.4</v>
      </c>
      <c r="P771" s="12">
        <f t="shared" ref="P771:P834" si="85">IF(N771=0,0,E771/N771)</f>
        <v>31.846153846153847</v>
      </c>
      <c r="Q771" t="str">
        <f t="shared" ref="Q771:Q834" si="86">LEFT(T771,FIND("/",T771)-1)</f>
        <v>publishing</v>
      </c>
      <c r="R771" t="str">
        <f t="shared" ref="R771:R834" si="87">RIGHT(T771,LEN(T771)-FIND("/",T771))</f>
        <v>fiction</v>
      </c>
      <c r="S771" t="b">
        <v>0</v>
      </c>
      <c r="T771" t="s">
        <v>8275</v>
      </c>
      <c r="U771" s="6">
        <f t="shared" ref="U771:U834" si="88">(L771/86400)+DATE(1970,1,1)</f>
        <v>41604.996458333335</v>
      </c>
      <c r="V771" s="9">
        <f t="shared" si="83"/>
        <v>2013</v>
      </c>
      <c r="W771" s="6">
        <f t="shared" ref="W771:W834" si="89">(K771/86400)+DATE(1970,1,1)</f>
        <v>41634.996458333335</v>
      </c>
    </row>
    <row r="772" spans="1:23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H772" t="s">
        <v>8224</v>
      </c>
      <c r="I772" t="s">
        <v>8246</v>
      </c>
      <c r="K772">
        <v>1361750369</v>
      </c>
      <c r="L772">
        <v>1358294369</v>
      </c>
      <c r="M772" t="b">
        <v>0</v>
      </c>
      <c r="N772">
        <v>0</v>
      </c>
      <c r="O772" s="9">
        <f t="shared" si="84"/>
        <v>0</v>
      </c>
      <c r="P772" s="12">
        <f t="shared" si="85"/>
        <v>0</v>
      </c>
      <c r="Q772" t="str">
        <f t="shared" si="86"/>
        <v>publishing</v>
      </c>
      <c r="R772" t="str">
        <f t="shared" si="87"/>
        <v>fiction</v>
      </c>
      <c r="S772" t="b">
        <v>0</v>
      </c>
      <c r="T772" t="s">
        <v>8275</v>
      </c>
      <c r="U772" s="6">
        <f t="shared" si="88"/>
        <v>41289.9996412037</v>
      </c>
      <c r="V772" s="9">
        <f t="shared" ref="V772:V835" si="90">YEAR(U772)</f>
        <v>2013</v>
      </c>
      <c r="W772" s="6">
        <f t="shared" si="89"/>
        <v>41329.9996412037</v>
      </c>
    </row>
    <row r="773" spans="1:23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H773" t="s">
        <v>8224</v>
      </c>
      <c r="I773" t="s">
        <v>8246</v>
      </c>
      <c r="K773">
        <v>1454183202</v>
      </c>
      <c r="L773">
        <v>1449863202</v>
      </c>
      <c r="M773" t="b">
        <v>0</v>
      </c>
      <c r="N773">
        <v>1</v>
      </c>
      <c r="O773" s="9">
        <f t="shared" si="84"/>
        <v>2.6315789473684209E-2</v>
      </c>
      <c r="P773" s="12">
        <f t="shared" si="85"/>
        <v>10</v>
      </c>
      <c r="Q773" t="str">
        <f t="shared" si="86"/>
        <v>publishing</v>
      </c>
      <c r="R773" t="str">
        <f t="shared" si="87"/>
        <v>fiction</v>
      </c>
      <c r="S773" t="b">
        <v>0</v>
      </c>
      <c r="T773" t="s">
        <v>8275</v>
      </c>
      <c r="U773" s="6">
        <f t="shared" si="88"/>
        <v>42349.824097222227</v>
      </c>
      <c r="V773" s="9">
        <f t="shared" si="90"/>
        <v>2015</v>
      </c>
      <c r="W773" s="6">
        <f t="shared" si="89"/>
        <v>42399.824097222227</v>
      </c>
    </row>
    <row r="774" spans="1:23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H774" t="s">
        <v>8224</v>
      </c>
      <c r="I774" t="s">
        <v>8246</v>
      </c>
      <c r="K774">
        <v>1257047940</v>
      </c>
      <c r="L774">
        <v>1252718519</v>
      </c>
      <c r="M774" t="b">
        <v>0</v>
      </c>
      <c r="N774">
        <v>1</v>
      </c>
      <c r="O774" s="9">
        <f t="shared" si="84"/>
        <v>3.3333333333333335</v>
      </c>
      <c r="P774" s="12">
        <f t="shared" si="85"/>
        <v>50</v>
      </c>
      <c r="Q774" t="str">
        <f t="shared" si="86"/>
        <v>publishing</v>
      </c>
      <c r="R774" t="str">
        <f t="shared" si="87"/>
        <v>fiction</v>
      </c>
      <c r="S774" t="b">
        <v>0</v>
      </c>
      <c r="T774" t="s">
        <v>8275</v>
      </c>
      <c r="U774" s="6">
        <f t="shared" si="88"/>
        <v>40068.056932870371</v>
      </c>
      <c r="V774" s="9">
        <f t="shared" si="90"/>
        <v>2009</v>
      </c>
      <c r="W774" s="6">
        <f t="shared" si="89"/>
        <v>40118.165972222225</v>
      </c>
    </row>
    <row r="775" spans="1:23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H775" t="s">
        <v>8225</v>
      </c>
      <c r="I775" t="s">
        <v>8247</v>
      </c>
      <c r="K775">
        <v>1431298860</v>
      </c>
      <c r="L775">
        <v>1428341985</v>
      </c>
      <c r="M775" t="b">
        <v>0</v>
      </c>
      <c r="N775">
        <v>2</v>
      </c>
      <c r="O775" s="9">
        <f t="shared" si="84"/>
        <v>0.85129023676509707</v>
      </c>
      <c r="P775" s="12">
        <f t="shared" si="85"/>
        <v>16</v>
      </c>
      <c r="Q775" t="str">
        <f t="shared" si="86"/>
        <v>publishing</v>
      </c>
      <c r="R775" t="str">
        <f t="shared" si="87"/>
        <v>fiction</v>
      </c>
      <c r="S775" t="b">
        <v>0</v>
      </c>
      <c r="T775" t="s">
        <v>8275</v>
      </c>
      <c r="U775" s="6">
        <f t="shared" si="88"/>
        <v>42100.735937500001</v>
      </c>
      <c r="V775" s="9">
        <f t="shared" si="90"/>
        <v>2015</v>
      </c>
      <c r="W775" s="6">
        <f t="shared" si="89"/>
        <v>42134.959027777775</v>
      </c>
    </row>
    <row r="776" spans="1:23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H776" t="s">
        <v>8224</v>
      </c>
      <c r="I776" t="s">
        <v>8246</v>
      </c>
      <c r="K776">
        <v>1393181018</v>
      </c>
      <c r="L776">
        <v>1390589018</v>
      </c>
      <c r="M776" t="b">
        <v>0</v>
      </c>
      <c r="N776">
        <v>9</v>
      </c>
      <c r="O776" s="9">
        <f t="shared" si="84"/>
        <v>70.2</v>
      </c>
      <c r="P776" s="12">
        <f t="shared" si="85"/>
        <v>39</v>
      </c>
      <c r="Q776" t="str">
        <f t="shared" si="86"/>
        <v>publishing</v>
      </c>
      <c r="R776" t="str">
        <f t="shared" si="87"/>
        <v>fiction</v>
      </c>
      <c r="S776" t="b">
        <v>0</v>
      </c>
      <c r="T776" t="s">
        <v>8275</v>
      </c>
      <c r="U776" s="6">
        <f t="shared" si="88"/>
        <v>41663.780300925922</v>
      </c>
      <c r="V776" s="9">
        <f t="shared" si="90"/>
        <v>2014</v>
      </c>
      <c r="W776" s="6">
        <f t="shared" si="89"/>
        <v>41693.780300925922</v>
      </c>
    </row>
    <row r="777" spans="1:23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H777" t="s">
        <v>8224</v>
      </c>
      <c r="I777" t="s">
        <v>8246</v>
      </c>
      <c r="K777">
        <v>1323998795</v>
      </c>
      <c r="L777">
        <v>1321406795</v>
      </c>
      <c r="M777" t="b">
        <v>0</v>
      </c>
      <c r="N777">
        <v>5</v>
      </c>
      <c r="O777" s="9">
        <f t="shared" si="84"/>
        <v>1.7</v>
      </c>
      <c r="P777" s="12">
        <f t="shared" si="85"/>
        <v>34</v>
      </c>
      <c r="Q777" t="str">
        <f t="shared" si="86"/>
        <v>publishing</v>
      </c>
      <c r="R777" t="str">
        <f t="shared" si="87"/>
        <v>fiction</v>
      </c>
      <c r="S777" t="b">
        <v>0</v>
      </c>
      <c r="T777" t="s">
        <v>8275</v>
      </c>
      <c r="U777" s="6">
        <f t="shared" si="88"/>
        <v>40863.060127314813</v>
      </c>
      <c r="V777" s="9">
        <f t="shared" si="90"/>
        <v>2011</v>
      </c>
      <c r="W777" s="6">
        <f t="shared" si="89"/>
        <v>40893.060127314813</v>
      </c>
    </row>
    <row r="778" spans="1:23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H778" t="s">
        <v>8224</v>
      </c>
      <c r="I778" t="s">
        <v>8246</v>
      </c>
      <c r="K778">
        <v>1444539600</v>
      </c>
      <c r="L778">
        <v>1441297645</v>
      </c>
      <c r="M778" t="b">
        <v>0</v>
      </c>
      <c r="N778">
        <v>57</v>
      </c>
      <c r="O778" s="9">
        <f t="shared" si="84"/>
        <v>51.4</v>
      </c>
      <c r="P778" s="12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t="b">
        <v>0</v>
      </c>
      <c r="T778" t="s">
        <v>8275</v>
      </c>
      <c r="U778" s="6">
        <f t="shared" si="88"/>
        <v>42250.685706018514</v>
      </c>
      <c r="V778" s="9">
        <f t="shared" si="90"/>
        <v>2015</v>
      </c>
      <c r="W778" s="6">
        <f t="shared" si="89"/>
        <v>42288.208333333328</v>
      </c>
    </row>
    <row r="779" spans="1:23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H779" t="s">
        <v>8224</v>
      </c>
      <c r="I779" t="s">
        <v>8246</v>
      </c>
      <c r="K779">
        <v>1375313577</v>
      </c>
      <c r="L779">
        <v>1372721577</v>
      </c>
      <c r="M779" t="b">
        <v>0</v>
      </c>
      <c r="N779">
        <v>3</v>
      </c>
      <c r="O779" s="9">
        <f t="shared" si="84"/>
        <v>0.7</v>
      </c>
      <c r="P779" s="12">
        <f t="shared" si="85"/>
        <v>7</v>
      </c>
      <c r="Q779" t="str">
        <f t="shared" si="86"/>
        <v>publishing</v>
      </c>
      <c r="R779" t="str">
        <f t="shared" si="87"/>
        <v>fiction</v>
      </c>
      <c r="S779" t="b">
        <v>0</v>
      </c>
      <c r="T779" t="s">
        <v>8275</v>
      </c>
      <c r="U779" s="6">
        <f t="shared" si="88"/>
        <v>41456.981215277774</v>
      </c>
      <c r="V779" s="9">
        <f t="shared" si="90"/>
        <v>2013</v>
      </c>
      <c r="W779" s="6">
        <f t="shared" si="89"/>
        <v>41486.981215277774</v>
      </c>
    </row>
    <row r="780" spans="1:23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H780" t="s">
        <v>8224</v>
      </c>
      <c r="I780" t="s">
        <v>8246</v>
      </c>
      <c r="K780">
        <v>1398876680</v>
      </c>
      <c r="L780">
        <v>1396284680</v>
      </c>
      <c r="M780" t="b">
        <v>0</v>
      </c>
      <c r="N780">
        <v>1</v>
      </c>
      <c r="O780" s="9">
        <f t="shared" si="84"/>
        <v>0.4</v>
      </c>
      <c r="P780" s="12">
        <f t="shared" si="85"/>
        <v>2</v>
      </c>
      <c r="Q780" t="str">
        <f t="shared" si="86"/>
        <v>publishing</v>
      </c>
      <c r="R780" t="str">
        <f t="shared" si="87"/>
        <v>fiction</v>
      </c>
      <c r="S780" t="b">
        <v>0</v>
      </c>
      <c r="T780" t="s">
        <v>8275</v>
      </c>
      <c r="U780" s="6">
        <f t="shared" si="88"/>
        <v>41729.702314814815</v>
      </c>
      <c r="V780" s="9">
        <f t="shared" si="90"/>
        <v>2014</v>
      </c>
      <c r="W780" s="6">
        <f t="shared" si="89"/>
        <v>41759.702314814815</v>
      </c>
    </row>
    <row r="781" spans="1:23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H781" t="s">
        <v>8224</v>
      </c>
      <c r="I781" t="s">
        <v>8246</v>
      </c>
      <c r="K781">
        <v>1287115200</v>
      </c>
      <c r="L781">
        <v>1284567905</v>
      </c>
      <c r="M781" t="b">
        <v>0</v>
      </c>
      <c r="N781">
        <v>6</v>
      </c>
      <c r="O781" s="9">
        <f t="shared" si="84"/>
        <v>2.6666666666666665</v>
      </c>
      <c r="P781" s="12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t="b">
        <v>0</v>
      </c>
      <c r="T781" t="s">
        <v>8275</v>
      </c>
      <c r="U781" s="6">
        <f t="shared" si="88"/>
        <v>40436.68408564815</v>
      </c>
      <c r="V781" s="9">
        <f t="shared" si="90"/>
        <v>2010</v>
      </c>
      <c r="W781" s="6">
        <f t="shared" si="89"/>
        <v>40466.166666666664</v>
      </c>
    </row>
    <row r="782" spans="1:23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H782" t="s">
        <v>8224</v>
      </c>
      <c r="I782" t="s">
        <v>8246</v>
      </c>
      <c r="K782">
        <v>1304439025</v>
      </c>
      <c r="L782">
        <v>1301847025</v>
      </c>
      <c r="M782" t="b">
        <v>0</v>
      </c>
      <c r="N782">
        <v>27</v>
      </c>
      <c r="O782" s="9">
        <f t="shared" si="84"/>
        <v>104</v>
      </c>
      <c r="P782" s="1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t="b">
        <v>1</v>
      </c>
      <c r="T782" t="s">
        <v>8276</v>
      </c>
      <c r="U782" s="6">
        <f t="shared" si="88"/>
        <v>40636.673900462964</v>
      </c>
      <c r="V782" s="9">
        <f t="shared" si="90"/>
        <v>2011</v>
      </c>
      <c r="W782" s="6">
        <f t="shared" si="89"/>
        <v>40666.673900462964</v>
      </c>
    </row>
    <row r="783" spans="1:23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H783" t="s">
        <v>8224</v>
      </c>
      <c r="I783" t="s">
        <v>8246</v>
      </c>
      <c r="K783">
        <v>1370649674</v>
      </c>
      <c r="L783">
        <v>1368057674</v>
      </c>
      <c r="M783" t="b">
        <v>0</v>
      </c>
      <c r="N783">
        <v>25</v>
      </c>
      <c r="O783" s="9">
        <f t="shared" si="84"/>
        <v>133.15375</v>
      </c>
      <c r="P783" s="12">
        <f t="shared" si="85"/>
        <v>42.609200000000001</v>
      </c>
      <c r="Q783" t="str">
        <f t="shared" si="86"/>
        <v>music</v>
      </c>
      <c r="R783" t="str">
        <f t="shared" si="87"/>
        <v>rock</v>
      </c>
      <c r="S783" t="b">
        <v>1</v>
      </c>
      <c r="T783" t="s">
        <v>8276</v>
      </c>
      <c r="U783" s="6">
        <f t="shared" si="88"/>
        <v>41403.000856481478</v>
      </c>
      <c r="V783" s="9">
        <f t="shared" si="90"/>
        <v>2013</v>
      </c>
      <c r="W783" s="6">
        <f t="shared" si="89"/>
        <v>41433.000856481478</v>
      </c>
    </row>
    <row r="784" spans="1:23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H784" t="s">
        <v>8224</v>
      </c>
      <c r="I784" t="s">
        <v>8246</v>
      </c>
      <c r="K784">
        <v>1345918302</v>
      </c>
      <c r="L784">
        <v>1343326302</v>
      </c>
      <c r="M784" t="b">
        <v>0</v>
      </c>
      <c r="N784">
        <v>14</v>
      </c>
      <c r="O784" s="9">
        <f t="shared" si="84"/>
        <v>100</v>
      </c>
      <c r="P784" s="12">
        <f t="shared" si="85"/>
        <v>50</v>
      </c>
      <c r="Q784" t="str">
        <f t="shared" si="86"/>
        <v>music</v>
      </c>
      <c r="R784" t="str">
        <f t="shared" si="87"/>
        <v>rock</v>
      </c>
      <c r="S784" t="b">
        <v>1</v>
      </c>
      <c r="T784" t="s">
        <v>8276</v>
      </c>
      <c r="U784" s="6">
        <f t="shared" si="88"/>
        <v>41116.758125</v>
      </c>
      <c r="V784" s="9">
        <f t="shared" si="90"/>
        <v>2012</v>
      </c>
      <c r="W784" s="6">
        <f t="shared" si="89"/>
        <v>41146.758125</v>
      </c>
    </row>
    <row r="785" spans="1:23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H785" t="s">
        <v>8224</v>
      </c>
      <c r="I785" t="s">
        <v>8246</v>
      </c>
      <c r="K785">
        <v>1335564000</v>
      </c>
      <c r="L785">
        <v>1332182049</v>
      </c>
      <c r="M785" t="b">
        <v>0</v>
      </c>
      <c r="N785">
        <v>35</v>
      </c>
      <c r="O785" s="9">
        <f t="shared" si="84"/>
        <v>148.13333333333333</v>
      </c>
      <c r="P785" s="12">
        <f t="shared" si="85"/>
        <v>63.485714285714288</v>
      </c>
      <c r="Q785" t="str">
        <f t="shared" si="86"/>
        <v>music</v>
      </c>
      <c r="R785" t="str">
        <f t="shared" si="87"/>
        <v>rock</v>
      </c>
      <c r="S785" t="b">
        <v>1</v>
      </c>
      <c r="T785" t="s">
        <v>8276</v>
      </c>
      <c r="U785" s="6">
        <f t="shared" si="88"/>
        <v>40987.773715277777</v>
      </c>
      <c r="V785" s="9">
        <f t="shared" si="90"/>
        <v>2012</v>
      </c>
      <c r="W785" s="6">
        <f t="shared" si="89"/>
        <v>41026.916666666664</v>
      </c>
    </row>
    <row r="786" spans="1:23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H786" t="s">
        <v>8224</v>
      </c>
      <c r="I786" t="s">
        <v>8246</v>
      </c>
      <c r="K786">
        <v>1395023719</v>
      </c>
      <c r="L786">
        <v>1391571319</v>
      </c>
      <c r="M786" t="b">
        <v>0</v>
      </c>
      <c r="N786">
        <v>10</v>
      </c>
      <c r="O786" s="9">
        <f t="shared" si="84"/>
        <v>102.5</v>
      </c>
      <c r="P786" s="12">
        <f t="shared" si="85"/>
        <v>102.5</v>
      </c>
      <c r="Q786" t="str">
        <f t="shared" si="86"/>
        <v>music</v>
      </c>
      <c r="R786" t="str">
        <f t="shared" si="87"/>
        <v>rock</v>
      </c>
      <c r="S786" t="b">
        <v>1</v>
      </c>
      <c r="T786" t="s">
        <v>8276</v>
      </c>
      <c r="U786" s="6">
        <f t="shared" si="88"/>
        <v>41675.149525462963</v>
      </c>
      <c r="V786" s="9">
        <f t="shared" si="90"/>
        <v>2014</v>
      </c>
      <c r="W786" s="6">
        <f t="shared" si="89"/>
        <v>41715.107858796298</v>
      </c>
    </row>
    <row r="787" spans="1:23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H787" t="s">
        <v>8224</v>
      </c>
      <c r="I787" t="s">
        <v>8246</v>
      </c>
      <c r="K787">
        <v>1362060915</v>
      </c>
      <c r="L787">
        <v>1359468915</v>
      </c>
      <c r="M787" t="b">
        <v>0</v>
      </c>
      <c r="N787">
        <v>29</v>
      </c>
      <c r="O787" s="9">
        <f t="shared" si="84"/>
        <v>180.62799999999999</v>
      </c>
      <c r="P787" s="12">
        <f t="shared" si="85"/>
        <v>31.142758620689655</v>
      </c>
      <c r="Q787" t="str">
        <f t="shared" si="86"/>
        <v>music</v>
      </c>
      <c r="R787" t="str">
        <f t="shared" si="87"/>
        <v>rock</v>
      </c>
      <c r="S787" t="b">
        <v>1</v>
      </c>
      <c r="T787" t="s">
        <v>8276</v>
      </c>
      <c r="U787" s="6">
        <f t="shared" si="88"/>
        <v>41303.593923611115</v>
      </c>
      <c r="V787" s="9">
        <f t="shared" si="90"/>
        <v>2013</v>
      </c>
      <c r="W787" s="6">
        <f t="shared" si="89"/>
        <v>41333.593923611115</v>
      </c>
    </row>
    <row r="788" spans="1:23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H788" t="s">
        <v>8224</v>
      </c>
      <c r="I788" t="s">
        <v>8246</v>
      </c>
      <c r="K788">
        <v>1336751220</v>
      </c>
      <c r="L788">
        <v>1331774434</v>
      </c>
      <c r="M788" t="b">
        <v>0</v>
      </c>
      <c r="N788">
        <v>44</v>
      </c>
      <c r="O788" s="9">
        <f t="shared" si="84"/>
        <v>142.80000000000001</v>
      </c>
      <c r="P788" s="12">
        <f t="shared" si="85"/>
        <v>162.27272727272728</v>
      </c>
      <c r="Q788" t="str">
        <f t="shared" si="86"/>
        <v>music</v>
      </c>
      <c r="R788" t="str">
        <f t="shared" si="87"/>
        <v>rock</v>
      </c>
      <c r="S788" t="b">
        <v>1</v>
      </c>
      <c r="T788" t="s">
        <v>8276</v>
      </c>
      <c r="U788" s="6">
        <f t="shared" si="88"/>
        <v>40983.055949074071</v>
      </c>
      <c r="V788" s="9">
        <f t="shared" si="90"/>
        <v>2012</v>
      </c>
      <c r="W788" s="6">
        <f t="shared" si="89"/>
        <v>41040.657638888893</v>
      </c>
    </row>
    <row r="789" spans="1:23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H789" t="s">
        <v>8224</v>
      </c>
      <c r="I789" t="s">
        <v>8246</v>
      </c>
      <c r="K789">
        <v>1383318226</v>
      </c>
      <c r="L789">
        <v>1380726226</v>
      </c>
      <c r="M789" t="b">
        <v>0</v>
      </c>
      <c r="N789">
        <v>17</v>
      </c>
      <c r="O789" s="9">
        <f t="shared" si="84"/>
        <v>114.16666666666667</v>
      </c>
      <c r="P789" s="12">
        <f t="shared" si="85"/>
        <v>80.588235294117652</v>
      </c>
      <c r="Q789" t="str">
        <f t="shared" si="86"/>
        <v>music</v>
      </c>
      <c r="R789" t="str">
        <f t="shared" si="87"/>
        <v>rock</v>
      </c>
      <c r="S789" t="b">
        <v>1</v>
      </c>
      <c r="T789" t="s">
        <v>8276</v>
      </c>
      <c r="U789" s="6">
        <f t="shared" si="88"/>
        <v>41549.627615740741</v>
      </c>
      <c r="V789" s="9">
        <f t="shared" si="90"/>
        <v>2013</v>
      </c>
      <c r="W789" s="6">
        <f t="shared" si="89"/>
        <v>41579.627615740741</v>
      </c>
    </row>
    <row r="790" spans="1:23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H790" t="s">
        <v>8224</v>
      </c>
      <c r="I790" t="s">
        <v>8246</v>
      </c>
      <c r="K790">
        <v>1341633540</v>
      </c>
      <c r="L790">
        <v>1338336588</v>
      </c>
      <c r="M790" t="b">
        <v>0</v>
      </c>
      <c r="N790">
        <v>34</v>
      </c>
      <c r="O790" s="9">
        <f t="shared" si="84"/>
        <v>203.505</v>
      </c>
      <c r="P790" s="12">
        <f t="shared" si="85"/>
        <v>59.85441176470588</v>
      </c>
      <c r="Q790" t="str">
        <f t="shared" si="86"/>
        <v>music</v>
      </c>
      <c r="R790" t="str">
        <f t="shared" si="87"/>
        <v>rock</v>
      </c>
      <c r="S790" t="b">
        <v>1</v>
      </c>
      <c r="T790" t="s">
        <v>8276</v>
      </c>
      <c r="U790" s="6">
        <f t="shared" si="88"/>
        <v>41059.006805555553</v>
      </c>
      <c r="V790" s="9">
        <f t="shared" si="90"/>
        <v>2012</v>
      </c>
      <c r="W790" s="6">
        <f t="shared" si="89"/>
        <v>41097.165972222225</v>
      </c>
    </row>
    <row r="791" spans="1:23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H791" t="s">
        <v>8224</v>
      </c>
      <c r="I791" t="s">
        <v>8246</v>
      </c>
      <c r="K791">
        <v>1358755140</v>
      </c>
      <c r="L791">
        <v>1357187280</v>
      </c>
      <c r="M791" t="b">
        <v>0</v>
      </c>
      <c r="N791">
        <v>14</v>
      </c>
      <c r="O791" s="9">
        <f t="shared" si="84"/>
        <v>109.41176470588235</v>
      </c>
      <c r="P791" s="12">
        <f t="shared" si="85"/>
        <v>132.85714285714286</v>
      </c>
      <c r="Q791" t="str">
        <f t="shared" si="86"/>
        <v>music</v>
      </c>
      <c r="R791" t="str">
        <f t="shared" si="87"/>
        <v>rock</v>
      </c>
      <c r="S791" t="b">
        <v>1</v>
      </c>
      <c r="T791" t="s">
        <v>8276</v>
      </c>
      <c r="U791" s="6">
        <f t="shared" si="88"/>
        <v>41277.186111111107</v>
      </c>
      <c r="V791" s="9">
        <f t="shared" si="90"/>
        <v>2013</v>
      </c>
      <c r="W791" s="6">
        <f t="shared" si="89"/>
        <v>41295.332638888889</v>
      </c>
    </row>
    <row r="792" spans="1:23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H792" t="s">
        <v>8224</v>
      </c>
      <c r="I792" t="s">
        <v>8246</v>
      </c>
      <c r="K792">
        <v>1359680939</v>
      </c>
      <c r="L792">
        <v>1357088939</v>
      </c>
      <c r="M792" t="b">
        <v>0</v>
      </c>
      <c r="N792">
        <v>156</v>
      </c>
      <c r="O792" s="9">
        <f t="shared" si="84"/>
        <v>144.37459999999999</v>
      </c>
      <c r="P792" s="1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t="b">
        <v>1</v>
      </c>
      <c r="T792" t="s">
        <v>8276</v>
      </c>
      <c r="U792" s="6">
        <f t="shared" si="88"/>
        <v>41276.047905092593</v>
      </c>
      <c r="V792" s="9">
        <f t="shared" si="90"/>
        <v>2013</v>
      </c>
      <c r="W792" s="6">
        <f t="shared" si="89"/>
        <v>41306.047905092593</v>
      </c>
    </row>
    <row r="793" spans="1:23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H793" t="s">
        <v>8224</v>
      </c>
      <c r="I793" t="s">
        <v>8246</v>
      </c>
      <c r="K793">
        <v>1384322340</v>
      </c>
      <c r="L793">
        <v>1381430646</v>
      </c>
      <c r="M793" t="b">
        <v>0</v>
      </c>
      <c r="N793">
        <v>128</v>
      </c>
      <c r="O793" s="9">
        <f t="shared" si="84"/>
        <v>103.86666666666666</v>
      </c>
      <c r="P793" s="12">
        <f t="shared" si="85"/>
        <v>60.859375</v>
      </c>
      <c r="Q793" t="str">
        <f t="shared" si="86"/>
        <v>music</v>
      </c>
      <c r="R793" t="str">
        <f t="shared" si="87"/>
        <v>rock</v>
      </c>
      <c r="S793" t="b">
        <v>1</v>
      </c>
      <c r="T793" t="s">
        <v>8276</v>
      </c>
      <c r="U793" s="6">
        <f t="shared" si="88"/>
        <v>41557.780624999999</v>
      </c>
      <c r="V793" s="9">
        <f t="shared" si="90"/>
        <v>2013</v>
      </c>
      <c r="W793" s="6">
        <f t="shared" si="89"/>
        <v>41591.249305555553</v>
      </c>
    </row>
    <row r="794" spans="1:23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H794" t="s">
        <v>8224</v>
      </c>
      <c r="I794" t="s">
        <v>8246</v>
      </c>
      <c r="K794">
        <v>1383861483</v>
      </c>
      <c r="L794">
        <v>1381265883</v>
      </c>
      <c r="M794" t="b">
        <v>0</v>
      </c>
      <c r="N794">
        <v>60</v>
      </c>
      <c r="O794" s="9">
        <f t="shared" si="84"/>
        <v>100.4444</v>
      </c>
      <c r="P794" s="12">
        <f t="shared" si="85"/>
        <v>41.851833333333339</v>
      </c>
      <c r="Q794" t="str">
        <f t="shared" si="86"/>
        <v>music</v>
      </c>
      <c r="R794" t="str">
        <f t="shared" si="87"/>
        <v>rock</v>
      </c>
      <c r="S794" t="b">
        <v>1</v>
      </c>
      <c r="T794" t="s">
        <v>8276</v>
      </c>
      <c r="U794" s="6">
        <f t="shared" si="88"/>
        <v>41555.87364583333</v>
      </c>
      <c r="V794" s="9">
        <f t="shared" si="90"/>
        <v>2013</v>
      </c>
      <c r="W794" s="6">
        <f t="shared" si="89"/>
        <v>41585.915312500001</v>
      </c>
    </row>
    <row r="795" spans="1:23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H795" t="s">
        <v>8224</v>
      </c>
      <c r="I795" t="s">
        <v>8246</v>
      </c>
      <c r="K795">
        <v>1372827540</v>
      </c>
      <c r="L795">
        <v>1371491244</v>
      </c>
      <c r="M795" t="b">
        <v>0</v>
      </c>
      <c r="N795">
        <v>32</v>
      </c>
      <c r="O795" s="9">
        <f t="shared" si="84"/>
        <v>102.77927272727273</v>
      </c>
      <c r="P795" s="12">
        <f t="shared" si="85"/>
        <v>88.325937499999995</v>
      </c>
      <c r="Q795" t="str">
        <f t="shared" si="86"/>
        <v>music</v>
      </c>
      <c r="R795" t="str">
        <f t="shared" si="87"/>
        <v>rock</v>
      </c>
      <c r="S795" t="b">
        <v>1</v>
      </c>
      <c r="T795" t="s">
        <v>8276</v>
      </c>
      <c r="U795" s="6">
        <f t="shared" si="88"/>
        <v>41442.741249999999</v>
      </c>
      <c r="V795" s="9">
        <f t="shared" si="90"/>
        <v>2013</v>
      </c>
      <c r="W795" s="6">
        <f t="shared" si="89"/>
        <v>41458.207638888889</v>
      </c>
    </row>
    <row r="796" spans="1:23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H796" t="s">
        <v>8224</v>
      </c>
      <c r="I796" t="s">
        <v>8246</v>
      </c>
      <c r="K796">
        <v>1315242360</v>
      </c>
      <c r="L796">
        <v>1310438737</v>
      </c>
      <c r="M796" t="b">
        <v>0</v>
      </c>
      <c r="N796">
        <v>53</v>
      </c>
      <c r="O796" s="9">
        <f t="shared" si="84"/>
        <v>105.3125</v>
      </c>
      <c r="P796" s="12">
        <f t="shared" si="85"/>
        <v>158.96226415094338</v>
      </c>
      <c r="Q796" t="str">
        <f t="shared" si="86"/>
        <v>music</v>
      </c>
      <c r="R796" t="str">
        <f t="shared" si="87"/>
        <v>rock</v>
      </c>
      <c r="S796" t="b">
        <v>1</v>
      </c>
      <c r="T796" t="s">
        <v>8276</v>
      </c>
      <c r="U796" s="6">
        <f t="shared" si="88"/>
        <v>40736.115011574075</v>
      </c>
      <c r="V796" s="9">
        <f t="shared" si="90"/>
        <v>2011</v>
      </c>
      <c r="W796" s="6">
        <f t="shared" si="89"/>
        <v>40791.712500000001</v>
      </c>
    </row>
    <row r="797" spans="1:23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H797" t="s">
        <v>8224</v>
      </c>
      <c r="I797" t="s">
        <v>8246</v>
      </c>
      <c r="K797">
        <v>1333774740</v>
      </c>
      <c r="L797">
        <v>1330094566</v>
      </c>
      <c r="M797" t="b">
        <v>0</v>
      </c>
      <c r="N797">
        <v>184</v>
      </c>
      <c r="O797" s="9">
        <f t="shared" si="84"/>
        <v>111.78571428571429</v>
      </c>
      <c r="P797" s="12">
        <f t="shared" si="85"/>
        <v>85.054347826086953</v>
      </c>
      <c r="Q797" t="str">
        <f t="shared" si="86"/>
        <v>music</v>
      </c>
      <c r="R797" t="str">
        <f t="shared" si="87"/>
        <v>rock</v>
      </c>
      <c r="S797" t="b">
        <v>1</v>
      </c>
      <c r="T797" t="s">
        <v>8276</v>
      </c>
      <c r="U797" s="6">
        <f t="shared" si="88"/>
        <v>40963.613032407404</v>
      </c>
      <c r="V797" s="9">
        <f t="shared" si="90"/>
        <v>2012</v>
      </c>
      <c r="W797" s="6">
        <f t="shared" si="89"/>
        <v>41006.207638888889</v>
      </c>
    </row>
    <row r="798" spans="1:23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H798" t="s">
        <v>8224</v>
      </c>
      <c r="I798" t="s">
        <v>8246</v>
      </c>
      <c r="K798">
        <v>1379279400</v>
      </c>
      <c r="L798">
        <v>1376687485</v>
      </c>
      <c r="M798" t="b">
        <v>0</v>
      </c>
      <c r="N798">
        <v>90</v>
      </c>
      <c r="O798" s="9">
        <f t="shared" si="84"/>
        <v>101.35</v>
      </c>
      <c r="P798" s="12">
        <f t="shared" si="85"/>
        <v>112.61111111111111</v>
      </c>
      <c r="Q798" t="str">
        <f t="shared" si="86"/>
        <v>music</v>
      </c>
      <c r="R798" t="str">
        <f t="shared" si="87"/>
        <v>rock</v>
      </c>
      <c r="S798" t="b">
        <v>1</v>
      </c>
      <c r="T798" t="s">
        <v>8276</v>
      </c>
      <c r="U798" s="6">
        <f t="shared" si="88"/>
        <v>41502.882928240739</v>
      </c>
      <c r="V798" s="9">
        <f t="shared" si="90"/>
        <v>2013</v>
      </c>
      <c r="W798" s="6">
        <f t="shared" si="89"/>
        <v>41532.881944444445</v>
      </c>
    </row>
    <row r="799" spans="1:23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H799" t="s">
        <v>8224</v>
      </c>
      <c r="I799" t="s">
        <v>8246</v>
      </c>
      <c r="K799">
        <v>1335672000</v>
      </c>
      <c r="L799">
        <v>1332978688</v>
      </c>
      <c r="M799" t="b">
        <v>0</v>
      </c>
      <c r="N799">
        <v>71</v>
      </c>
      <c r="O799" s="9">
        <f t="shared" si="84"/>
        <v>107.53333333333333</v>
      </c>
      <c r="P799" s="12">
        <f t="shared" si="85"/>
        <v>45.436619718309856</v>
      </c>
      <c r="Q799" t="str">
        <f t="shared" si="86"/>
        <v>music</v>
      </c>
      <c r="R799" t="str">
        <f t="shared" si="87"/>
        <v>rock</v>
      </c>
      <c r="S799" t="b">
        <v>1</v>
      </c>
      <c r="T799" t="s">
        <v>8276</v>
      </c>
      <c r="U799" s="6">
        <f t="shared" si="88"/>
        <v>40996.994074074071</v>
      </c>
      <c r="V799" s="9">
        <f t="shared" si="90"/>
        <v>2012</v>
      </c>
      <c r="W799" s="6">
        <f t="shared" si="89"/>
        <v>41028.166666666664</v>
      </c>
    </row>
    <row r="800" spans="1:23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H800" t="s">
        <v>8224</v>
      </c>
      <c r="I800" t="s">
        <v>8246</v>
      </c>
      <c r="K800">
        <v>1412086187</v>
      </c>
      <c r="L800">
        <v>1409494187</v>
      </c>
      <c r="M800" t="b">
        <v>0</v>
      </c>
      <c r="N800">
        <v>87</v>
      </c>
      <c r="O800" s="9">
        <f t="shared" si="84"/>
        <v>114.88571428571429</v>
      </c>
      <c r="P800" s="12">
        <f t="shared" si="85"/>
        <v>46.218390804597703</v>
      </c>
      <c r="Q800" t="str">
        <f t="shared" si="86"/>
        <v>music</v>
      </c>
      <c r="R800" t="str">
        <f t="shared" si="87"/>
        <v>rock</v>
      </c>
      <c r="S800" t="b">
        <v>1</v>
      </c>
      <c r="T800" t="s">
        <v>8276</v>
      </c>
      <c r="U800" s="6">
        <f t="shared" si="88"/>
        <v>41882.590127314819</v>
      </c>
      <c r="V800" s="9">
        <f t="shared" si="90"/>
        <v>2014</v>
      </c>
      <c r="W800" s="6">
        <f t="shared" si="89"/>
        <v>41912.590127314819</v>
      </c>
    </row>
    <row r="801" spans="1:23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H801" t="s">
        <v>8224</v>
      </c>
      <c r="I801" t="s">
        <v>8246</v>
      </c>
      <c r="K801">
        <v>1335542446</v>
      </c>
      <c r="L801">
        <v>1332950446</v>
      </c>
      <c r="M801" t="b">
        <v>0</v>
      </c>
      <c r="N801">
        <v>28</v>
      </c>
      <c r="O801" s="9">
        <f t="shared" si="84"/>
        <v>100.02</v>
      </c>
      <c r="P801" s="12">
        <f t="shared" si="85"/>
        <v>178.60714285714286</v>
      </c>
      <c r="Q801" t="str">
        <f t="shared" si="86"/>
        <v>music</v>
      </c>
      <c r="R801" t="str">
        <f t="shared" si="87"/>
        <v>rock</v>
      </c>
      <c r="S801" t="b">
        <v>1</v>
      </c>
      <c r="T801" t="s">
        <v>8276</v>
      </c>
      <c r="U801" s="6">
        <f t="shared" si="88"/>
        <v>40996.667199074072</v>
      </c>
      <c r="V801" s="9">
        <f t="shared" si="90"/>
        <v>2012</v>
      </c>
      <c r="W801" s="6">
        <f t="shared" si="89"/>
        <v>41026.667199074072</v>
      </c>
    </row>
    <row r="802" spans="1:23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H802" t="s">
        <v>8225</v>
      </c>
      <c r="I802" t="s">
        <v>8247</v>
      </c>
      <c r="K802">
        <v>1410431054</v>
      </c>
      <c r="L802">
        <v>1407839054</v>
      </c>
      <c r="M802" t="b">
        <v>0</v>
      </c>
      <c r="N802">
        <v>56</v>
      </c>
      <c r="O802" s="9">
        <f t="shared" si="84"/>
        <v>152.13333333333333</v>
      </c>
      <c r="P802" s="12">
        <f t="shared" si="85"/>
        <v>40.75</v>
      </c>
      <c r="Q802" t="str">
        <f t="shared" si="86"/>
        <v>music</v>
      </c>
      <c r="R802" t="str">
        <f t="shared" si="87"/>
        <v>rock</v>
      </c>
      <c r="S802" t="b">
        <v>1</v>
      </c>
      <c r="T802" t="s">
        <v>8276</v>
      </c>
      <c r="U802" s="6">
        <f t="shared" si="88"/>
        <v>41863.433495370373</v>
      </c>
      <c r="V802" s="9">
        <f t="shared" si="90"/>
        <v>2014</v>
      </c>
      <c r="W802" s="6">
        <f t="shared" si="89"/>
        <v>41893.433495370373</v>
      </c>
    </row>
    <row r="803" spans="1:23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H803" t="s">
        <v>8224</v>
      </c>
      <c r="I803" t="s">
        <v>8246</v>
      </c>
      <c r="K803">
        <v>1309547120</v>
      </c>
      <c r="L803">
        <v>1306955120</v>
      </c>
      <c r="M803" t="b">
        <v>0</v>
      </c>
      <c r="N803">
        <v>51</v>
      </c>
      <c r="O803" s="9">
        <f t="shared" si="84"/>
        <v>111.52149999999999</v>
      </c>
      <c r="P803" s="12">
        <f t="shared" si="85"/>
        <v>43.733921568627444</v>
      </c>
      <c r="Q803" t="str">
        <f t="shared" si="86"/>
        <v>music</v>
      </c>
      <c r="R803" t="str">
        <f t="shared" si="87"/>
        <v>rock</v>
      </c>
      <c r="S803" t="b">
        <v>1</v>
      </c>
      <c r="T803" t="s">
        <v>8276</v>
      </c>
      <c r="U803" s="6">
        <f t="shared" si="88"/>
        <v>40695.795370370368</v>
      </c>
      <c r="V803" s="9">
        <f t="shared" si="90"/>
        <v>2011</v>
      </c>
      <c r="W803" s="6">
        <f t="shared" si="89"/>
        <v>40725.795370370368</v>
      </c>
    </row>
    <row r="804" spans="1:23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H804" t="s">
        <v>8224</v>
      </c>
      <c r="I804" t="s">
        <v>8246</v>
      </c>
      <c r="K804">
        <v>1347854700</v>
      </c>
      <c r="L804">
        <v>1343867524</v>
      </c>
      <c r="M804" t="b">
        <v>0</v>
      </c>
      <c r="N804">
        <v>75</v>
      </c>
      <c r="O804" s="9">
        <f t="shared" si="84"/>
        <v>101.33333333333333</v>
      </c>
      <c r="P804" s="12">
        <f t="shared" si="85"/>
        <v>81.066666666666663</v>
      </c>
      <c r="Q804" t="str">
        <f t="shared" si="86"/>
        <v>music</v>
      </c>
      <c r="R804" t="str">
        <f t="shared" si="87"/>
        <v>rock</v>
      </c>
      <c r="S804" t="b">
        <v>1</v>
      </c>
      <c r="T804" t="s">
        <v>8276</v>
      </c>
      <c r="U804" s="6">
        <f t="shared" si="88"/>
        <v>41123.022268518514</v>
      </c>
      <c r="V804" s="9">
        <f t="shared" si="90"/>
        <v>2012</v>
      </c>
      <c r="W804" s="6">
        <f t="shared" si="89"/>
        <v>41169.170138888891</v>
      </c>
    </row>
    <row r="805" spans="1:23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H805" t="s">
        <v>8224</v>
      </c>
      <c r="I805" t="s">
        <v>8246</v>
      </c>
      <c r="K805">
        <v>1306630800</v>
      </c>
      <c r="L805">
        <v>1304376478</v>
      </c>
      <c r="M805" t="b">
        <v>0</v>
      </c>
      <c r="N805">
        <v>38</v>
      </c>
      <c r="O805" s="9">
        <f t="shared" si="84"/>
        <v>123.26086956521739</v>
      </c>
      <c r="P805" s="12">
        <f t="shared" si="85"/>
        <v>74.60526315789474</v>
      </c>
      <c r="Q805" t="str">
        <f t="shared" si="86"/>
        <v>music</v>
      </c>
      <c r="R805" t="str">
        <f t="shared" si="87"/>
        <v>rock</v>
      </c>
      <c r="S805" t="b">
        <v>1</v>
      </c>
      <c r="T805" t="s">
        <v>8276</v>
      </c>
      <c r="U805" s="6">
        <f t="shared" si="88"/>
        <v>40665.949976851851</v>
      </c>
      <c r="V805" s="9">
        <f t="shared" si="90"/>
        <v>2011</v>
      </c>
      <c r="W805" s="6">
        <f t="shared" si="89"/>
        <v>40692.041666666664</v>
      </c>
    </row>
    <row r="806" spans="1:23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H806" t="s">
        <v>8224</v>
      </c>
      <c r="I806" t="s">
        <v>8246</v>
      </c>
      <c r="K806">
        <v>1311393540</v>
      </c>
      <c r="L806">
        <v>1309919526</v>
      </c>
      <c r="M806" t="b">
        <v>0</v>
      </c>
      <c r="N806">
        <v>18</v>
      </c>
      <c r="O806" s="9">
        <f t="shared" si="84"/>
        <v>100</v>
      </c>
      <c r="P806" s="12">
        <f t="shared" si="85"/>
        <v>305.55555555555554</v>
      </c>
      <c r="Q806" t="str">
        <f t="shared" si="86"/>
        <v>music</v>
      </c>
      <c r="R806" t="str">
        <f t="shared" si="87"/>
        <v>rock</v>
      </c>
      <c r="S806" t="b">
        <v>1</v>
      </c>
      <c r="T806" t="s">
        <v>8276</v>
      </c>
      <c r="U806" s="6">
        <f t="shared" si="88"/>
        <v>40730.105624999997</v>
      </c>
      <c r="V806" s="9">
        <f t="shared" si="90"/>
        <v>2011</v>
      </c>
      <c r="W806" s="6">
        <f t="shared" si="89"/>
        <v>40747.165972222225</v>
      </c>
    </row>
    <row r="807" spans="1:23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H807" t="s">
        <v>8224</v>
      </c>
      <c r="I807" t="s">
        <v>8246</v>
      </c>
      <c r="K807">
        <v>1310857200</v>
      </c>
      <c r="L807">
        <v>1306525512</v>
      </c>
      <c r="M807" t="b">
        <v>0</v>
      </c>
      <c r="N807">
        <v>54</v>
      </c>
      <c r="O807" s="9">
        <f t="shared" si="84"/>
        <v>105</v>
      </c>
      <c r="P807" s="12">
        <f t="shared" si="85"/>
        <v>58.333333333333336</v>
      </c>
      <c r="Q807" t="str">
        <f t="shared" si="86"/>
        <v>music</v>
      </c>
      <c r="R807" t="str">
        <f t="shared" si="87"/>
        <v>rock</v>
      </c>
      <c r="S807" t="b">
        <v>1</v>
      </c>
      <c r="T807" t="s">
        <v>8276</v>
      </c>
      <c r="U807" s="6">
        <f t="shared" si="88"/>
        <v>40690.823055555556</v>
      </c>
      <c r="V807" s="9">
        <f t="shared" si="90"/>
        <v>2011</v>
      </c>
      <c r="W807" s="6">
        <f t="shared" si="89"/>
        <v>40740.958333333336</v>
      </c>
    </row>
    <row r="808" spans="1:23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H808" t="s">
        <v>8224</v>
      </c>
      <c r="I808" t="s">
        <v>8246</v>
      </c>
      <c r="K808">
        <v>1315413339</v>
      </c>
      <c r="L808">
        <v>1312821339</v>
      </c>
      <c r="M808" t="b">
        <v>0</v>
      </c>
      <c r="N808">
        <v>71</v>
      </c>
      <c r="O808" s="9">
        <f t="shared" si="84"/>
        <v>104.4375</v>
      </c>
      <c r="P808" s="12">
        <f t="shared" si="85"/>
        <v>117.67605633802818</v>
      </c>
      <c r="Q808" t="str">
        <f t="shared" si="86"/>
        <v>music</v>
      </c>
      <c r="R808" t="str">
        <f t="shared" si="87"/>
        <v>rock</v>
      </c>
      <c r="S808" t="b">
        <v>1</v>
      </c>
      <c r="T808" t="s">
        <v>8276</v>
      </c>
      <c r="U808" s="6">
        <f t="shared" si="88"/>
        <v>40763.691423611112</v>
      </c>
      <c r="V808" s="9">
        <f t="shared" si="90"/>
        <v>2011</v>
      </c>
      <c r="W808" s="6">
        <f t="shared" si="89"/>
        <v>40793.691423611112</v>
      </c>
    </row>
    <row r="809" spans="1:23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H809" t="s">
        <v>8224</v>
      </c>
      <c r="I809" t="s">
        <v>8246</v>
      </c>
      <c r="K809">
        <v>1488333600</v>
      </c>
      <c r="L809">
        <v>1485270311</v>
      </c>
      <c r="M809" t="b">
        <v>0</v>
      </c>
      <c r="N809">
        <v>57</v>
      </c>
      <c r="O809" s="9">
        <f t="shared" si="84"/>
        <v>105.125</v>
      </c>
      <c r="P809" s="12">
        <f t="shared" si="85"/>
        <v>73.771929824561397</v>
      </c>
      <c r="Q809" t="str">
        <f t="shared" si="86"/>
        <v>music</v>
      </c>
      <c r="R809" t="str">
        <f t="shared" si="87"/>
        <v>rock</v>
      </c>
      <c r="S809" t="b">
        <v>1</v>
      </c>
      <c r="T809" t="s">
        <v>8276</v>
      </c>
      <c r="U809" s="6">
        <f t="shared" si="88"/>
        <v>42759.628599537042</v>
      </c>
      <c r="V809" s="9">
        <f t="shared" si="90"/>
        <v>2017</v>
      </c>
      <c r="W809" s="6">
        <f t="shared" si="89"/>
        <v>42795.083333333328</v>
      </c>
    </row>
    <row r="810" spans="1:23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H810" t="s">
        <v>8229</v>
      </c>
      <c r="I810" t="s">
        <v>8251</v>
      </c>
      <c r="K810">
        <v>1419224340</v>
      </c>
      <c r="L810">
        <v>1416363886</v>
      </c>
      <c r="M810" t="b">
        <v>0</v>
      </c>
      <c r="N810">
        <v>43</v>
      </c>
      <c r="O810" s="9">
        <f t="shared" si="84"/>
        <v>100</v>
      </c>
      <c r="P810" s="12">
        <f t="shared" si="85"/>
        <v>104.65116279069767</v>
      </c>
      <c r="Q810" t="str">
        <f t="shared" si="86"/>
        <v>music</v>
      </c>
      <c r="R810" t="str">
        <f t="shared" si="87"/>
        <v>rock</v>
      </c>
      <c r="S810" t="b">
        <v>1</v>
      </c>
      <c r="T810" t="s">
        <v>8276</v>
      </c>
      <c r="U810" s="6">
        <f t="shared" si="88"/>
        <v>41962.100532407407</v>
      </c>
      <c r="V810" s="9">
        <f t="shared" si="90"/>
        <v>2014</v>
      </c>
      <c r="W810" s="6">
        <f t="shared" si="89"/>
        <v>41995.207638888889</v>
      </c>
    </row>
    <row r="811" spans="1:23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H811" t="s">
        <v>8224</v>
      </c>
      <c r="I811" t="s">
        <v>8246</v>
      </c>
      <c r="K811">
        <v>1390161630</v>
      </c>
      <c r="L811">
        <v>1387569630</v>
      </c>
      <c r="M811" t="b">
        <v>0</v>
      </c>
      <c r="N811">
        <v>52</v>
      </c>
      <c r="O811" s="9">
        <f t="shared" si="84"/>
        <v>103.77500000000001</v>
      </c>
      <c r="P811" s="12">
        <f t="shared" si="85"/>
        <v>79.82692307692308</v>
      </c>
      <c r="Q811" t="str">
        <f t="shared" si="86"/>
        <v>music</v>
      </c>
      <c r="R811" t="str">
        <f t="shared" si="87"/>
        <v>rock</v>
      </c>
      <c r="S811" t="b">
        <v>1</v>
      </c>
      <c r="T811" t="s">
        <v>8276</v>
      </c>
      <c r="U811" s="6">
        <f t="shared" si="88"/>
        <v>41628.833680555559</v>
      </c>
      <c r="V811" s="9">
        <f t="shared" si="90"/>
        <v>2013</v>
      </c>
      <c r="W811" s="6">
        <f t="shared" si="89"/>
        <v>41658.833680555559</v>
      </c>
    </row>
    <row r="812" spans="1:23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H812" t="s">
        <v>8224</v>
      </c>
      <c r="I812" t="s">
        <v>8246</v>
      </c>
      <c r="K812">
        <v>1346462462</v>
      </c>
      <c r="L812">
        <v>1343870462</v>
      </c>
      <c r="M812" t="b">
        <v>0</v>
      </c>
      <c r="N812">
        <v>27</v>
      </c>
      <c r="O812" s="9">
        <f t="shared" si="84"/>
        <v>105</v>
      </c>
      <c r="P812" s="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t="b">
        <v>1</v>
      </c>
      <c r="T812" t="s">
        <v>8276</v>
      </c>
      <c r="U812" s="6">
        <f t="shared" si="88"/>
        <v>41123.056273148148</v>
      </c>
      <c r="V812" s="9">
        <f t="shared" si="90"/>
        <v>2012</v>
      </c>
      <c r="W812" s="6">
        <f t="shared" si="89"/>
        <v>41153.056273148148</v>
      </c>
    </row>
    <row r="813" spans="1:23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H813" t="s">
        <v>8224</v>
      </c>
      <c r="I813" t="s">
        <v>8246</v>
      </c>
      <c r="K813">
        <v>1373475120</v>
      </c>
      <c r="L813">
        <v>1371569202</v>
      </c>
      <c r="M813" t="b">
        <v>0</v>
      </c>
      <c r="N813">
        <v>12</v>
      </c>
      <c r="O813" s="9">
        <f t="shared" si="84"/>
        <v>104</v>
      </c>
      <c r="P813" s="12">
        <f t="shared" si="85"/>
        <v>86.666666666666671</v>
      </c>
      <c r="Q813" t="str">
        <f t="shared" si="86"/>
        <v>music</v>
      </c>
      <c r="R813" t="str">
        <f t="shared" si="87"/>
        <v>rock</v>
      </c>
      <c r="S813" t="b">
        <v>1</v>
      </c>
      <c r="T813" t="s">
        <v>8276</v>
      </c>
      <c r="U813" s="6">
        <f t="shared" si="88"/>
        <v>41443.643541666665</v>
      </c>
      <c r="V813" s="9">
        <f t="shared" si="90"/>
        <v>2013</v>
      </c>
      <c r="W813" s="6">
        <f t="shared" si="89"/>
        <v>41465.702777777777</v>
      </c>
    </row>
    <row r="814" spans="1:23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H814" t="s">
        <v>8224</v>
      </c>
      <c r="I814" t="s">
        <v>8246</v>
      </c>
      <c r="K814">
        <v>1362146280</v>
      </c>
      <c r="L814">
        <v>1357604752</v>
      </c>
      <c r="M814" t="b">
        <v>0</v>
      </c>
      <c r="N814">
        <v>33</v>
      </c>
      <c r="O814" s="9">
        <f t="shared" si="84"/>
        <v>151.83333333333334</v>
      </c>
      <c r="P814" s="12">
        <f t="shared" si="85"/>
        <v>27.606060606060606</v>
      </c>
      <c r="Q814" t="str">
        <f t="shared" si="86"/>
        <v>music</v>
      </c>
      <c r="R814" t="str">
        <f t="shared" si="87"/>
        <v>rock</v>
      </c>
      <c r="S814" t="b">
        <v>1</v>
      </c>
      <c r="T814" t="s">
        <v>8276</v>
      </c>
      <c r="U814" s="6">
        <f t="shared" si="88"/>
        <v>41282.017962962964</v>
      </c>
      <c r="V814" s="9">
        <f t="shared" si="90"/>
        <v>2013</v>
      </c>
      <c r="W814" s="6">
        <f t="shared" si="89"/>
        <v>41334.581944444442</v>
      </c>
    </row>
    <row r="815" spans="1:23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H815" t="s">
        <v>8224</v>
      </c>
      <c r="I815" t="s">
        <v>8246</v>
      </c>
      <c r="K815">
        <v>1342825365</v>
      </c>
      <c r="L815">
        <v>1340233365</v>
      </c>
      <c r="M815" t="b">
        <v>0</v>
      </c>
      <c r="N815">
        <v>96</v>
      </c>
      <c r="O815" s="9">
        <f t="shared" si="84"/>
        <v>159.99600000000001</v>
      </c>
      <c r="P815" s="12">
        <f t="shared" si="85"/>
        <v>24.999375000000001</v>
      </c>
      <c r="Q815" t="str">
        <f t="shared" si="86"/>
        <v>music</v>
      </c>
      <c r="R815" t="str">
        <f t="shared" si="87"/>
        <v>rock</v>
      </c>
      <c r="S815" t="b">
        <v>1</v>
      </c>
      <c r="T815" t="s">
        <v>8276</v>
      </c>
      <c r="U815" s="6">
        <f t="shared" si="88"/>
        <v>41080.960243055553</v>
      </c>
      <c r="V815" s="9">
        <f t="shared" si="90"/>
        <v>2012</v>
      </c>
      <c r="W815" s="6">
        <f t="shared" si="89"/>
        <v>41110.960243055553</v>
      </c>
    </row>
    <row r="816" spans="1:23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H816" t="s">
        <v>8224</v>
      </c>
      <c r="I816" t="s">
        <v>8246</v>
      </c>
      <c r="K816">
        <v>1306865040</v>
      </c>
      <c r="L816">
        <v>1305568201</v>
      </c>
      <c r="M816" t="b">
        <v>0</v>
      </c>
      <c r="N816">
        <v>28</v>
      </c>
      <c r="O816" s="9">
        <f t="shared" si="84"/>
        <v>127.3</v>
      </c>
      <c r="P816" s="12">
        <f t="shared" si="85"/>
        <v>45.464285714285715</v>
      </c>
      <c r="Q816" t="str">
        <f t="shared" si="86"/>
        <v>music</v>
      </c>
      <c r="R816" t="str">
        <f t="shared" si="87"/>
        <v>rock</v>
      </c>
      <c r="S816" t="b">
        <v>1</v>
      </c>
      <c r="T816" t="s">
        <v>8276</v>
      </c>
      <c r="U816" s="6">
        <f t="shared" si="88"/>
        <v>40679.743067129632</v>
      </c>
      <c r="V816" s="9">
        <f t="shared" si="90"/>
        <v>2011</v>
      </c>
      <c r="W816" s="6">
        <f t="shared" si="89"/>
        <v>40694.75277777778</v>
      </c>
    </row>
    <row r="817" spans="1:23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H817" t="s">
        <v>8224</v>
      </c>
      <c r="I817" t="s">
        <v>8246</v>
      </c>
      <c r="K817">
        <v>1414879303</v>
      </c>
      <c r="L817">
        <v>1412287303</v>
      </c>
      <c r="M817" t="b">
        <v>0</v>
      </c>
      <c r="N817">
        <v>43</v>
      </c>
      <c r="O817" s="9">
        <f t="shared" si="84"/>
        <v>107</v>
      </c>
      <c r="P817" s="12">
        <f t="shared" si="85"/>
        <v>99.534883720930239</v>
      </c>
      <c r="Q817" t="str">
        <f t="shared" si="86"/>
        <v>music</v>
      </c>
      <c r="R817" t="str">
        <f t="shared" si="87"/>
        <v>rock</v>
      </c>
      <c r="S817" t="b">
        <v>1</v>
      </c>
      <c r="T817" t="s">
        <v>8276</v>
      </c>
      <c r="U817" s="6">
        <f t="shared" si="88"/>
        <v>41914.917858796296</v>
      </c>
      <c r="V817" s="9">
        <f t="shared" si="90"/>
        <v>2014</v>
      </c>
      <c r="W817" s="6">
        <f t="shared" si="89"/>
        <v>41944.917858796296</v>
      </c>
    </row>
    <row r="818" spans="1:23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H818" t="s">
        <v>8224</v>
      </c>
      <c r="I818" t="s">
        <v>8246</v>
      </c>
      <c r="K818">
        <v>1365489000</v>
      </c>
      <c r="L818">
        <v>1362776043</v>
      </c>
      <c r="M818" t="b">
        <v>0</v>
      </c>
      <c r="N818">
        <v>205</v>
      </c>
      <c r="O818" s="9">
        <f t="shared" si="84"/>
        <v>115.12214285714286</v>
      </c>
      <c r="P818" s="12">
        <f t="shared" si="85"/>
        <v>39.31</v>
      </c>
      <c r="Q818" t="str">
        <f t="shared" si="86"/>
        <v>music</v>
      </c>
      <c r="R818" t="str">
        <f t="shared" si="87"/>
        <v>rock</v>
      </c>
      <c r="S818" t="b">
        <v>1</v>
      </c>
      <c r="T818" t="s">
        <v>8276</v>
      </c>
      <c r="U818" s="6">
        <f t="shared" si="88"/>
        <v>41341.870868055557</v>
      </c>
      <c r="V818" s="9">
        <f t="shared" si="90"/>
        <v>2013</v>
      </c>
      <c r="W818" s="6">
        <f t="shared" si="89"/>
        <v>41373.270833333336</v>
      </c>
    </row>
    <row r="819" spans="1:23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H819" t="s">
        <v>8224</v>
      </c>
      <c r="I819" t="s">
        <v>8246</v>
      </c>
      <c r="K819">
        <v>1331441940</v>
      </c>
      <c r="L819">
        <v>1326810211</v>
      </c>
      <c r="M819" t="b">
        <v>0</v>
      </c>
      <c r="N819">
        <v>23</v>
      </c>
      <c r="O819" s="9">
        <f t="shared" si="84"/>
        <v>137.11066666666667</v>
      </c>
      <c r="P819" s="12">
        <f t="shared" si="85"/>
        <v>89.419999999999987</v>
      </c>
      <c r="Q819" t="str">
        <f t="shared" si="86"/>
        <v>music</v>
      </c>
      <c r="R819" t="str">
        <f t="shared" si="87"/>
        <v>rock</v>
      </c>
      <c r="S819" t="b">
        <v>1</v>
      </c>
      <c r="T819" t="s">
        <v>8276</v>
      </c>
      <c r="U819" s="6">
        <f t="shared" si="88"/>
        <v>40925.599664351852</v>
      </c>
      <c r="V819" s="9">
        <f t="shared" si="90"/>
        <v>2012</v>
      </c>
      <c r="W819" s="6">
        <f t="shared" si="89"/>
        <v>40979.207638888889</v>
      </c>
    </row>
    <row r="820" spans="1:23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H820" t="s">
        <v>8224</v>
      </c>
      <c r="I820" t="s">
        <v>8246</v>
      </c>
      <c r="K820">
        <v>1344358860</v>
      </c>
      <c r="L820">
        <v>1343682681</v>
      </c>
      <c r="M820" t="b">
        <v>0</v>
      </c>
      <c r="N820">
        <v>19</v>
      </c>
      <c r="O820" s="9">
        <f t="shared" si="84"/>
        <v>155.71428571428572</v>
      </c>
      <c r="P820" s="12">
        <f t="shared" si="85"/>
        <v>28.684210526315791</v>
      </c>
      <c r="Q820" t="str">
        <f t="shared" si="86"/>
        <v>music</v>
      </c>
      <c r="R820" t="str">
        <f t="shared" si="87"/>
        <v>rock</v>
      </c>
      <c r="S820" t="b">
        <v>1</v>
      </c>
      <c r="T820" t="s">
        <v>8276</v>
      </c>
      <c r="U820" s="6">
        <f t="shared" si="88"/>
        <v>41120.882881944446</v>
      </c>
      <c r="V820" s="9">
        <f t="shared" si="90"/>
        <v>2012</v>
      </c>
      <c r="W820" s="6">
        <f t="shared" si="89"/>
        <v>41128.709027777775</v>
      </c>
    </row>
    <row r="821" spans="1:23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H821" t="s">
        <v>8224</v>
      </c>
      <c r="I821" t="s">
        <v>8246</v>
      </c>
      <c r="K821">
        <v>1387601040</v>
      </c>
      <c r="L821">
        <v>1386806254</v>
      </c>
      <c r="M821" t="b">
        <v>0</v>
      </c>
      <c r="N821">
        <v>14</v>
      </c>
      <c r="O821" s="9">
        <f t="shared" si="84"/>
        <v>108.75</v>
      </c>
      <c r="P821" s="12">
        <f t="shared" si="85"/>
        <v>31.071428571428573</v>
      </c>
      <c r="Q821" t="str">
        <f t="shared" si="86"/>
        <v>music</v>
      </c>
      <c r="R821" t="str">
        <f t="shared" si="87"/>
        <v>rock</v>
      </c>
      <c r="S821" t="b">
        <v>1</v>
      </c>
      <c r="T821" t="s">
        <v>8276</v>
      </c>
      <c r="U821" s="6">
        <f t="shared" si="88"/>
        <v>41619.998310185183</v>
      </c>
      <c r="V821" s="9">
        <f t="shared" si="90"/>
        <v>2013</v>
      </c>
      <c r="W821" s="6">
        <f t="shared" si="89"/>
        <v>41629.197222222225</v>
      </c>
    </row>
    <row r="822" spans="1:23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H822" t="s">
        <v>8224</v>
      </c>
      <c r="I822" t="s">
        <v>8246</v>
      </c>
      <c r="K822">
        <v>1402290000</v>
      </c>
      <c r="L822">
        <v>1399666342</v>
      </c>
      <c r="M822" t="b">
        <v>0</v>
      </c>
      <c r="N822">
        <v>38</v>
      </c>
      <c r="O822" s="9">
        <f t="shared" si="84"/>
        <v>134.05000000000001</v>
      </c>
      <c r="P822" s="12">
        <f t="shared" si="85"/>
        <v>70.55263157894737</v>
      </c>
      <c r="Q822" t="str">
        <f t="shared" si="86"/>
        <v>music</v>
      </c>
      <c r="R822" t="str">
        <f t="shared" si="87"/>
        <v>rock</v>
      </c>
      <c r="S822" t="b">
        <v>1</v>
      </c>
      <c r="T822" t="s">
        <v>8276</v>
      </c>
      <c r="U822" s="6">
        <f t="shared" si="88"/>
        <v>41768.841921296298</v>
      </c>
      <c r="V822" s="9">
        <f t="shared" si="90"/>
        <v>2014</v>
      </c>
      <c r="W822" s="6">
        <f t="shared" si="89"/>
        <v>41799.208333333336</v>
      </c>
    </row>
    <row r="823" spans="1:23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H823" t="s">
        <v>8224</v>
      </c>
      <c r="I823" t="s">
        <v>8246</v>
      </c>
      <c r="K823">
        <v>1430712060</v>
      </c>
      <c r="L823">
        <v>1427753265</v>
      </c>
      <c r="M823" t="b">
        <v>0</v>
      </c>
      <c r="N823">
        <v>78</v>
      </c>
      <c r="O823" s="9">
        <f t="shared" si="84"/>
        <v>100</v>
      </c>
      <c r="P823" s="12">
        <f t="shared" si="85"/>
        <v>224.12820512820514</v>
      </c>
      <c r="Q823" t="str">
        <f t="shared" si="86"/>
        <v>music</v>
      </c>
      <c r="R823" t="str">
        <f t="shared" si="87"/>
        <v>rock</v>
      </c>
      <c r="S823" t="b">
        <v>1</v>
      </c>
      <c r="T823" t="s">
        <v>8276</v>
      </c>
      <c r="U823" s="6">
        <f t="shared" si="88"/>
        <v>42093.922048611115</v>
      </c>
      <c r="V823" s="9">
        <f t="shared" si="90"/>
        <v>2015</v>
      </c>
      <c r="W823" s="6">
        <f t="shared" si="89"/>
        <v>42128.167361111111</v>
      </c>
    </row>
    <row r="824" spans="1:23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H824" t="s">
        <v>8224</v>
      </c>
      <c r="I824" t="s">
        <v>8246</v>
      </c>
      <c r="K824">
        <v>1349477050</v>
      </c>
      <c r="L824">
        <v>1346885050</v>
      </c>
      <c r="M824" t="b">
        <v>0</v>
      </c>
      <c r="N824">
        <v>69</v>
      </c>
      <c r="O824" s="9">
        <f t="shared" si="84"/>
        <v>119.16666666666667</v>
      </c>
      <c r="P824" s="12">
        <f t="shared" si="85"/>
        <v>51.811594202898547</v>
      </c>
      <c r="Q824" t="str">
        <f t="shared" si="86"/>
        <v>music</v>
      </c>
      <c r="R824" t="str">
        <f t="shared" si="87"/>
        <v>rock</v>
      </c>
      <c r="S824" t="b">
        <v>1</v>
      </c>
      <c r="T824" t="s">
        <v>8276</v>
      </c>
      <c r="U824" s="6">
        <f t="shared" si="88"/>
        <v>41157.947337962964</v>
      </c>
      <c r="V824" s="9">
        <f t="shared" si="90"/>
        <v>2012</v>
      </c>
      <c r="W824" s="6">
        <f t="shared" si="89"/>
        <v>41187.947337962964</v>
      </c>
    </row>
    <row r="825" spans="1:23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H825" t="s">
        <v>8224</v>
      </c>
      <c r="I825" t="s">
        <v>8246</v>
      </c>
      <c r="K825">
        <v>1427062852</v>
      </c>
      <c r="L825">
        <v>1424474452</v>
      </c>
      <c r="M825" t="b">
        <v>0</v>
      </c>
      <c r="N825">
        <v>33</v>
      </c>
      <c r="O825" s="9">
        <f t="shared" si="84"/>
        <v>179.5</v>
      </c>
      <c r="P825" s="12">
        <f t="shared" si="85"/>
        <v>43.515151515151516</v>
      </c>
      <c r="Q825" t="str">
        <f t="shared" si="86"/>
        <v>music</v>
      </c>
      <c r="R825" t="str">
        <f t="shared" si="87"/>
        <v>rock</v>
      </c>
      <c r="S825" t="b">
        <v>1</v>
      </c>
      <c r="T825" t="s">
        <v>8276</v>
      </c>
      <c r="U825" s="6">
        <f t="shared" si="88"/>
        <v>42055.972824074073</v>
      </c>
      <c r="V825" s="9">
        <f t="shared" si="90"/>
        <v>2015</v>
      </c>
      <c r="W825" s="6">
        <f t="shared" si="89"/>
        <v>42085.931157407409</v>
      </c>
    </row>
    <row r="826" spans="1:23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H826" t="s">
        <v>8224</v>
      </c>
      <c r="I826" t="s">
        <v>8246</v>
      </c>
      <c r="K826">
        <v>1271573940</v>
      </c>
      <c r="L826">
        <v>1268459318</v>
      </c>
      <c r="M826" t="b">
        <v>0</v>
      </c>
      <c r="N826">
        <v>54</v>
      </c>
      <c r="O826" s="9">
        <f t="shared" si="84"/>
        <v>134.38124999999999</v>
      </c>
      <c r="P826" s="12">
        <f t="shared" si="85"/>
        <v>39.816666666666663</v>
      </c>
      <c r="Q826" t="str">
        <f t="shared" si="86"/>
        <v>music</v>
      </c>
      <c r="R826" t="str">
        <f t="shared" si="87"/>
        <v>rock</v>
      </c>
      <c r="S826" t="b">
        <v>1</v>
      </c>
      <c r="T826" t="s">
        <v>8276</v>
      </c>
      <c r="U826" s="6">
        <f t="shared" si="88"/>
        <v>40250.242106481484</v>
      </c>
      <c r="V826" s="9">
        <f t="shared" si="90"/>
        <v>2010</v>
      </c>
      <c r="W826" s="6">
        <f t="shared" si="89"/>
        <v>40286.290972222225</v>
      </c>
    </row>
    <row r="827" spans="1:23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H827" t="s">
        <v>8224</v>
      </c>
      <c r="I827" t="s">
        <v>8246</v>
      </c>
      <c r="K827">
        <v>1351495284</v>
      </c>
      <c r="L827">
        <v>1349335284</v>
      </c>
      <c r="M827" t="b">
        <v>0</v>
      </c>
      <c r="N827">
        <v>99</v>
      </c>
      <c r="O827" s="9">
        <f t="shared" si="84"/>
        <v>100.432</v>
      </c>
      <c r="P827" s="12">
        <f t="shared" si="85"/>
        <v>126.8080808080808</v>
      </c>
      <c r="Q827" t="str">
        <f t="shared" si="86"/>
        <v>music</v>
      </c>
      <c r="R827" t="str">
        <f t="shared" si="87"/>
        <v>rock</v>
      </c>
      <c r="S827" t="b">
        <v>1</v>
      </c>
      <c r="T827" t="s">
        <v>8276</v>
      </c>
      <c r="U827" s="6">
        <f t="shared" si="88"/>
        <v>41186.306527777779</v>
      </c>
      <c r="V827" s="9">
        <f t="shared" si="90"/>
        <v>2012</v>
      </c>
      <c r="W827" s="6">
        <f t="shared" si="89"/>
        <v>41211.306527777779</v>
      </c>
    </row>
    <row r="828" spans="1:23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H828" t="s">
        <v>8224</v>
      </c>
      <c r="I828" t="s">
        <v>8246</v>
      </c>
      <c r="K828">
        <v>1332719730</v>
      </c>
      <c r="L828">
        <v>1330908930</v>
      </c>
      <c r="M828" t="b">
        <v>0</v>
      </c>
      <c r="N828">
        <v>49</v>
      </c>
      <c r="O828" s="9">
        <f t="shared" si="84"/>
        <v>101.45454545454545</v>
      </c>
      <c r="P828" s="12">
        <f t="shared" si="85"/>
        <v>113.87755102040816</v>
      </c>
      <c r="Q828" t="str">
        <f t="shared" si="86"/>
        <v>music</v>
      </c>
      <c r="R828" t="str">
        <f t="shared" si="87"/>
        <v>rock</v>
      </c>
      <c r="S828" t="b">
        <v>1</v>
      </c>
      <c r="T828" t="s">
        <v>8276</v>
      </c>
      <c r="U828" s="6">
        <f t="shared" si="88"/>
        <v>40973.038541666669</v>
      </c>
      <c r="V828" s="9">
        <f t="shared" si="90"/>
        <v>2012</v>
      </c>
      <c r="W828" s="6">
        <f t="shared" si="89"/>
        <v>40993.996874999997</v>
      </c>
    </row>
    <row r="829" spans="1:23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H829" t="s">
        <v>8224</v>
      </c>
      <c r="I829" t="s">
        <v>8246</v>
      </c>
      <c r="K829">
        <v>1329248940</v>
      </c>
      <c r="L829">
        <v>1326972107</v>
      </c>
      <c r="M829" t="b">
        <v>0</v>
      </c>
      <c r="N829">
        <v>11</v>
      </c>
      <c r="O829" s="9">
        <f t="shared" si="84"/>
        <v>103.33333333333333</v>
      </c>
      <c r="P829" s="12">
        <f t="shared" si="85"/>
        <v>28.181818181818183</v>
      </c>
      <c r="Q829" t="str">
        <f t="shared" si="86"/>
        <v>music</v>
      </c>
      <c r="R829" t="str">
        <f t="shared" si="87"/>
        <v>rock</v>
      </c>
      <c r="S829" t="b">
        <v>1</v>
      </c>
      <c r="T829" t="s">
        <v>8276</v>
      </c>
      <c r="U829" s="6">
        <f t="shared" si="88"/>
        <v>40927.473460648151</v>
      </c>
      <c r="V829" s="9">
        <f t="shared" si="90"/>
        <v>2012</v>
      </c>
      <c r="W829" s="6">
        <f t="shared" si="89"/>
        <v>40953.825694444444</v>
      </c>
    </row>
    <row r="830" spans="1:23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H830" t="s">
        <v>8224</v>
      </c>
      <c r="I830" t="s">
        <v>8246</v>
      </c>
      <c r="K830">
        <v>1340641440</v>
      </c>
      <c r="L830">
        <v>1339549982</v>
      </c>
      <c r="M830" t="b">
        <v>0</v>
      </c>
      <c r="N830">
        <v>38</v>
      </c>
      <c r="O830" s="9">
        <f t="shared" si="84"/>
        <v>107</v>
      </c>
      <c r="P830" s="12">
        <f t="shared" si="85"/>
        <v>36.60526315789474</v>
      </c>
      <c r="Q830" t="str">
        <f t="shared" si="86"/>
        <v>music</v>
      </c>
      <c r="R830" t="str">
        <f t="shared" si="87"/>
        <v>rock</v>
      </c>
      <c r="S830" t="b">
        <v>1</v>
      </c>
      <c r="T830" t="s">
        <v>8276</v>
      </c>
      <c r="U830" s="6">
        <f t="shared" si="88"/>
        <v>41073.050717592589</v>
      </c>
      <c r="V830" s="9">
        <f t="shared" si="90"/>
        <v>2012</v>
      </c>
      <c r="W830" s="6">
        <f t="shared" si="89"/>
        <v>41085.683333333334</v>
      </c>
    </row>
    <row r="831" spans="1:23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H831" t="s">
        <v>8225</v>
      </c>
      <c r="I831" t="s">
        <v>8247</v>
      </c>
      <c r="K831">
        <v>1468437240</v>
      </c>
      <c r="L831">
        <v>1463253240</v>
      </c>
      <c r="M831" t="b">
        <v>0</v>
      </c>
      <c r="N831">
        <v>16</v>
      </c>
      <c r="O831" s="9">
        <f t="shared" si="84"/>
        <v>104</v>
      </c>
      <c r="P831" s="12">
        <f t="shared" si="85"/>
        <v>32.5</v>
      </c>
      <c r="Q831" t="str">
        <f t="shared" si="86"/>
        <v>music</v>
      </c>
      <c r="R831" t="str">
        <f t="shared" si="87"/>
        <v>rock</v>
      </c>
      <c r="S831" t="b">
        <v>1</v>
      </c>
      <c r="T831" t="s">
        <v>8276</v>
      </c>
      <c r="U831" s="6">
        <f t="shared" si="88"/>
        <v>42504.801388888889</v>
      </c>
      <c r="V831" s="9">
        <f t="shared" si="90"/>
        <v>2016</v>
      </c>
      <c r="W831" s="6">
        <f t="shared" si="89"/>
        <v>42564.801388888889</v>
      </c>
    </row>
    <row r="832" spans="1:23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H832" t="s">
        <v>8224</v>
      </c>
      <c r="I832" t="s">
        <v>8246</v>
      </c>
      <c r="K832">
        <v>1363952225</v>
      </c>
      <c r="L832">
        <v>1361363825</v>
      </c>
      <c r="M832" t="b">
        <v>0</v>
      </c>
      <c r="N832">
        <v>32</v>
      </c>
      <c r="O832" s="9">
        <f t="shared" si="84"/>
        <v>107.83333333333333</v>
      </c>
      <c r="P832" s="12">
        <f t="shared" si="85"/>
        <v>60.65625</v>
      </c>
      <c r="Q832" t="str">
        <f t="shared" si="86"/>
        <v>music</v>
      </c>
      <c r="R832" t="str">
        <f t="shared" si="87"/>
        <v>rock</v>
      </c>
      <c r="S832" t="b">
        <v>1</v>
      </c>
      <c r="T832" t="s">
        <v>8276</v>
      </c>
      <c r="U832" s="6">
        <f t="shared" si="88"/>
        <v>41325.525752314818</v>
      </c>
      <c r="V832" s="9">
        <f t="shared" si="90"/>
        <v>2013</v>
      </c>
      <c r="W832" s="6">
        <f t="shared" si="89"/>
        <v>41355.484085648146</v>
      </c>
    </row>
    <row r="833" spans="1:23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H833" t="s">
        <v>8224</v>
      </c>
      <c r="I833" t="s">
        <v>8246</v>
      </c>
      <c r="K833">
        <v>1335540694</v>
      </c>
      <c r="L833">
        <v>1332948694</v>
      </c>
      <c r="M833" t="b">
        <v>0</v>
      </c>
      <c r="N833">
        <v>20</v>
      </c>
      <c r="O833" s="9">
        <f t="shared" si="84"/>
        <v>233.33333333333334</v>
      </c>
      <c r="P833" s="12">
        <f t="shared" si="85"/>
        <v>175</v>
      </c>
      <c r="Q833" t="str">
        <f t="shared" si="86"/>
        <v>music</v>
      </c>
      <c r="R833" t="str">
        <f t="shared" si="87"/>
        <v>rock</v>
      </c>
      <c r="S833" t="b">
        <v>1</v>
      </c>
      <c r="T833" t="s">
        <v>8276</v>
      </c>
      <c r="U833" s="6">
        <f t="shared" si="88"/>
        <v>40996.646921296298</v>
      </c>
      <c r="V833" s="9">
        <f t="shared" si="90"/>
        <v>2012</v>
      </c>
      <c r="W833" s="6">
        <f t="shared" si="89"/>
        <v>41026.646921296298</v>
      </c>
    </row>
    <row r="834" spans="1:23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H834" t="s">
        <v>8224</v>
      </c>
      <c r="I834" t="s">
        <v>8246</v>
      </c>
      <c r="K834">
        <v>1327133580</v>
      </c>
      <c r="L834">
        <v>1321978335</v>
      </c>
      <c r="M834" t="b">
        <v>0</v>
      </c>
      <c r="N834">
        <v>154</v>
      </c>
      <c r="O834" s="9">
        <f t="shared" si="84"/>
        <v>100.60706666666667</v>
      </c>
      <c r="P834" s="12">
        <f t="shared" si="85"/>
        <v>97.993896103896105</v>
      </c>
      <c r="Q834" t="str">
        <f t="shared" si="86"/>
        <v>music</v>
      </c>
      <c r="R834" t="str">
        <f t="shared" si="87"/>
        <v>rock</v>
      </c>
      <c r="S834" t="b">
        <v>1</v>
      </c>
      <c r="T834" t="s">
        <v>8276</v>
      </c>
      <c r="U834" s="6">
        <f t="shared" si="88"/>
        <v>40869.675173611111</v>
      </c>
      <c r="V834" s="9">
        <f t="shared" si="90"/>
        <v>2011</v>
      </c>
      <c r="W834" s="6">
        <f t="shared" si="89"/>
        <v>40929.342361111107</v>
      </c>
    </row>
    <row r="835" spans="1:23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H835" t="s">
        <v>8224</v>
      </c>
      <c r="I835" t="s">
        <v>8246</v>
      </c>
      <c r="K835">
        <v>1397941475</v>
      </c>
      <c r="L835">
        <v>1395349475</v>
      </c>
      <c r="M835" t="b">
        <v>0</v>
      </c>
      <c r="N835">
        <v>41</v>
      </c>
      <c r="O835" s="9">
        <f t="shared" ref="O835:O898" si="91">E835*100/D835</f>
        <v>101.66666666666667</v>
      </c>
      <c r="P835" s="12">
        <f t="shared" ref="P835:P898" si="92">IF(N835=0,0,E835/N835)</f>
        <v>148.78048780487805</v>
      </c>
      <c r="Q835" t="str">
        <f t="shared" ref="Q835:Q898" si="93">LEFT(T835,FIND("/",T835)-1)</f>
        <v>music</v>
      </c>
      <c r="R835" t="str">
        <f t="shared" ref="R835:R898" si="94">RIGHT(T835,LEN(T835)-FIND("/",T835))</f>
        <v>rock</v>
      </c>
      <c r="S835" t="b">
        <v>1</v>
      </c>
      <c r="T835" t="s">
        <v>8276</v>
      </c>
      <c r="U835" s="6">
        <f t="shared" ref="U835:U898" si="95">(L835/86400)+DATE(1970,1,1)</f>
        <v>41718.878182870372</v>
      </c>
      <c r="V835" s="9">
        <f t="shared" si="90"/>
        <v>2014</v>
      </c>
      <c r="W835" s="6">
        <f t="shared" ref="W835:W898" si="96">(K835/86400)+DATE(1970,1,1)</f>
        <v>41748.878182870372</v>
      </c>
    </row>
    <row r="836" spans="1:23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H836" t="s">
        <v>8224</v>
      </c>
      <c r="I836" t="s">
        <v>8246</v>
      </c>
      <c r="K836">
        <v>1372651140</v>
      </c>
      <c r="L836">
        <v>1369770292</v>
      </c>
      <c r="M836" t="b">
        <v>0</v>
      </c>
      <c r="N836">
        <v>75</v>
      </c>
      <c r="O836" s="9">
        <f t="shared" si="91"/>
        <v>131.01818181818183</v>
      </c>
      <c r="P836" s="12">
        <f t="shared" si="92"/>
        <v>96.08</v>
      </c>
      <c r="Q836" t="str">
        <f t="shared" si="93"/>
        <v>music</v>
      </c>
      <c r="R836" t="str">
        <f t="shared" si="94"/>
        <v>rock</v>
      </c>
      <c r="S836" t="b">
        <v>1</v>
      </c>
      <c r="T836" t="s">
        <v>8276</v>
      </c>
      <c r="U836" s="6">
        <f t="shared" si="95"/>
        <v>41422.822824074072</v>
      </c>
      <c r="V836" s="9">
        <f t="shared" ref="V836:V899" si="97">YEAR(U836)</f>
        <v>2013</v>
      </c>
      <c r="W836" s="6">
        <f t="shared" si="96"/>
        <v>41456.165972222225</v>
      </c>
    </row>
    <row r="837" spans="1:23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H837" t="s">
        <v>8224</v>
      </c>
      <c r="I837" t="s">
        <v>8246</v>
      </c>
      <c r="K837">
        <v>1337396400</v>
      </c>
      <c r="L837">
        <v>1333709958</v>
      </c>
      <c r="M837" t="b">
        <v>0</v>
      </c>
      <c r="N837">
        <v>40</v>
      </c>
      <c r="O837" s="9">
        <f t="shared" si="91"/>
        <v>117.25</v>
      </c>
      <c r="P837" s="12">
        <f t="shared" si="92"/>
        <v>58.625</v>
      </c>
      <c r="Q837" t="str">
        <f t="shared" si="93"/>
        <v>music</v>
      </c>
      <c r="R837" t="str">
        <f t="shared" si="94"/>
        <v>rock</v>
      </c>
      <c r="S837" t="b">
        <v>1</v>
      </c>
      <c r="T837" t="s">
        <v>8276</v>
      </c>
      <c r="U837" s="6">
        <f t="shared" si="95"/>
        <v>41005.45784722222</v>
      </c>
      <c r="V837" s="9">
        <f t="shared" si="97"/>
        <v>2012</v>
      </c>
      <c r="W837" s="6">
        <f t="shared" si="96"/>
        <v>41048.125</v>
      </c>
    </row>
    <row r="838" spans="1:23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H838" t="s">
        <v>8224</v>
      </c>
      <c r="I838" t="s">
        <v>8246</v>
      </c>
      <c r="K838">
        <v>1381108918</v>
      </c>
      <c r="L838">
        <v>1378516918</v>
      </c>
      <c r="M838" t="b">
        <v>0</v>
      </c>
      <c r="N838">
        <v>46</v>
      </c>
      <c r="O838" s="9">
        <f t="shared" si="91"/>
        <v>100.93040000000001</v>
      </c>
      <c r="P838" s="12">
        <f t="shared" si="92"/>
        <v>109.70695652173914</v>
      </c>
      <c r="Q838" t="str">
        <f t="shared" si="93"/>
        <v>music</v>
      </c>
      <c r="R838" t="str">
        <f t="shared" si="94"/>
        <v>rock</v>
      </c>
      <c r="S838" t="b">
        <v>1</v>
      </c>
      <c r="T838" t="s">
        <v>8276</v>
      </c>
      <c r="U838" s="6">
        <f t="shared" si="95"/>
        <v>41524.056921296295</v>
      </c>
      <c r="V838" s="9">
        <f t="shared" si="97"/>
        <v>2013</v>
      </c>
      <c r="W838" s="6">
        <f t="shared" si="96"/>
        <v>41554.056921296295</v>
      </c>
    </row>
    <row r="839" spans="1:23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H839" t="s">
        <v>8224</v>
      </c>
      <c r="I839" t="s">
        <v>8246</v>
      </c>
      <c r="K839">
        <v>1398988662</v>
      </c>
      <c r="L839">
        <v>1396396662</v>
      </c>
      <c r="M839" t="b">
        <v>0</v>
      </c>
      <c r="N839">
        <v>62</v>
      </c>
      <c r="O839" s="9">
        <f t="shared" si="91"/>
        <v>121.8</v>
      </c>
      <c r="P839" s="12">
        <f t="shared" si="92"/>
        <v>49.112903225806448</v>
      </c>
      <c r="Q839" t="str">
        <f t="shared" si="93"/>
        <v>music</v>
      </c>
      <c r="R839" t="str">
        <f t="shared" si="94"/>
        <v>rock</v>
      </c>
      <c r="S839" t="b">
        <v>1</v>
      </c>
      <c r="T839" t="s">
        <v>8276</v>
      </c>
      <c r="U839" s="6">
        <f t="shared" si="95"/>
        <v>41730.998402777775</v>
      </c>
      <c r="V839" s="9">
        <f t="shared" si="97"/>
        <v>2014</v>
      </c>
      <c r="W839" s="6">
        <f t="shared" si="96"/>
        <v>41760.998402777775</v>
      </c>
    </row>
    <row r="840" spans="1:23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H840" t="s">
        <v>8224</v>
      </c>
      <c r="I840" t="s">
        <v>8246</v>
      </c>
      <c r="K840">
        <v>1326835985</v>
      </c>
      <c r="L840">
        <v>1324243985</v>
      </c>
      <c r="M840" t="b">
        <v>0</v>
      </c>
      <c r="N840">
        <v>61</v>
      </c>
      <c r="O840" s="9">
        <f t="shared" si="91"/>
        <v>145.4</v>
      </c>
      <c r="P840" s="12">
        <f t="shared" si="92"/>
        <v>47.672131147540981</v>
      </c>
      <c r="Q840" t="str">
        <f t="shared" si="93"/>
        <v>music</v>
      </c>
      <c r="R840" t="str">
        <f t="shared" si="94"/>
        <v>rock</v>
      </c>
      <c r="S840" t="b">
        <v>1</v>
      </c>
      <c r="T840" t="s">
        <v>8276</v>
      </c>
      <c r="U840" s="6">
        <f t="shared" si="95"/>
        <v>40895.897974537038</v>
      </c>
      <c r="V840" s="9">
        <f t="shared" si="97"/>
        <v>2011</v>
      </c>
      <c r="W840" s="6">
        <f t="shared" si="96"/>
        <v>40925.897974537038</v>
      </c>
    </row>
    <row r="841" spans="1:23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H841" t="s">
        <v>8224</v>
      </c>
      <c r="I841" t="s">
        <v>8246</v>
      </c>
      <c r="K841">
        <v>1348337956</v>
      </c>
      <c r="L841">
        <v>1345745956</v>
      </c>
      <c r="M841" t="b">
        <v>0</v>
      </c>
      <c r="N841">
        <v>96</v>
      </c>
      <c r="O841" s="9">
        <f t="shared" si="91"/>
        <v>116.61660000000001</v>
      </c>
      <c r="P841" s="12">
        <f t="shared" si="92"/>
        <v>60.737812499999997</v>
      </c>
      <c r="Q841" t="str">
        <f t="shared" si="93"/>
        <v>music</v>
      </c>
      <c r="R841" t="str">
        <f t="shared" si="94"/>
        <v>rock</v>
      </c>
      <c r="S841" t="b">
        <v>1</v>
      </c>
      <c r="T841" t="s">
        <v>8276</v>
      </c>
      <c r="U841" s="6">
        <f t="shared" si="95"/>
        <v>41144.763379629629</v>
      </c>
      <c r="V841" s="9">
        <f t="shared" si="97"/>
        <v>2012</v>
      </c>
      <c r="W841" s="6">
        <f t="shared" si="96"/>
        <v>41174.763379629629</v>
      </c>
    </row>
    <row r="842" spans="1:23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H842" t="s">
        <v>8224</v>
      </c>
      <c r="I842" t="s">
        <v>8246</v>
      </c>
      <c r="K842">
        <v>1474694787</v>
      </c>
      <c r="L842">
        <v>1472102787</v>
      </c>
      <c r="M842" t="b">
        <v>0</v>
      </c>
      <c r="N842">
        <v>190</v>
      </c>
      <c r="O842" s="9">
        <f t="shared" si="91"/>
        <v>120.4166</v>
      </c>
      <c r="P842" s="1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t="b">
        <v>1</v>
      </c>
      <c r="T842" t="s">
        <v>8277</v>
      </c>
      <c r="U842" s="6">
        <f t="shared" si="95"/>
        <v>42607.226701388892</v>
      </c>
      <c r="V842" s="9">
        <f t="shared" si="97"/>
        <v>2016</v>
      </c>
      <c r="W842" s="6">
        <f t="shared" si="96"/>
        <v>42637.226701388892</v>
      </c>
    </row>
    <row r="843" spans="1:23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H843" t="s">
        <v>8224</v>
      </c>
      <c r="I843" t="s">
        <v>8246</v>
      </c>
      <c r="K843">
        <v>1415653663</v>
      </c>
      <c r="L843">
        <v>1413058063</v>
      </c>
      <c r="M843" t="b">
        <v>1</v>
      </c>
      <c r="N843">
        <v>94</v>
      </c>
      <c r="O843" s="9">
        <f t="shared" si="91"/>
        <v>101.32</v>
      </c>
      <c r="P843" s="12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t="b">
        <v>1</v>
      </c>
      <c r="T843" t="s">
        <v>8277</v>
      </c>
      <c r="U843" s="6">
        <f t="shared" si="95"/>
        <v>41923.838692129633</v>
      </c>
      <c r="V843" s="9">
        <f t="shared" si="97"/>
        <v>2014</v>
      </c>
      <c r="W843" s="6">
        <f t="shared" si="96"/>
        <v>41953.880358796298</v>
      </c>
    </row>
    <row r="844" spans="1:23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H844" t="s">
        <v>8229</v>
      </c>
      <c r="I844" t="s">
        <v>8251</v>
      </c>
      <c r="K844">
        <v>1381723140</v>
      </c>
      <c r="L844">
        <v>1378735983</v>
      </c>
      <c r="M844" t="b">
        <v>1</v>
      </c>
      <c r="N844">
        <v>39</v>
      </c>
      <c r="O844" s="9">
        <f t="shared" si="91"/>
        <v>104.32</v>
      </c>
      <c r="P844" s="12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t="b">
        <v>1</v>
      </c>
      <c r="T844" t="s">
        <v>8277</v>
      </c>
      <c r="U844" s="6">
        <f t="shared" si="95"/>
        <v>41526.59239583333</v>
      </c>
      <c r="V844" s="9">
        <f t="shared" si="97"/>
        <v>2013</v>
      </c>
      <c r="W844" s="6">
        <f t="shared" si="96"/>
        <v>41561.165972222225</v>
      </c>
    </row>
    <row r="845" spans="1:23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H845" t="s">
        <v>8224</v>
      </c>
      <c r="I845" t="s">
        <v>8246</v>
      </c>
      <c r="K845">
        <v>1481184000</v>
      </c>
      <c r="L845">
        <v>1479708680</v>
      </c>
      <c r="M845" t="b">
        <v>0</v>
      </c>
      <c r="N845">
        <v>127</v>
      </c>
      <c r="O845" s="9">
        <f t="shared" si="91"/>
        <v>267.13333333333333</v>
      </c>
      <c r="P845" s="12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t="b">
        <v>1</v>
      </c>
      <c r="T845" t="s">
        <v>8277</v>
      </c>
      <c r="U845" s="6">
        <f t="shared" si="95"/>
        <v>42695.257870370369</v>
      </c>
      <c r="V845" s="9">
        <f t="shared" si="97"/>
        <v>2016</v>
      </c>
      <c r="W845" s="6">
        <f t="shared" si="96"/>
        <v>42712.333333333328</v>
      </c>
    </row>
    <row r="846" spans="1:23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H846" t="s">
        <v>8224</v>
      </c>
      <c r="I846" t="s">
        <v>8246</v>
      </c>
      <c r="K846">
        <v>1414817940</v>
      </c>
      <c r="L846">
        <v>1411489552</v>
      </c>
      <c r="M846" t="b">
        <v>1</v>
      </c>
      <c r="N846">
        <v>159</v>
      </c>
      <c r="O846" s="9">
        <f t="shared" si="91"/>
        <v>194.13333333333333</v>
      </c>
      <c r="P846" s="12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t="b">
        <v>1</v>
      </c>
      <c r="T846" t="s">
        <v>8277</v>
      </c>
      <c r="U846" s="6">
        <f t="shared" si="95"/>
        <v>41905.684629629628</v>
      </c>
      <c r="V846" s="9">
        <f t="shared" si="97"/>
        <v>2014</v>
      </c>
      <c r="W846" s="6">
        <f t="shared" si="96"/>
        <v>41944.207638888889</v>
      </c>
    </row>
    <row r="847" spans="1:23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H847" t="s">
        <v>8224</v>
      </c>
      <c r="I847" t="s">
        <v>8246</v>
      </c>
      <c r="K847">
        <v>1473047940</v>
      </c>
      <c r="L847">
        <v>1469595396</v>
      </c>
      <c r="M847" t="b">
        <v>0</v>
      </c>
      <c r="N847">
        <v>177</v>
      </c>
      <c r="O847" s="9">
        <f t="shared" si="91"/>
        <v>120.3802</v>
      </c>
      <c r="P847" s="12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t="b">
        <v>1</v>
      </c>
      <c r="T847" t="s">
        <v>8277</v>
      </c>
      <c r="U847" s="6">
        <f t="shared" si="95"/>
        <v>42578.205972222218</v>
      </c>
      <c r="V847" s="9">
        <f t="shared" si="97"/>
        <v>2016</v>
      </c>
      <c r="W847" s="6">
        <f t="shared" si="96"/>
        <v>42618.165972222225</v>
      </c>
    </row>
    <row r="848" spans="1:23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H848" t="s">
        <v>8225</v>
      </c>
      <c r="I848" t="s">
        <v>8247</v>
      </c>
      <c r="K848">
        <v>1394460000</v>
      </c>
      <c r="L848">
        <v>1393233855</v>
      </c>
      <c r="M848" t="b">
        <v>0</v>
      </c>
      <c r="N848">
        <v>47</v>
      </c>
      <c r="O848" s="9">
        <f t="shared" si="91"/>
        <v>122.00090909090909</v>
      </c>
      <c r="P848" s="12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t="b">
        <v>1</v>
      </c>
      <c r="T848" t="s">
        <v>8277</v>
      </c>
      <c r="U848" s="6">
        <f t="shared" si="95"/>
        <v>41694.391840277778</v>
      </c>
      <c r="V848" s="9">
        <f t="shared" si="97"/>
        <v>2014</v>
      </c>
      <c r="W848" s="6">
        <f t="shared" si="96"/>
        <v>41708.583333333336</v>
      </c>
    </row>
    <row r="849" spans="1:23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H849" t="s">
        <v>8224</v>
      </c>
      <c r="I849" t="s">
        <v>8246</v>
      </c>
      <c r="K849">
        <v>1436555376</v>
      </c>
      <c r="L849">
        <v>1433963376</v>
      </c>
      <c r="M849" t="b">
        <v>0</v>
      </c>
      <c r="N849">
        <v>1</v>
      </c>
      <c r="O849" s="9">
        <f t="shared" si="91"/>
        <v>100</v>
      </c>
      <c r="P849" s="12">
        <f t="shared" si="92"/>
        <v>10</v>
      </c>
      <c r="Q849" t="str">
        <f t="shared" si="93"/>
        <v>music</v>
      </c>
      <c r="R849" t="str">
        <f t="shared" si="94"/>
        <v>metal</v>
      </c>
      <c r="S849" t="b">
        <v>1</v>
      </c>
      <c r="T849" t="s">
        <v>8277</v>
      </c>
      <c r="U849" s="6">
        <f t="shared" si="95"/>
        <v>42165.798333333332</v>
      </c>
      <c r="V849" s="9">
        <f t="shared" si="97"/>
        <v>2015</v>
      </c>
      <c r="W849" s="6">
        <f t="shared" si="96"/>
        <v>42195.798333333332</v>
      </c>
    </row>
    <row r="850" spans="1:23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H850" t="s">
        <v>8224</v>
      </c>
      <c r="I850" t="s">
        <v>8246</v>
      </c>
      <c r="K850">
        <v>1429038033</v>
      </c>
      <c r="L850">
        <v>1426446033</v>
      </c>
      <c r="M850" t="b">
        <v>0</v>
      </c>
      <c r="N850">
        <v>16</v>
      </c>
      <c r="O850" s="9">
        <f t="shared" si="91"/>
        <v>100</v>
      </c>
      <c r="P850" s="12">
        <f t="shared" si="92"/>
        <v>18.75</v>
      </c>
      <c r="Q850" t="str">
        <f t="shared" si="93"/>
        <v>music</v>
      </c>
      <c r="R850" t="str">
        <f t="shared" si="94"/>
        <v>metal</v>
      </c>
      <c r="S850" t="b">
        <v>1</v>
      </c>
      <c r="T850" t="s">
        <v>8277</v>
      </c>
      <c r="U850" s="6">
        <f t="shared" si="95"/>
        <v>42078.792048611111</v>
      </c>
      <c r="V850" s="9">
        <f t="shared" si="97"/>
        <v>2015</v>
      </c>
      <c r="W850" s="6">
        <f t="shared" si="96"/>
        <v>42108.792048611111</v>
      </c>
    </row>
    <row r="851" spans="1:23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H851" t="s">
        <v>8224</v>
      </c>
      <c r="I851" t="s">
        <v>8246</v>
      </c>
      <c r="K851">
        <v>1426473264</v>
      </c>
      <c r="L851">
        <v>1424057664</v>
      </c>
      <c r="M851" t="b">
        <v>0</v>
      </c>
      <c r="N851">
        <v>115</v>
      </c>
      <c r="O851" s="9">
        <f t="shared" si="91"/>
        <v>119.9</v>
      </c>
      <c r="P851" s="12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t="b">
        <v>1</v>
      </c>
      <c r="T851" t="s">
        <v>8277</v>
      </c>
      <c r="U851" s="6">
        <f t="shared" si="95"/>
        <v>42051.148888888885</v>
      </c>
      <c r="V851" s="9">
        <f t="shared" si="97"/>
        <v>2015</v>
      </c>
      <c r="W851" s="6">
        <f t="shared" si="96"/>
        <v>42079.107222222221</v>
      </c>
    </row>
    <row r="852" spans="1:23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H852" t="s">
        <v>8224</v>
      </c>
      <c r="I852" t="s">
        <v>8246</v>
      </c>
      <c r="K852">
        <v>1461560340</v>
      </c>
      <c r="L852">
        <v>1458762717</v>
      </c>
      <c r="M852" t="b">
        <v>0</v>
      </c>
      <c r="N852">
        <v>133</v>
      </c>
      <c r="O852" s="9">
        <f t="shared" si="91"/>
        <v>155.17500000000001</v>
      </c>
      <c r="P852" s="1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t="b">
        <v>1</v>
      </c>
      <c r="T852" t="s">
        <v>8277</v>
      </c>
      <c r="U852" s="6">
        <f t="shared" si="95"/>
        <v>42452.827743055561</v>
      </c>
      <c r="V852" s="9">
        <f t="shared" si="97"/>
        <v>2016</v>
      </c>
      <c r="W852" s="6">
        <f t="shared" si="96"/>
        <v>42485.207638888889</v>
      </c>
    </row>
    <row r="853" spans="1:23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H853" t="s">
        <v>8230</v>
      </c>
      <c r="I853" t="s">
        <v>8249</v>
      </c>
      <c r="K853">
        <v>1469994300</v>
      </c>
      <c r="L853">
        <v>1464815253</v>
      </c>
      <c r="M853" t="b">
        <v>0</v>
      </c>
      <c r="N853">
        <v>70</v>
      </c>
      <c r="O853" s="9">
        <f t="shared" si="91"/>
        <v>130.44999999999999</v>
      </c>
      <c r="P853" s="12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t="b">
        <v>1</v>
      </c>
      <c r="T853" t="s">
        <v>8277</v>
      </c>
      <c r="U853" s="6">
        <f t="shared" si="95"/>
        <v>42522.880243055552</v>
      </c>
      <c r="V853" s="9">
        <f t="shared" si="97"/>
        <v>2016</v>
      </c>
      <c r="W853" s="6">
        <f t="shared" si="96"/>
        <v>42582.822916666672</v>
      </c>
    </row>
    <row r="854" spans="1:23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H854" t="s">
        <v>8224</v>
      </c>
      <c r="I854" t="s">
        <v>8246</v>
      </c>
      <c r="K854">
        <v>1477342800</v>
      </c>
      <c r="L854">
        <v>1476386395</v>
      </c>
      <c r="M854" t="b">
        <v>0</v>
      </c>
      <c r="N854">
        <v>62</v>
      </c>
      <c r="O854" s="9">
        <f t="shared" si="91"/>
        <v>104.97142857142858</v>
      </c>
      <c r="P854" s="12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t="b">
        <v>1</v>
      </c>
      <c r="T854" t="s">
        <v>8277</v>
      </c>
      <c r="U854" s="6">
        <f t="shared" si="95"/>
        <v>42656.805497685185</v>
      </c>
      <c r="V854" s="9">
        <f t="shared" si="97"/>
        <v>2016</v>
      </c>
      <c r="W854" s="6">
        <f t="shared" si="96"/>
        <v>42667.875</v>
      </c>
    </row>
    <row r="855" spans="1:23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H855" t="s">
        <v>8224</v>
      </c>
      <c r="I855" t="s">
        <v>8246</v>
      </c>
      <c r="K855">
        <v>1424116709</v>
      </c>
      <c r="L855">
        <v>1421524709</v>
      </c>
      <c r="M855" t="b">
        <v>0</v>
      </c>
      <c r="N855">
        <v>10</v>
      </c>
      <c r="O855" s="9">
        <f t="shared" si="91"/>
        <v>100</v>
      </c>
      <c r="P855" s="12">
        <f t="shared" si="92"/>
        <v>30</v>
      </c>
      <c r="Q855" t="str">
        <f t="shared" si="93"/>
        <v>music</v>
      </c>
      <c r="R855" t="str">
        <f t="shared" si="94"/>
        <v>metal</v>
      </c>
      <c r="S855" t="b">
        <v>1</v>
      </c>
      <c r="T855" t="s">
        <v>8277</v>
      </c>
      <c r="U855" s="6">
        <f t="shared" si="95"/>
        <v>42021.832280092596</v>
      </c>
      <c r="V855" s="9">
        <f t="shared" si="97"/>
        <v>2015</v>
      </c>
      <c r="W855" s="6">
        <f t="shared" si="96"/>
        <v>42051.832280092596</v>
      </c>
    </row>
    <row r="856" spans="1:23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H856" t="s">
        <v>8224</v>
      </c>
      <c r="I856" t="s">
        <v>8246</v>
      </c>
      <c r="K856">
        <v>1482901546</v>
      </c>
      <c r="L856">
        <v>1480309546</v>
      </c>
      <c r="M856" t="b">
        <v>0</v>
      </c>
      <c r="N856">
        <v>499</v>
      </c>
      <c r="O856" s="9">
        <f t="shared" si="91"/>
        <v>118.22050359712232</v>
      </c>
      <c r="P856" s="12">
        <f t="shared" si="92"/>
        <v>65.8623246492986</v>
      </c>
      <c r="Q856" t="str">
        <f t="shared" si="93"/>
        <v>music</v>
      </c>
      <c r="R856" t="str">
        <f t="shared" si="94"/>
        <v>metal</v>
      </c>
      <c r="S856" t="b">
        <v>1</v>
      </c>
      <c r="T856" t="s">
        <v>8277</v>
      </c>
      <c r="U856" s="6">
        <f t="shared" si="95"/>
        <v>42702.212337962963</v>
      </c>
      <c r="V856" s="9">
        <f t="shared" si="97"/>
        <v>2016</v>
      </c>
      <c r="W856" s="6">
        <f t="shared" si="96"/>
        <v>42732.212337962963</v>
      </c>
    </row>
    <row r="857" spans="1:23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H857" t="s">
        <v>8224</v>
      </c>
      <c r="I857" t="s">
        <v>8246</v>
      </c>
      <c r="K857">
        <v>1469329217</v>
      </c>
      <c r="L857">
        <v>1466737217</v>
      </c>
      <c r="M857" t="b">
        <v>0</v>
      </c>
      <c r="N857">
        <v>47</v>
      </c>
      <c r="O857" s="9">
        <f t="shared" si="91"/>
        <v>103.44827586206897</v>
      </c>
      <c r="P857" s="12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t="b">
        <v>1</v>
      </c>
      <c r="T857" t="s">
        <v>8277</v>
      </c>
      <c r="U857" s="6">
        <f t="shared" si="95"/>
        <v>42545.125196759254</v>
      </c>
      <c r="V857" s="9">
        <f t="shared" si="97"/>
        <v>2016</v>
      </c>
      <c r="W857" s="6">
        <f t="shared" si="96"/>
        <v>42575.125196759254</v>
      </c>
    </row>
    <row r="858" spans="1:23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H858" t="s">
        <v>8236</v>
      </c>
      <c r="I858" t="s">
        <v>8249</v>
      </c>
      <c r="K858">
        <v>1477422000</v>
      </c>
      <c r="L858">
        <v>1472282956</v>
      </c>
      <c r="M858" t="b">
        <v>0</v>
      </c>
      <c r="N858">
        <v>28</v>
      </c>
      <c r="O858" s="9">
        <f t="shared" si="91"/>
        <v>218</v>
      </c>
      <c r="P858" s="12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t="b">
        <v>1</v>
      </c>
      <c r="T858" t="s">
        <v>8277</v>
      </c>
      <c r="U858" s="6">
        <f t="shared" si="95"/>
        <v>42609.311990740738</v>
      </c>
      <c r="V858" s="9">
        <f t="shared" si="97"/>
        <v>2016</v>
      </c>
      <c r="W858" s="6">
        <f t="shared" si="96"/>
        <v>42668.791666666672</v>
      </c>
    </row>
    <row r="859" spans="1:23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H859" t="s">
        <v>8227</v>
      </c>
      <c r="I859" t="s">
        <v>8249</v>
      </c>
      <c r="K859">
        <v>1448463431</v>
      </c>
      <c r="L859">
        <v>1444831031</v>
      </c>
      <c r="M859" t="b">
        <v>0</v>
      </c>
      <c r="N859">
        <v>24</v>
      </c>
      <c r="O859" s="9">
        <f t="shared" si="91"/>
        <v>100</v>
      </c>
      <c r="P859" s="12">
        <f t="shared" si="92"/>
        <v>50</v>
      </c>
      <c r="Q859" t="str">
        <f t="shared" si="93"/>
        <v>music</v>
      </c>
      <c r="R859" t="str">
        <f t="shared" si="94"/>
        <v>metal</v>
      </c>
      <c r="S859" t="b">
        <v>1</v>
      </c>
      <c r="T859" t="s">
        <v>8277</v>
      </c>
      <c r="U859" s="6">
        <f t="shared" si="95"/>
        <v>42291.581377314811</v>
      </c>
      <c r="V859" s="9">
        <f t="shared" si="97"/>
        <v>2015</v>
      </c>
      <c r="W859" s="6">
        <f t="shared" si="96"/>
        <v>42333.623043981483</v>
      </c>
    </row>
    <row r="860" spans="1:23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H860" t="s">
        <v>8225</v>
      </c>
      <c r="I860" t="s">
        <v>8247</v>
      </c>
      <c r="K860">
        <v>1429138740</v>
      </c>
      <c r="L860">
        <v>1426528418</v>
      </c>
      <c r="M860" t="b">
        <v>0</v>
      </c>
      <c r="N860">
        <v>76</v>
      </c>
      <c r="O860" s="9">
        <f t="shared" si="91"/>
        <v>144.00583333333333</v>
      </c>
      <c r="P860" s="12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t="b">
        <v>1</v>
      </c>
      <c r="T860" t="s">
        <v>8277</v>
      </c>
      <c r="U860" s="6">
        <f t="shared" si="95"/>
        <v>42079.745578703703</v>
      </c>
      <c r="V860" s="9">
        <f t="shared" si="97"/>
        <v>2015</v>
      </c>
      <c r="W860" s="6">
        <f t="shared" si="96"/>
        <v>42109.957638888889</v>
      </c>
    </row>
    <row r="861" spans="1:23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H861" t="s">
        <v>8224</v>
      </c>
      <c r="I861" t="s">
        <v>8246</v>
      </c>
      <c r="K861">
        <v>1433376000</v>
      </c>
      <c r="L861">
        <v>1430768468</v>
      </c>
      <c r="M861" t="b">
        <v>0</v>
      </c>
      <c r="N861">
        <v>98</v>
      </c>
      <c r="O861" s="9">
        <f t="shared" si="91"/>
        <v>104.675</v>
      </c>
      <c r="P861" s="12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t="b">
        <v>1</v>
      </c>
      <c r="T861" t="s">
        <v>8277</v>
      </c>
      <c r="U861" s="6">
        <f t="shared" si="95"/>
        <v>42128.820231481484</v>
      </c>
      <c r="V861" s="9">
        <f t="shared" si="97"/>
        <v>2015</v>
      </c>
      <c r="W861" s="6">
        <f t="shared" si="96"/>
        <v>42159</v>
      </c>
    </row>
    <row r="862" spans="1:23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H862" t="s">
        <v>8224</v>
      </c>
      <c r="I862" t="s">
        <v>8246</v>
      </c>
      <c r="K862">
        <v>1385123713</v>
      </c>
      <c r="L862">
        <v>1382528113</v>
      </c>
      <c r="M862" t="b">
        <v>0</v>
      </c>
      <c r="N862">
        <v>48</v>
      </c>
      <c r="O862" s="9">
        <f t="shared" si="91"/>
        <v>18.142857142857142</v>
      </c>
      <c r="P862" s="1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t="b">
        <v>0</v>
      </c>
      <c r="T862" t="s">
        <v>8278</v>
      </c>
      <c r="U862" s="6">
        <f t="shared" si="95"/>
        <v>41570.482789351852</v>
      </c>
      <c r="V862" s="9">
        <f t="shared" si="97"/>
        <v>2013</v>
      </c>
      <c r="W862" s="6">
        <f t="shared" si="96"/>
        <v>41600.524456018517</v>
      </c>
    </row>
    <row r="863" spans="1:23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H863" t="s">
        <v>8224</v>
      </c>
      <c r="I863" t="s">
        <v>8246</v>
      </c>
      <c r="K863">
        <v>1474067404</v>
      </c>
      <c r="L863">
        <v>1471475404</v>
      </c>
      <c r="M863" t="b">
        <v>0</v>
      </c>
      <c r="N863">
        <v>2</v>
      </c>
      <c r="O863" s="9">
        <f t="shared" si="91"/>
        <v>2.2444444444444445</v>
      </c>
      <c r="P863" s="12">
        <f t="shared" si="92"/>
        <v>50.5</v>
      </c>
      <c r="Q863" t="str">
        <f t="shared" si="93"/>
        <v>music</v>
      </c>
      <c r="R863" t="str">
        <f t="shared" si="94"/>
        <v>jazz</v>
      </c>
      <c r="S863" t="b">
        <v>0</v>
      </c>
      <c r="T863" t="s">
        <v>8278</v>
      </c>
      <c r="U863" s="6">
        <f t="shared" si="95"/>
        <v>42599.965324074074</v>
      </c>
      <c r="V863" s="9">
        <f t="shared" si="97"/>
        <v>2016</v>
      </c>
      <c r="W863" s="6">
        <f t="shared" si="96"/>
        <v>42629.965324074074</v>
      </c>
    </row>
    <row r="864" spans="1:23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H864" t="s">
        <v>8225</v>
      </c>
      <c r="I864" t="s">
        <v>8247</v>
      </c>
      <c r="K864">
        <v>1384179548</v>
      </c>
      <c r="L864">
        <v>1381583948</v>
      </c>
      <c r="M864" t="b">
        <v>0</v>
      </c>
      <c r="N864">
        <v>4</v>
      </c>
      <c r="O864" s="9">
        <f t="shared" si="91"/>
        <v>0.34</v>
      </c>
      <c r="P864" s="12">
        <f t="shared" si="92"/>
        <v>42.5</v>
      </c>
      <c r="Q864" t="str">
        <f t="shared" si="93"/>
        <v>music</v>
      </c>
      <c r="R864" t="str">
        <f t="shared" si="94"/>
        <v>jazz</v>
      </c>
      <c r="S864" t="b">
        <v>0</v>
      </c>
      <c r="T864" t="s">
        <v>8278</v>
      </c>
      <c r="U864" s="6">
        <f t="shared" si="95"/>
        <v>41559.5549537037</v>
      </c>
      <c r="V864" s="9">
        <f t="shared" si="97"/>
        <v>2013</v>
      </c>
      <c r="W864" s="6">
        <f t="shared" si="96"/>
        <v>41589.596620370372</v>
      </c>
    </row>
    <row r="865" spans="1:23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H865" t="s">
        <v>8224</v>
      </c>
      <c r="I865" t="s">
        <v>8246</v>
      </c>
      <c r="K865">
        <v>1329014966</v>
      </c>
      <c r="L865">
        <v>1326422966</v>
      </c>
      <c r="M865" t="b">
        <v>0</v>
      </c>
      <c r="N865">
        <v>5</v>
      </c>
      <c r="O865" s="9">
        <f t="shared" si="91"/>
        <v>4.5</v>
      </c>
      <c r="P865" s="12">
        <f t="shared" si="92"/>
        <v>18</v>
      </c>
      <c r="Q865" t="str">
        <f t="shared" si="93"/>
        <v>music</v>
      </c>
      <c r="R865" t="str">
        <f t="shared" si="94"/>
        <v>jazz</v>
      </c>
      <c r="S865" t="b">
        <v>0</v>
      </c>
      <c r="T865" t="s">
        <v>8278</v>
      </c>
      <c r="U865" s="6">
        <f t="shared" si="95"/>
        <v>40921.117662037039</v>
      </c>
      <c r="V865" s="9">
        <f t="shared" si="97"/>
        <v>2012</v>
      </c>
      <c r="W865" s="6">
        <f t="shared" si="96"/>
        <v>40951.117662037039</v>
      </c>
    </row>
    <row r="866" spans="1:23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H866" t="s">
        <v>8224</v>
      </c>
      <c r="I866" t="s">
        <v>8246</v>
      </c>
      <c r="K866">
        <v>1381917540</v>
      </c>
      <c r="L866">
        <v>1379990038</v>
      </c>
      <c r="M866" t="b">
        <v>0</v>
      </c>
      <c r="N866">
        <v>79</v>
      </c>
      <c r="O866" s="9">
        <f t="shared" si="91"/>
        <v>41.53846153846154</v>
      </c>
      <c r="P866" s="12">
        <f t="shared" si="92"/>
        <v>34.177215189873415</v>
      </c>
      <c r="Q866" t="str">
        <f t="shared" si="93"/>
        <v>music</v>
      </c>
      <c r="R866" t="str">
        <f t="shared" si="94"/>
        <v>jazz</v>
      </c>
      <c r="S866" t="b">
        <v>0</v>
      </c>
      <c r="T866" t="s">
        <v>8278</v>
      </c>
      <c r="U866" s="6">
        <f t="shared" si="95"/>
        <v>41541.106921296298</v>
      </c>
      <c r="V866" s="9">
        <f t="shared" si="97"/>
        <v>2013</v>
      </c>
      <c r="W866" s="6">
        <f t="shared" si="96"/>
        <v>41563.415972222225</v>
      </c>
    </row>
    <row r="867" spans="1:23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H867" t="s">
        <v>8224</v>
      </c>
      <c r="I867" t="s">
        <v>8246</v>
      </c>
      <c r="K867">
        <v>1358361197</v>
      </c>
      <c r="L867">
        <v>1353177197</v>
      </c>
      <c r="M867" t="b">
        <v>0</v>
      </c>
      <c r="N867">
        <v>2</v>
      </c>
      <c r="O867" s="9">
        <f t="shared" si="91"/>
        <v>2.0454545454545454</v>
      </c>
      <c r="P867" s="12">
        <f t="shared" si="92"/>
        <v>22.5</v>
      </c>
      <c r="Q867" t="str">
        <f t="shared" si="93"/>
        <v>music</v>
      </c>
      <c r="R867" t="str">
        <f t="shared" si="94"/>
        <v>jazz</v>
      </c>
      <c r="S867" t="b">
        <v>0</v>
      </c>
      <c r="T867" t="s">
        <v>8278</v>
      </c>
      <c r="U867" s="6">
        <f t="shared" si="95"/>
        <v>41230.773113425923</v>
      </c>
      <c r="V867" s="9">
        <f t="shared" si="97"/>
        <v>2012</v>
      </c>
      <c r="W867" s="6">
        <f t="shared" si="96"/>
        <v>41290.773113425923</v>
      </c>
    </row>
    <row r="868" spans="1:23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H868" t="s">
        <v>8224</v>
      </c>
      <c r="I868" t="s">
        <v>8246</v>
      </c>
      <c r="K868">
        <v>1425136200</v>
      </c>
      <c r="L868">
        <v>1421853518</v>
      </c>
      <c r="M868" t="b">
        <v>0</v>
      </c>
      <c r="N868">
        <v>11</v>
      </c>
      <c r="O868" s="9">
        <f t="shared" si="91"/>
        <v>18.285714285714285</v>
      </c>
      <c r="P868" s="12">
        <f t="shared" si="92"/>
        <v>58.18181818181818</v>
      </c>
      <c r="Q868" t="str">
        <f t="shared" si="93"/>
        <v>music</v>
      </c>
      <c r="R868" t="str">
        <f t="shared" si="94"/>
        <v>jazz</v>
      </c>
      <c r="S868" t="b">
        <v>0</v>
      </c>
      <c r="T868" t="s">
        <v>8278</v>
      </c>
      <c r="U868" s="6">
        <f t="shared" si="95"/>
        <v>42025.637939814813</v>
      </c>
      <c r="V868" s="9">
        <f t="shared" si="97"/>
        <v>2015</v>
      </c>
      <c r="W868" s="6">
        <f t="shared" si="96"/>
        <v>42063.631944444445</v>
      </c>
    </row>
    <row r="869" spans="1:23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H869" t="s">
        <v>8224</v>
      </c>
      <c r="I869" t="s">
        <v>8246</v>
      </c>
      <c r="K869">
        <v>1259643540</v>
      </c>
      <c r="L869">
        <v>1254450706</v>
      </c>
      <c r="M869" t="b">
        <v>0</v>
      </c>
      <c r="N869">
        <v>11</v>
      </c>
      <c r="O869" s="9">
        <f t="shared" si="91"/>
        <v>24.02</v>
      </c>
      <c r="P869" s="12">
        <f t="shared" si="92"/>
        <v>109.18181818181819</v>
      </c>
      <c r="Q869" t="str">
        <f t="shared" si="93"/>
        <v>music</v>
      </c>
      <c r="R869" t="str">
        <f t="shared" si="94"/>
        <v>jazz</v>
      </c>
      <c r="S869" t="b">
        <v>0</v>
      </c>
      <c r="T869" t="s">
        <v>8278</v>
      </c>
      <c r="U869" s="6">
        <f t="shared" si="95"/>
        <v>40088.105393518519</v>
      </c>
      <c r="V869" s="9">
        <f t="shared" si="97"/>
        <v>2009</v>
      </c>
      <c r="W869" s="6">
        <f t="shared" si="96"/>
        <v>40148.207638888889</v>
      </c>
    </row>
    <row r="870" spans="1:23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H870" t="s">
        <v>8224</v>
      </c>
      <c r="I870" t="s">
        <v>8246</v>
      </c>
      <c r="K870">
        <v>1389055198</v>
      </c>
      <c r="L870">
        <v>1386463198</v>
      </c>
      <c r="M870" t="b">
        <v>0</v>
      </c>
      <c r="N870">
        <v>1</v>
      </c>
      <c r="O870" s="9">
        <f t="shared" si="91"/>
        <v>0.1111111111111111</v>
      </c>
      <c r="P870" s="12">
        <f t="shared" si="92"/>
        <v>50</v>
      </c>
      <c r="Q870" t="str">
        <f t="shared" si="93"/>
        <v>music</v>
      </c>
      <c r="R870" t="str">
        <f t="shared" si="94"/>
        <v>jazz</v>
      </c>
      <c r="S870" t="b">
        <v>0</v>
      </c>
      <c r="T870" t="s">
        <v>8278</v>
      </c>
      <c r="U870" s="6">
        <f t="shared" si="95"/>
        <v>41616.027754629627</v>
      </c>
      <c r="V870" s="9">
        <f t="shared" si="97"/>
        <v>2013</v>
      </c>
      <c r="W870" s="6">
        <f t="shared" si="96"/>
        <v>41646.027754629627</v>
      </c>
    </row>
    <row r="871" spans="1:23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H871" t="s">
        <v>8224</v>
      </c>
      <c r="I871" t="s">
        <v>8246</v>
      </c>
      <c r="K871">
        <v>1365448657</v>
      </c>
      <c r="L871">
        <v>1362860257</v>
      </c>
      <c r="M871" t="b">
        <v>0</v>
      </c>
      <c r="N871">
        <v>3</v>
      </c>
      <c r="O871" s="9">
        <f t="shared" si="91"/>
        <v>11.818181818181818</v>
      </c>
      <c r="P871" s="12">
        <f t="shared" si="92"/>
        <v>346.66666666666669</v>
      </c>
      <c r="Q871" t="str">
        <f t="shared" si="93"/>
        <v>music</v>
      </c>
      <c r="R871" t="str">
        <f t="shared" si="94"/>
        <v>jazz</v>
      </c>
      <c r="S871" t="b">
        <v>0</v>
      </c>
      <c r="T871" t="s">
        <v>8278</v>
      </c>
      <c r="U871" s="6">
        <f t="shared" si="95"/>
        <v>41342.845567129625</v>
      </c>
      <c r="V871" s="9">
        <f t="shared" si="97"/>
        <v>2013</v>
      </c>
      <c r="W871" s="6">
        <f t="shared" si="96"/>
        <v>41372.803900462961</v>
      </c>
    </row>
    <row r="872" spans="1:23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H872" t="s">
        <v>8225</v>
      </c>
      <c r="I872" t="s">
        <v>8247</v>
      </c>
      <c r="K872">
        <v>1377995523</v>
      </c>
      <c r="L872">
        <v>1375403523</v>
      </c>
      <c r="M872" t="b">
        <v>0</v>
      </c>
      <c r="N872">
        <v>5</v>
      </c>
      <c r="O872" s="9">
        <f t="shared" si="91"/>
        <v>0.31</v>
      </c>
      <c r="P872" s="12">
        <f t="shared" si="92"/>
        <v>12.4</v>
      </c>
      <c r="Q872" t="str">
        <f t="shared" si="93"/>
        <v>music</v>
      </c>
      <c r="R872" t="str">
        <f t="shared" si="94"/>
        <v>jazz</v>
      </c>
      <c r="S872" t="b">
        <v>0</v>
      </c>
      <c r="T872" t="s">
        <v>8278</v>
      </c>
      <c r="U872" s="6">
        <f t="shared" si="95"/>
        <v>41488.022256944445</v>
      </c>
      <c r="V872" s="9">
        <f t="shared" si="97"/>
        <v>2013</v>
      </c>
      <c r="W872" s="6">
        <f t="shared" si="96"/>
        <v>41518.022256944445</v>
      </c>
    </row>
    <row r="873" spans="1:23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H873" t="s">
        <v>8224</v>
      </c>
      <c r="I873" t="s">
        <v>8246</v>
      </c>
      <c r="K873">
        <v>1385735295</v>
      </c>
      <c r="L873">
        <v>1383139695</v>
      </c>
      <c r="M873" t="b">
        <v>0</v>
      </c>
      <c r="N873">
        <v>12</v>
      </c>
      <c r="O873" s="9">
        <f t="shared" si="91"/>
        <v>5.416666666666667</v>
      </c>
      <c r="P873" s="12">
        <f t="shared" si="92"/>
        <v>27.083333333333332</v>
      </c>
      <c r="Q873" t="str">
        <f t="shared" si="93"/>
        <v>music</v>
      </c>
      <c r="R873" t="str">
        <f t="shared" si="94"/>
        <v>jazz</v>
      </c>
      <c r="S873" t="b">
        <v>0</v>
      </c>
      <c r="T873" t="s">
        <v>8278</v>
      </c>
      <c r="U873" s="6">
        <f t="shared" si="95"/>
        <v>41577.561284722222</v>
      </c>
      <c r="V873" s="9">
        <f t="shared" si="97"/>
        <v>2013</v>
      </c>
      <c r="W873" s="6">
        <f t="shared" si="96"/>
        <v>41607.602951388893</v>
      </c>
    </row>
    <row r="874" spans="1:23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H874" t="s">
        <v>8224</v>
      </c>
      <c r="I874" t="s">
        <v>8246</v>
      </c>
      <c r="K874">
        <v>1299786527</v>
      </c>
      <c r="L874">
        <v>1295898527</v>
      </c>
      <c r="M874" t="b">
        <v>0</v>
      </c>
      <c r="N874">
        <v>2</v>
      </c>
      <c r="O874" s="9">
        <f t="shared" si="91"/>
        <v>0.8125</v>
      </c>
      <c r="P874" s="12">
        <f t="shared" si="92"/>
        <v>32.5</v>
      </c>
      <c r="Q874" t="str">
        <f t="shared" si="93"/>
        <v>music</v>
      </c>
      <c r="R874" t="str">
        <f t="shared" si="94"/>
        <v>jazz</v>
      </c>
      <c r="S874" t="b">
        <v>0</v>
      </c>
      <c r="T874" t="s">
        <v>8278</v>
      </c>
      <c r="U874" s="6">
        <f t="shared" si="95"/>
        <v>40567.825543981482</v>
      </c>
      <c r="V874" s="9">
        <f t="shared" si="97"/>
        <v>2011</v>
      </c>
      <c r="W874" s="6">
        <f t="shared" si="96"/>
        <v>40612.825543981482</v>
      </c>
    </row>
    <row r="875" spans="1:23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H875" t="s">
        <v>8224</v>
      </c>
      <c r="I875" t="s">
        <v>8246</v>
      </c>
      <c r="K875">
        <v>1352610040</v>
      </c>
      <c r="L875">
        <v>1349150440</v>
      </c>
      <c r="M875" t="b">
        <v>0</v>
      </c>
      <c r="N875">
        <v>5</v>
      </c>
      <c r="O875" s="9">
        <f t="shared" si="91"/>
        <v>1.2857142857142858</v>
      </c>
      <c r="P875" s="12">
        <f t="shared" si="92"/>
        <v>9</v>
      </c>
      <c r="Q875" t="str">
        <f t="shared" si="93"/>
        <v>music</v>
      </c>
      <c r="R875" t="str">
        <f t="shared" si="94"/>
        <v>jazz</v>
      </c>
      <c r="S875" t="b">
        <v>0</v>
      </c>
      <c r="T875" t="s">
        <v>8278</v>
      </c>
      <c r="U875" s="6">
        <f t="shared" si="95"/>
        <v>41184.167129629626</v>
      </c>
      <c r="V875" s="9">
        <f t="shared" si="97"/>
        <v>2012</v>
      </c>
      <c r="W875" s="6">
        <f t="shared" si="96"/>
        <v>41224.208796296298</v>
      </c>
    </row>
    <row r="876" spans="1:23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H876" t="s">
        <v>8224</v>
      </c>
      <c r="I876" t="s">
        <v>8246</v>
      </c>
      <c r="K876">
        <v>1367676034</v>
      </c>
      <c r="L876">
        <v>1365084034</v>
      </c>
      <c r="M876" t="b">
        <v>0</v>
      </c>
      <c r="N876">
        <v>21</v>
      </c>
      <c r="O876" s="9">
        <f t="shared" si="91"/>
        <v>24.333333333333332</v>
      </c>
      <c r="P876" s="12">
        <f t="shared" si="92"/>
        <v>34.761904761904759</v>
      </c>
      <c r="Q876" t="str">
        <f t="shared" si="93"/>
        <v>music</v>
      </c>
      <c r="R876" t="str">
        <f t="shared" si="94"/>
        <v>jazz</v>
      </c>
      <c r="S876" t="b">
        <v>0</v>
      </c>
      <c r="T876" t="s">
        <v>8278</v>
      </c>
      <c r="U876" s="6">
        <f t="shared" si="95"/>
        <v>41368.583726851852</v>
      </c>
      <c r="V876" s="9">
        <f t="shared" si="97"/>
        <v>2013</v>
      </c>
      <c r="W876" s="6">
        <f t="shared" si="96"/>
        <v>41398.583726851852</v>
      </c>
    </row>
    <row r="877" spans="1:23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H877" t="s">
        <v>8224</v>
      </c>
      <c r="I877" t="s">
        <v>8246</v>
      </c>
      <c r="K877">
        <v>1442856131</v>
      </c>
      <c r="L877">
        <v>1441128131</v>
      </c>
      <c r="M877" t="b">
        <v>0</v>
      </c>
      <c r="N877">
        <v>0</v>
      </c>
      <c r="O877" s="9">
        <f t="shared" si="91"/>
        <v>0</v>
      </c>
      <c r="P877" s="12">
        <f t="shared" si="92"/>
        <v>0</v>
      </c>
      <c r="Q877" t="str">
        <f t="shared" si="93"/>
        <v>music</v>
      </c>
      <c r="R877" t="str">
        <f t="shared" si="94"/>
        <v>jazz</v>
      </c>
      <c r="S877" t="b">
        <v>0</v>
      </c>
      <c r="T877" t="s">
        <v>8278</v>
      </c>
      <c r="U877" s="6">
        <f t="shared" si="95"/>
        <v>42248.723738425921</v>
      </c>
      <c r="V877" s="9">
        <f t="shared" si="97"/>
        <v>2015</v>
      </c>
      <c r="W877" s="6">
        <f t="shared" si="96"/>
        <v>42268.723738425921</v>
      </c>
    </row>
    <row r="878" spans="1:23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H878" t="s">
        <v>8225</v>
      </c>
      <c r="I878" t="s">
        <v>8247</v>
      </c>
      <c r="K878">
        <v>1359978927</v>
      </c>
      <c r="L878">
        <v>1357127727</v>
      </c>
      <c r="M878" t="b">
        <v>0</v>
      </c>
      <c r="N878">
        <v>45</v>
      </c>
      <c r="O878" s="9">
        <f t="shared" si="91"/>
        <v>40.799492385786799</v>
      </c>
      <c r="P878" s="12">
        <f t="shared" si="92"/>
        <v>28.577777777777779</v>
      </c>
      <c r="Q878" t="str">
        <f t="shared" si="93"/>
        <v>music</v>
      </c>
      <c r="R878" t="str">
        <f t="shared" si="94"/>
        <v>jazz</v>
      </c>
      <c r="S878" t="b">
        <v>0</v>
      </c>
      <c r="T878" t="s">
        <v>8278</v>
      </c>
      <c r="U878" s="6">
        <f t="shared" si="95"/>
        <v>41276.496840277774</v>
      </c>
      <c r="V878" s="9">
        <f t="shared" si="97"/>
        <v>2013</v>
      </c>
      <c r="W878" s="6">
        <f t="shared" si="96"/>
        <v>41309.496840277774</v>
      </c>
    </row>
    <row r="879" spans="1:23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H879" t="s">
        <v>8224</v>
      </c>
      <c r="I879" t="s">
        <v>8246</v>
      </c>
      <c r="K879">
        <v>1387479360</v>
      </c>
      <c r="L879">
        <v>1384887360</v>
      </c>
      <c r="M879" t="b">
        <v>0</v>
      </c>
      <c r="N879">
        <v>29</v>
      </c>
      <c r="O879" s="9">
        <f t="shared" si="91"/>
        <v>67.55</v>
      </c>
      <c r="P879" s="12">
        <f t="shared" si="92"/>
        <v>46.586206896551722</v>
      </c>
      <c r="Q879" t="str">
        <f t="shared" si="93"/>
        <v>music</v>
      </c>
      <c r="R879" t="str">
        <f t="shared" si="94"/>
        <v>jazz</v>
      </c>
      <c r="S879" t="b">
        <v>0</v>
      </c>
      <c r="T879" t="s">
        <v>8278</v>
      </c>
      <c r="U879" s="6">
        <f t="shared" si="95"/>
        <v>41597.788888888885</v>
      </c>
      <c r="V879" s="9">
        <f t="shared" si="97"/>
        <v>2013</v>
      </c>
      <c r="W879" s="6">
        <f t="shared" si="96"/>
        <v>41627.788888888885</v>
      </c>
    </row>
    <row r="880" spans="1:23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H880" t="s">
        <v>8224</v>
      </c>
      <c r="I880" t="s">
        <v>8246</v>
      </c>
      <c r="K880">
        <v>1293082524</v>
      </c>
      <c r="L880">
        <v>1290490524</v>
      </c>
      <c r="M880" t="b">
        <v>0</v>
      </c>
      <c r="N880">
        <v>2</v>
      </c>
      <c r="O880" s="9">
        <f t="shared" si="91"/>
        <v>1.3</v>
      </c>
      <c r="P880" s="12">
        <f t="shared" si="92"/>
        <v>32.5</v>
      </c>
      <c r="Q880" t="str">
        <f t="shared" si="93"/>
        <v>music</v>
      </c>
      <c r="R880" t="str">
        <f t="shared" si="94"/>
        <v>jazz</v>
      </c>
      <c r="S880" t="b">
        <v>0</v>
      </c>
      <c r="T880" t="s">
        <v>8278</v>
      </c>
      <c r="U880" s="6">
        <f t="shared" si="95"/>
        <v>40505.232916666668</v>
      </c>
      <c r="V880" s="9">
        <f t="shared" si="97"/>
        <v>2010</v>
      </c>
      <c r="W880" s="6">
        <f t="shared" si="96"/>
        <v>40535.232916666668</v>
      </c>
    </row>
    <row r="881" spans="1:23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H881" t="s">
        <v>8224</v>
      </c>
      <c r="I881" t="s">
        <v>8246</v>
      </c>
      <c r="K881">
        <v>1338321305</v>
      </c>
      <c r="L881">
        <v>1336506905</v>
      </c>
      <c r="M881" t="b">
        <v>0</v>
      </c>
      <c r="N881">
        <v>30</v>
      </c>
      <c r="O881" s="9">
        <f t="shared" si="91"/>
        <v>30.666666666666668</v>
      </c>
      <c r="P881" s="12">
        <f t="shared" si="92"/>
        <v>21.466666666666665</v>
      </c>
      <c r="Q881" t="str">
        <f t="shared" si="93"/>
        <v>music</v>
      </c>
      <c r="R881" t="str">
        <f t="shared" si="94"/>
        <v>jazz</v>
      </c>
      <c r="S881" t="b">
        <v>0</v>
      </c>
      <c r="T881" t="s">
        <v>8278</v>
      </c>
      <c r="U881" s="6">
        <f t="shared" si="95"/>
        <v>41037.829918981479</v>
      </c>
      <c r="V881" s="9">
        <f t="shared" si="97"/>
        <v>2012</v>
      </c>
      <c r="W881" s="6">
        <f t="shared" si="96"/>
        <v>41058.829918981479</v>
      </c>
    </row>
    <row r="882" spans="1:23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H882" t="s">
        <v>8224</v>
      </c>
      <c r="I882" t="s">
        <v>8246</v>
      </c>
      <c r="K882">
        <v>1351582938</v>
      </c>
      <c r="L882">
        <v>1348731738</v>
      </c>
      <c r="M882" t="b">
        <v>0</v>
      </c>
      <c r="N882">
        <v>8</v>
      </c>
      <c r="O882" s="9">
        <f t="shared" si="91"/>
        <v>2.9894179894179893</v>
      </c>
      <c r="P882" s="12">
        <f t="shared" si="92"/>
        <v>14.125</v>
      </c>
      <c r="Q882" t="str">
        <f t="shared" si="93"/>
        <v>music</v>
      </c>
      <c r="R882" t="str">
        <f t="shared" si="94"/>
        <v>indie rock</v>
      </c>
      <c r="S882" t="b">
        <v>0</v>
      </c>
      <c r="T882" t="s">
        <v>8279</v>
      </c>
      <c r="U882" s="6">
        <f t="shared" si="95"/>
        <v>41179.32104166667</v>
      </c>
      <c r="V882" s="9">
        <f t="shared" si="97"/>
        <v>2012</v>
      </c>
      <c r="W882" s="6">
        <f t="shared" si="96"/>
        <v>41212.32104166667</v>
      </c>
    </row>
    <row r="883" spans="1:23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H883" t="s">
        <v>8224</v>
      </c>
      <c r="I883" t="s">
        <v>8246</v>
      </c>
      <c r="K883">
        <v>1326520886</v>
      </c>
      <c r="L883">
        <v>1322632886</v>
      </c>
      <c r="M883" t="b">
        <v>0</v>
      </c>
      <c r="N883">
        <v>1</v>
      </c>
      <c r="O883" s="9">
        <f t="shared" si="91"/>
        <v>0.8</v>
      </c>
      <c r="P883" s="12">
        <f t="shared" si="92"/>
        <v>30</v>
      </c>
      <c r="Q883" t="str">
        <f t="shared" si="93"/>
        <v>music</v>
      </c>
      <c r="R883" t="str">
        <f t="shared" si="94"/>
        <v>indie rock</v>
      </c>
      <c r="S883" t="b">
        <v>0</v>
      </c>
      <c r="T883" t="s">
        <v>8279</v>
      </c>
      <c r="U883" s="6">
        <f t="shared" si="95"/>
        <v>40877.25099537037</v>
      </c>
      <c r="V883" s="9">
        <f t="shared" si="97"/>
        <v>2011</v>
      </c>
      <c r="W883" s="6">
        <f t="shared" si="96"/>
        <v>40922.25099537037</v>
      </c>
    </row>
    <row r="884" spans="1:23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H884" t="s">
        <v>8224</v>
      </c>
      <c r="I884" t="s">
        <v>8246</v>
      </c>
      <c r="K884">
        <v>1315341550</v>
      </c>
      <c r="L884">
        <v>1312490350</v>
      </c>
      <c r="M884" t="b">
        <v>0</v>
      </c>
      <c r="N884">
        <v>14</v>
      </c>
      <c r="O884" s="9">
        <f t="shared" si="91"/>
        <v>20.133333333333333</v>
      </c>
      <c r="P884" s="12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t="b">
        <v>0</v>
      </c>
      <c r="T884" t="s">
        <v>8279</v>
      </c>
      <c r="U884" s="6">
        <f t="shared" si="95"/>
        <v>40759.860532407409</v>
      </c>
      <c r="V884" s="9">
        <f t="shared" si="97"/>
        <v>2011</v>
      </c>
      <c r="W884" s="6">
        <f t="shared" si="96"/>
        <v>40792.860532407409</v>
      </c>
    </row>
    <row r="885" spans="1:23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H885" t="s">
        <v>8224</v>
      </c>
      <c r="I885" t="s">
        <v>8246</v>
      </c>
      <c r="K885">
        <v>1456957635</v>
      </c>
      <c r="L885">
        <v>1451773635</v>
      </c>
      <c r="M885" t="b">
        <v>0</v>
      </c>
      <c r="N885">
        <v>24</v>
      </c>
      <c r="O885" s="9">
        <f t="shared" si="91"/>
        <v>40.020000000000003</v>
      </c>
      <c r="P885" s="12">
        <f t="shared" si="92"/>
        <v>83.375</v>
      </c>
      <c r="Q885" t="str">
        <f t="shared" si="93"/>
        <v>music</v>
      </c>
      <c r="R885" t="str">
        <f t="shared" si="94"/>
        <v>indie rock</v>
      </c>
      <c r="S885" t="b">
        <v>0</v>
      </c>
      <c r="T885" t="s">
        <v>8279</v>
      </c>
      <c r="U885" s="6">
        <f t="shared" si="95"/>
        <v>42371.935590277775</v>
      </c>
      <c r="V885" s="9">
        <f t="shared" si="97"/>
        <v>2016</v>
      </c>
      <c r="W885" s="6">
        <f t="shared" si="96"/>
        <v>42431.935590277775</v>
      </c>
    </row>
    <row r="886" spans="1:23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H886" t="s">
        <v>8224</v>
      </c>
      <c r="I886" t="s">
        <v>8246</v>
      </c>
      <c r="K886">
        <v>1336789860</v>
      </c>
      <c r="L886">
        <v>1331666146</v>
      </c>
      <c r="M886" t="b">
        <v>0</v>
      </c>
      <c r="N886">
        <v>2</v>
      </c>
      <c r="O886" s="9">
        <f t="shared" si="91"/>
        <v>1</v>
      </c>
      <c r="P886" s="12">
        <f t="shared" si="92"/>
        <v>10</v>
      </c>
      <c r="Q886" t="str">
        <f t="shared" si="93"/>
        <v>music</v>
      </c>
      <c r="R886" t="str">
        <f t="shared" si="94"/>
        <v>indie rock</v>
      </c>
      <c r="S886" t="b">
        <v>0</v>
      </c>
      <c r="T886" t="s">
        <v>8279</v>
      </c>
      <c r="U886" s="6">
        <f t="shared" si="95"/>
        <v>40981.802615740744</v>
      </c>
      <c r="V886" s="9">
        <f t="shared" si="97"/>
        <v>2012</v>
      </c>
      <c r="W886" s="6">
        <f t="shared" si="96"/>
        <v>41041.104861111111</v>
      </c>
    </row>
    <row r="887" spans="1:23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H887" t="s">
        <v>8224</v>
      </c>
      <c r="I887" t="s">
        <v>8246</v>
      </c>
      <c r="K887">
        <v>1483137311</v>
      </c>
      <c r="L887">
        <v>1481322911</v>
      </c>
      <c r="M887" t="b">
        <v>0</v>
      </c>
      <c r="N887">
        <v>21</v>
      </c>
      <c r="O887" s="9">
        <f t="shared" si="91"/>
        <v>75</v>
      </c>
      <c r="P887" s="12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t="b">
        <v>0</v>
      </c>
      <c r="T887" t="s">
        <v>8279</v>
      </c>
      <c r="U887" s="6">
        <f t="shared" si="95"/>
        <v>42713.941099537042</v>
      </c>
      <c r="V887" s="9">
        <f t="shared" si="97"/>
        <v>2016</v>
      </c>
      <c r="W887" s="6">
        <f t="shared" si="96"/>
        <v>42734.941099537042</v>
      </c>
    </row>
    <row r="888" spans="1:23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H888" t="s">
        <v>8224</v>
      </c>
      <c r="I888" t="s">
        <v>8246</v>
      </c>
      <c r="K888">
        <v>1473972813</v>
      </c>
      <c r="L888">
        <v>1471812813</v>
      </c>
      <c r="M888" t="b">
        <v>0</v>
      </c>
      <c r="N888">
        <v>7</v>
      </c>
      <c r="O888" s="9">
        <f t="shared" si="91"/>
        <v>41</v>
      </c>
      <c r="P888" s="12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t="b">
        <v>0</v>
      </c>
      <c r="T888" t="s">
        <v>8279</v>
      </c>
      <c r="U888" s="6">
        <f t="shared" si="95"/>
        <v>42603.870520833334</v>
      </c>
      <c r="V888" s="9">
        <f t="shared" si="97"/>
        <v>2016</v>
      </c>
      <c r="W888" s="6">
        <f t="shared" si="96"/>
        <v>42628.870520833334</v>
      </c>
    </row>
    <row r="889" spans="1:23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H889" t="s">
        <v>8224</v>
      </c>
      <c r="I889" t="s">
        <v>8246</v>
      </c>
      <c r="K889">
        <v>1338159655</v>
      </c>
      <c r="L889">
        <v>1335567655</v>
      </c>
      <c r="M889" t="b">
        <v>0</v>
      </c>
      <c r="N889">
        <v>0</v>
      </c>
      <c r="O889" s="9">
        <f t="shared" si="91"/>
        <v>0</v>
      </c>
      <c r="P889" s="12">
        <f t="shared" si="92"/>
        <v>0</v>
      </c>
      <c r="Q889" t="str">
        <f t="shared" si="93"/>
        <v>music</v>
      </c>
      <c r="R889" t="str">
        <f t="shared" si="94"/>
        <v>indie rock</v>
      </c>
      <c r="S889" t="b">
        <v>0</v>
      </c>
      <c r="T889" t="s">
        <v>8279</v>
      </c>
      <c r="U889" s="6">
        <f t="shared" si="95"/>
        <v>41026.958969907406</v>
      </c>
      <c r="V889" s="9">
        <f t="shared" si="97"/>
        <v>2012</v>
      </c>
      <c r="W889" s="6">
        <f t="shared" si="96"/>
        <v>41056.958969907406</v>
      </c>
    </row>
    <row r="890" spans="1:23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H890" t="s">
        <v>8224</v>
      </c>
      <c r="I890" t="s">
        <v>8246</v>
      </c>
      <c r="K890">
        <v>1314856800</v>
      </c>
      <c r="L890">
        <v>1311789885</v>
      </c>
      <c r="M890" t="b">
        <v>0</v>
      </c>
      <c r="N890">
        <v>4</v>
      </c>
      <c r="O890" s="9">
        <f t="shared" si="91"/>
        <v>7.2</v>
      </c>
      <c r="P890" s="12">
        <f t="shared" si="92"/>
        <v>18</v>
      </c>
      <c r="Q890" t="str">
        <f t="shared" si="93"/>
        <v>music</v>
      </c>
      <c r="R890" t="str">
        <f t="shared" si="94"/>
        <v>indie rock</v>
      </c>
      <c r="S890" t="b">
        <v>0</v>
      </c>
      <c r="T890" t="s">
        <v>8279</v>
      </c>
      <c r="U890" s="6">
        <f t="shared" si="95"/>
        <v>40751.753298611111</v>
      </c>
      <c r="V890" s="9">
        <f t="shared" si="97"/>
        <v>2011</v>
      </c>
      <c r="W890" s="6">
        <f t="shared" si="96"/>
        <v>40787.25</v>
      </c>
    </row>
    <row r="891" spans="1:23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H891" t="s">
        <v>8224</v>
      </c>
      <c r="I891" t="s">
        <v>8246</v>
      </c>
      <c r="K891">
        <v>1412534943</v>
      </c>
      <c r="L891">
        <v>1409942943</v>
      </c>
      <c r="M891" t="b">
        <v>0</v>
      </c>
      <c r="N891">
        <v>32</v>
      </c>
      <c r="O891" s="9">
        <f t="shared" si="91"/>
        <v>9.4412800000000008</v>
      </c>
      <c r="P891" s="12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t="b">
        <v>0</v>
      </c>
      <c r="T891" t="s">
        <v>8279</v>
      </c>
      <c r="U891" s="6">
        <f t="shared" si="95"/>
        <v>41887.784062500003</v>
      </c>
      <c r="V891" s="9">
        <f t="shared" si="97"/>
        <v>2014</v>
      </c>
      <c r="W891" s="6">
        <f t="shared" si="96"/>
        <v>41917.784062500003</v>
      </c>
    </row>
    <row r="892" spans="1:23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H892" t="s">
        <v>8224</v>
      </c>
      <c r="I892" t="s">
        <v>8246</v>
      </c>
      <c r="K892">
        <v>1385055979</v>
      </c>
      <c r="L892">
        <v>1382460379</v>
      </c>
      <c r="M892" t="b">
        <v>0</v>
      </c>
      <c r="N892">
        <v>4</v>
      </c>
      <c r="O892" s="9">
        <f t="shared" si="91"/>
        <v>4.166666666666667</v>
      </c>
      <c r="P892" s="12">
        <f t="shared" si="92"/>
        <v>31.25</v>
      </c>
      <c r="Q892" t="str">
        <f t="shared" si="93"/>
        <v>music</v>
      </c>
      <c r="R892" t="str">
        <f t="shared" si="94"/>
        <v>indie rock</v>
      </c>
      <c r="S892" t="b">
        <v>0</v>
      </c>
      <c r="T892" t="s">
        <v>8279</v>
      </c>
      <c r="U892" s="6">
        <f t="shared" si="95"/>
        <v>41569.698831018519</v>
      </c>
      <c r="V892" s="9">
        <f t="shared" si="97"/>
        <v>2013</v>
      </c>
      <c r="W892" s="6">
        <f t="shared" si="96"/>
        <v>41599.740497685183</v>
      </c>
    </row>
    <row r="893" spans="1:23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H893" t="s">
        <v>8224</v>
      </c>
      <c r="I893" t="s">
        <v>8246</v>
      </c>
      <c r="K893">
        <v>1408581930</v>
      </c>
      <c r="L893">
        <v>1405989930</v>
      </c>
      <c r="M893" t="b">
        <v>0</v>
      </c>
      <c r="N893">
        <v>9</v>
      </c>
      <c r="O893" s="9">
        <f t="shared" si="91"/>
        <v>3.25</v>
      </c>
      <c r="P893" s="12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t="b">
        <v>0</v>
      </c>
      <c r="T893" t="s">
        <v>8279</v>
      </c>
      <c r="U893" s="6">
        <f t="shared" si="95"/>
        <v>41842.031597222223</v>
      </c>
      <c r="V893" s="9">
        <f t="shared" si="97"/>
        <v>2014</v>
      </c>
      <c r="W893" s="6">
        <f t="shared" si="96"/>
        <v>41872.031597222223</v>
      </c>
    </row>
    <row r="894" spans="1:23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H894" t="s">
        <v>8224</v>
      </c>
      <c r="I894" t="s">
        <v>8246</v>
      </c>
      <c r="K894">
        <v>1280635200</v>
      </c>
      <c r="L894">
        <v>1273121283</v>
      </c>
      <c r="M894" t="b">
        <v>0</v>
      </c>
      <c r="N894">
        <v>17</v>
      </c>
      <c r="O894" s="9">
        <f t="shared" si="91"/>
        <v>40.75</v>
      </c>
      <c r="P894" s="12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t="b">
        <v>0</v>
      </c>
      <c r="T894" t="s">
        <v>8279</v>
      </c>
      <c r="U894" s="6">
        <f t="shared" si="95"/>
        <v>40304.20003472222</v>
      </c>
      <c r="V894" s="9">
        <f t="shared" si="97"/>
        <v>2010</v>
      </c>
      <c r="W894" s="6">
        <f t="shared" si="96"/>
        <v>40391.166666666664</v>
      </c>
    </row>
    <row r="895" spans="1:23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H895" t="s">
        <v>8224</v>
      </c>
      <c r="I895" t="s">
        <v>8246</v>
      </c>
      <c r="K895">
        <v>1427920363</v>
      </c>
      <c r="L895">
        <v>1425331963</v>
      </c>
      <c r="M895" t="b">
        <v>0</v>
      </c>
      <c r="N895">
        <v>5</v>
      </c>
      <c r="O895" s="9">
        <f t="shared" si="91"/>
        <v>10</v>
      </c>
      <c r="P895" s="12">
        <f t="shared" si="92"/>
        <v>40</v>
      </c>
      <c r="Q895" t="str">
        <f t="shared" si="93"/>
        <v>music</v>
      </c>
      <c r="R895" t="str">
        <f t="shared" si="94"/>
        <v>indie rock</v>
      </c>
      <c r="S895" t="b">
        <v>0</v>
      </c>
      <c r="T895" t="s">
        <v>8279</v>
      </c>
      <c r="U895" s="6">
        <f t="shared" si="95"/>
        <v>42065.897719907407</v>
      </c>
      <c r="V895" s="9">
        <f t="shared" si="97"/>
        <v>2015</v>
      </c>
      <c r="W895" s="6">
        <f t="shared" si="96"/>
        <v>42095.856053240743</v>
      </c>
    </row>
    <row r="896" spans="1:23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H896" t="s">
        <v>8224</v>
      </c>
      <c r="I896" t="s">
        <v>8246</v>
      </c>
      <c r="K896">
        <v>1465169610</v>
      </c>
      <c r="L896">
        <v>1462577610</v>
      </c>
      <c r="M896" t="b">
        <v>0</v>
      </c>
      <c r="N896">
        <v>53</v>
      </c>
      <c r="O896" s="9">
        <f t="shared" si="91"/>
        <v>39.17</v>
      </c>
      <c r="P896" s="12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t="b">
        <v>0</v>
      </c>
      <c r="T896" t="s">
        <v>8279</v>
      </c>
      <c r="U896" s="6">
        <f t="shared" si="95"/>
        <v>42496.98159722222</v>
      </c>
      <c r="V896" s="9">
        <f t="shared" si="97"/>
        <v>2016</v>
      </c>
      <c r="W896" s="6">
        <f t="shared" si="96"/>
        <v>42526.98159722222</v>
      </c>
    </row>
    <row r="897" spans="1:23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H897" t="s">
        <v>8224</v>
      </c>
      <c r="I897" t="s">
        <v>8246</v>
      </c>
      <c r="K897">
        <v>1287975829</v>
      </c>
      <c r="L897">
        <v>1284087829</v>
      </c>
      <c r="M897" t="b">
        <v>0</v>
      </c>
      <c r="N897">
        <v>7</v>
      </c>
      <c r="O897" s="9">
        <f t="shared" si="91"/>
        <v>2.4375</v>
      </c>
      <c r="P897" s="12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t="b">
        <v>0</v>
      </c>
      <c r="T897" t="s">
        <v>8279</v>
      </c>
      <c r="U897" s="6">
        <f t="shared" si="95"/>
        <v>40431.127650462964</v>
      </c>
      <c r="V897" s="9">
        <f t="shared" si="97"/>
        <v>2010</v>
      </c>
      <c r="W897" s="6">
        <f t="shared" si="96"/>
        <v>40476.127650462964</v>
      </c>
    </row>
    <row r="898" spans="1:23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H898" t="s">
        <v>8224</v>
      </c>
      <c r="I898" t="s">
        <v>8246</v>
      </c>
      <c r="K898">
        <v>1440734400</v>
      </c>
      <c r="L898">
        <v>1438549026</v>
      </c>
      <c r="M898" t="b">
        <v>0</v>
      </c>
      <c r="N898">
        <v>72</v>
      </c>
      <c r="O898" s="9">
        <f t="shared" si="91"/>
        <v>40</v>
      </c>
      <c r="P898" s="12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t="b">
        <v>0</v>
      </c>
      <c r="T898" t="s">
        <v>8279</v>
      </c>
      <c r="U898" s="6">
        <f t="shared" si="95"/>
        <v>42218.872986111106</v>
      </c>
      <c r="V898" s="9">
        <f t="shared" si="97"/>
        <v>2015</v>
      </c>
      <c r="W898" s="6">
        <f t="shared" si="96"/>
        <v>42244.166666666672</v>
      </c>
    </row>
    <row r="899" spans="1:23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H899" t="s">
        <v>8224</v>
      </c>
      <c r="I899" t="s">
        <v>8246</v>
      </c>
      <c r="K899">
        <v>1354123908</v>
      </c>
      <c r="L899">
        <v>1351528308</v>
      </c>
      <c r="M899" t="b">
        <v>0</v>
      </c>
      <c r="N899">
        <v>0</v>
      </c>
      <c r="O899" s="9">
        <f t="shared" ref="O899:O962" si="98">E899*100/D899</f>
        <v>0</v>
      </c>
      <c r="P899" s="12">
        <f t="shared" ref="P899:P962" si="99">IF(N899=0,0,E899/N899)</f>
        <v>0</v>
      </c>
      <c r="Q899" t="str">
        <f t="shared" ref="Q899:Q962" si="100">LEFT(T899,FIND("/",T899)-1)</f>
        <v>music</v>
      </c>
      <c r="R899" t="str">
        <f t="shared" ref="R899:R962" si="101">RIGHT(T899,LEN(T899)-FIND("/",T899))</f>
        <v>indie rock</v>
      </c>
      <c r="S899" t="b">
        <v>0</v>
      </c>
      <c r="T899" t="s">
        <v>8279</v>
      </c>
      <c r="U899" s="6">
        <f t="shared" ref="U899:U962" si="102">(L899/86400)+DATE(1970,1,1)</f>
        <v>41211.688750000001</v>
      </c>
      <c r="V899" s="9">
        <f t="shared" si="97"/>
        <v>2012</v>
      </c>
      <c r="W899" s="6">
        <f t="shared" ref="W899:W962" si="103">(K899/86400)+DATE(1970,1,1)</f>
        <v>41241.730416666665</v>
      </c>
    </row>
    <row r="900" spans="1:23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H900" t="s">
        <v>8224</v>
      </c>
      <c r="I900" t="s">
        <v>8246</v>
      </c>
      <c r="K900">
        <v>1326651110</v>
      </c>
      <c r="L900">
        <v>1322763110</v>
      </c>
      <c r="M900" t="b">
        <v>0</v>
      </c>
      <c r="N900">
        <v>2</v>
      </c>
      <c r="O900" s="9">
        <f t="shared" si="98"/>
        <v>2.8</v>
      </c>
      <c r="P900" s="12">
        <f t="shared" si="99"/>
        <v>35</v>
      </c>
      <c r="Q900" t="str">
        <f t="shared" si="100"/>
        <v>music</v>
      </c>
      <c r="R900" t="str">
        <f t="shared" si="101"/>
        <v>indie rock</v>
      </c>
      <c r="S900" t="b">
        <v>0</v>
      </c>
      <c r="T900" t="s">
        <v>8279</v>
      </c>
      <c r="U900" s="6">
        <f t="shared" si="102"/>
        <v>40878.758217592593</v>
      </c>
      <c r="V900" s="9">
        <f t="shared" ref="V900:V963" si="104">YEAR(U900)</f>
        <v>2011</v>
      </c>
      <c r="W900" s="6">
        <f t="shared" si="103"/>
        <v>40923.758217592593</v>
      </c>
    </row>
    <row r="901" spans="1:23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H901" t="s">
        <v>8224</v>
      </c>
      <c r="I901" t="s">
        <v>8246</v>
      </c>
      <c r="K901">
        <v>1306549362</v>
      </c>
      <c r="L901">
        <v>1302661362</v>
      </c>
      <c r="M901" t="b">
        <v>0</v>
      </c>
      <c r="N901">
        <v>8</v>
      </c>
      <c r="O901" s="9">
        <f t="shared" si="98"/>
        <v>37.333333333333336</v>
      </c>
      <c r="P901" s="12">
        <f t="shared" si="99"/>
        <v>35</v>
      </c>
      <c r="Q901" t="str">
        <f t="shared" si="100"/>
        <v>music</v>
      </c>
      <c r="R901" t="str">
        <f t="shared" si="101"/>
        <v>indie rock</v>
      </c>
      <c r="S901" t="b">
        <v>0</v>
      </c>
      <c r="T901" t="s">
        <v>8279</v>
      </c>
      <c r="U901" s="6">
        <f t="shared" si="102"/>
        <v>40646.099097222221</v>
      </c>
      <c r="V901" s="9">
        <f t="shared" si="104"/>
        <v>2011</v>
      </c>
      <c r="W901" s="6">
        <f t="shared" si="103"/>
        <v>40691.099097222221</v>
      </c>
    </row>
    <row r="902" spans="1:23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H902" t="s">
        <v>8224</v>
      </c>
      <c r="I902" t="s">
        <v>8246</v>
      </c>
      <c r="K902">
        <v>1459365802</v>
      </c>
      <c r="L902">
        <v>1456777402</v>
      </c>
      <c r="M902" t="b">
        <v>0</v>
      </c>
      <c r="N902">
        <v>2</v>
      </c>
      <c r="O902" s="9">
        <f t="shared" si="98"/>
        <v>0.42</v>
      </c>
      <c r="P902" s="12">
        <f t="shared" si="99"/>
        <v>10.5</v>
      </c>
      <c r="Q902" t="str">
        <f t="shared" si="100"/>
        <v>music</v>
      </c>
      <c r="R902" t="str">
        <f t="shared" si="101"/>
        <v>jazz</v>
      </c>
      <c r="S902" t="b">
        <v>0</v>
      </c>
      <c r="T902" t="s">
        <v>8278</v>
      </c>
      <c r="U902" s="6">
        <f t="shared" si="102"/>
        <v>42429.84956018519</v>
      </c>
      <c r="V902" s="9">
        <f t="shared" si="104"/>
        <v>2016</v>
      </c>
      <c r="W902" s="6">
        <f t="shared" si="103"/>
        <v>42459.807893518519</v>
      </c>
    </row>
    <row r="903" spans="1:23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H903" t="s">
        <v>8224</v>
      </c>
      <c r="I903" t="s">
        <v>8246</v>
      </c>
      <c r="K903">
        <v>1276024260</v>
      </c>
      <c r="L903">
        <v>1272050914</v>
      </c>
      <c r="M903" t="b">
        <v>0</v>
      </c>
      <c r="N903">
        <v>0</v>
      </c>
      <c r="O903" s="9">
        <f t="shared" si="98"/>
        <v>0</v>
      </c>
      <c r="P903" s="12">
        <f t="shared" si="99"/>
        <v>0</v>
      </c>
      <c r="Q903" t="str">
        <f t="shared" si="100"/>
        <v>music</v>
      </c>
      <c r="R903" t="str">
        <f t="shared" si="101"/>
        <v>jazz</v>
      </c>
      <c r="S903" t="b">
        <v>0</v>
      </c>
      <c r="T903" t="s">
        <v>8278</v>
      </c>
      <c r="U903" s="6">
        <f t="shared" si="102"/>
        <v>40291.81150462963</v>
      </c>
      <c r="V903" s="9">
        <f t="shared" si="104"/>
        <v>2010</v>
      </c>
      <c r="W903" s="6">
        <f t="shared" si="103"/>
        <v>40337.799305555556</v>
      </c>
    </row>
    <row r="904" spans="1:23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H904" t="s">
        <v>8224</v>
      </c>
      <c r="I904" t="s">
        <v>8246</v>
      </c>
      <c r="K904">
        <v>1409412600</v>
      </c>
      <c r="L904">
        <v>1404947422</v>
      </c>
      <c r="M904" t="b">
        <v>0</v>
      </c>
      <c r="N904">
        <v>3</v>
      </c>
      <c r="O904" s="9">
        <f t="shared" si="98"/>
        <v>0.3</v>
      </c>
      <c r="P904" s="12">
        <f t="shared" si="99"/>
        <v>30</v>
      </c>
      <c r="Q904" t="str">
        <f t="shared" si="100"/>
        <v>music</v>
      </c>
      <c r="R904" t="str">
        <f t="shared" si="101"/>
        <v>jazz</v>
      </c>
      <c r="S904" t="b">
        <v>0</v>
      </c>
      <c r="T904" t="s">
        <v>8278</v>
      </c>
      <c r="U904" s="6">
        <f t="shared" si="102"/>
        <v>41829.965532407405</v>
      </c>
      <c r="V904" s="9">
        <f t="shared" si="104"/>
        <v>2014</v>
      </c>
      <c r="W904" s="6">
        <f t="shared" si="103"/>
        <v>41881.645833333336</v>
      </c>
    </row>
    <row r="905" spans="1:23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H905" t="s">
        <v>8224</v>
      </c>
      <c r="I905" t="s">
        <v>8246</v>
      </c>
      <c r="K905">
        <v>1348367100</v>
      </c>
      <c r="L905">
        <v>1346180780</v>
      </c>
      <c r="M905" t="b">
        <v>0</v>
      </c>
      <c r="N905">
        <v>4</v>
      </c>
      <c r="O905" s="9">
        <f t="shared" si="98"/>
        <v>3.2</v>
      </c>
      <c r="P905" s="12">
        <f t="shared" si="99"/>
        <v>40</v>
      </c>
      <c r="Q905" t="str">
        <f t="shared" si="100"/>
        <v>music</v>
      </c>
      <c r="R905" t="str">
        <f t="shared" si="101"/>
        <v>jazz</v>
      </c>
      <c r="S905" t="b">
        <v>0</v>
      </c>
      <c r="T905" t="s">
        <v>8278</v>
      </c>
      <c r="U905" s="6">
        <f t="shared" si="102"/>
        <v>41149.796064814815</v>
      </c>
      <c r="V905" s="9">
        <f t="shared" si="104"/>
        <v>2012</v>
      </c>
      <c r="W905" s="6">
        <f t="shared" si="103"/>
        <v>41175.100694444445</v>
      </c>
    </row>
    <row r="906" spans="1:23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H906" t="s">
        <v>8224</v>
      </c>
      <c r="I906" t="s">
        <v>8246</v>
      </c>
      <c r="K906">
        <v>1451786137</v>
      </c>
      <c r="L906">
        <v>1449194137</v>
      </c>
      <c r="M906" t="b">
        <v>0</v>
      </c>
      <c r="N906">
        <v>3</v>
      </c>
      <c r="O906" s="9">
        <f t="shared" si="98"/>
        <v>0.30199999999999999</v>
      </c>
      <c r="P906" s="12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t="b">
        <v>0</v>
      </c>
      <c r="T906" t="s">
        <v>8278</v>
      </c>
      <c r="U906" s="6">
        <f t="shared" si="102"/>
        <v>42342.080289351856</v>
      </c>
      <c r="V906" s="9">
        <f t="shared" si="104"/>
        <v>2015</v>
      </c>
      <c r="W906" s="6">
        <f t="shared" si="103"/>
        <v>42372.080289351856</v>
      </c>
    </row>
    <row r="907" spans="1:23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H907" t="s">
        <v>8224</v>
      </c>
      <c r="I907" t="s">
        <v>8246</v>
      </c>
      <c r="K907">
        <v>1295847926</v>
      </c>
      <c r="L907">
        <v>1290663926</v>
      </c>
      <c r="M907" t="b">
        <v>0</v>
      </c>
      <c r="N907">
        <v>6</v>
      </c>
      <c r="O907" s="9">
        <f t="shared" si="98"/>
        <v>3.0153846153846153</v>
      </c>
      <c r="P907" s="12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t="b">
        <v>0</v>
      </c>
      <c r="T907" t="s">
        <v>8278</v>
      </c>
      <c r="U907" s="6">
        <f t="shared" si="102"/>
        <v>40507.239884259259</v>
      </c>
      <c r="V907" s="9">
        <f t="shared" si="104"/>
        <v>2010</v>
      </c>
      <c r="W907" s="6">
        <f t="shared" si="103"/>
        <v>40567.239884259259</v>
      </c>
    </row>
    <row r="908" spans="1:23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H908" t="s">
        <v>8224</v>
      </c>
      <c r="I908" t="s">
        <v>8246</v>
      </c>
      <c r="K908">
        <v>1394681590</v>
      </c>
      <c r="L908">
        <v>1392093190</v>
      </c>
      <c r="M908" t="b">
        <v>0</v>
      </c>
      <c r="N908">
        <v>0</v>
      </c>
      <c r="O908" s="9">
        <f t="shared" si="98"/>
        <v>0</v>
      </c>
      <c r="P908" s="12">
        <f t="shared" si="99"/>
        <v>0</v>
      </c>
      <c r="Q908" t="str">
        <f t="shared" si="100"/>
        <v>music</v>
      </c>
      <c r="R908" t="str">
        <f t="shared" si="101"/>
        <v>jazz</v>
      </c>
      <c r="S908" t="b">
        <v>0</v>
      </c>
      <c r="T908" t="s">
        <v>8278</v>
      </c>
      <c r="U908" s="6">
        <f t="shared" si="102"/>
        <v>41681.189699074072</v>
      </c>
      <c r="V908" s="9">
        <f t="shared" si="104"/>
        <v>2014</v>
      </c>
      <c r="W908" s="6">
        <f t="shared" si="103"/>
        <v>41711.148032407407</v>
      </c>
    </row>
    <row r="909" spans="1:23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H909" t="s">
        <v>8224</v>
      </c>
      <c r="I909" t="s">
        <v>8246</v>
      </c>
      <c r="K909">
        <v>1315715823</v>
      </c>
      <c r="L909">
        <v>1313123823</v>
      </c>
      <c r="M909" t="b">
        <v>0</v>
      </c>
      <c r="N909">
        <v>0</v>
      </c>
      <c r="O909" s="9">
        <f t="shared" si="98"/>
        <v>0</v>
      </c>
      <c r="P909" s="12">
        <f t="shared" si="99"/>
        <v>0</v>
      </c>
      <c r="Q909" t="str">
        <f t="shared" si="100"/>
        <v>music</v>
      </c>
      <c r="R909" t="str">
        <f t="shared" si="101"/>
        <v>jazz</v>
      </c>
      <c r="S909" t="b">
        <v>0</v>
      </c>
      <c r="T909" t="s">
        <v>8278</v>
      </c>
      <c r="U909" s="6">
        <f t="shared" si="102"/>
        <v>40767.192395833335</v>
      </c>
      <c r="V909" s="9">
        <f t="shared" si="104"/>
        <v>2011</v>
      </c>
      <c r="W909" s="6">
        <f t="shared" si="103"/>
        <v>40797.192395833335</v>
      </c>
    </row>
    <row r="910" spans="1:23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H910" t="s">
        <v>8224</v>
      </c>
      <c r="I910" t="s">
        <v>8246</v>
      </c>
      <c r="K910">
        <v>1280206740</v>
      </c>
      <c r="L910">
        <v>1276283655</v>
      </c>
      <c r="M910" t="b">
        <v>0</v>
      </c>
      <c r="N910">
        <v>0</v>
      </c>
      <c r="O910" s="9">
        <f t="shared" si="98"/>
        <v>0</v>
      </c>
      <c r="P910" s="12">
        <f t="shared" si="99"/>
        <v>0</v>
      </c>
      <c r="Q910" t="str">
        <f t="shared" si="100"/>
        <v>music</v>
      </c>
      <c r="R910" t="str">
        <f t="shared" si="101"/>
        <v>jazz</v>
      </c>
      <c r="S910" t="b">
        <v>0</v>
      </c>
      <c r="T910" t="s">
        <v>8278</v>
      </c>
      <c r="U910" s="6">
        <f t="shared" si="102"/>
        <v>40340.801562499997</v>
      </c>
      <c r="V910" s="9">
        <f t="shared" si="104"/>
        <v>2010</v>
      </c>
      <c r="W910" s="6">
        <f t="shared" si="103"/>
        <v>40386.207638888889</v>
      </c>
    </row>
    <row r="911" spans="1:23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H911" t="s">
        <v>8224</v>
      </c>
      <c r="I911" t="s">
        <v>8246</v>
      </c>
      <c r="K911">
        <v>1343016000</v>
      </c>
      <c r="L911">
        <v>1340296440</v>
      </c>
      <c r="M911" t="b">
        <v>0</v>
      </c>
      <c r="N911">
        <v>8</v>
      </c>
      <c r="O911" s="9">
        <f t="shared" si="98"/>
        <v>3.25</v>
      </c>
      <c r="P911" s="12">
        <f t="shared" si="99"/>
        <v>65</v>
      </c>
      <c r="Q911" t="str">
        <f t="shared" si="100"/>
        <v>music</v>
      </c>
      <c r="R911" t="str">
        <f t="shared" si="101"/>
        <v>jazz</v>
      </c>
      <c r="S911" t="b">
        <v>0</v>
      </c>
      <c r="T911" t="s">
        <v>8278</v>
      </c>
      <c r="U911" s="6">
        <f t="shared" si="102"/>
        <v>41081.69027777778</v>
      </c>
      <c r="V911" s="9">
        <f t="shared" si="104"/>
        <v>2012</v>
      </c>
      <c r="W911" s="6">
        <f t="shared" si="103"/>
        <v>41113.166666666664</v>
      </c>
    </row>
    <row r="912" spans="1:23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H912" t="s">
        <v>8225</v>
      </c>
      <c r="I912" t="s">
        <v>8247</v>
      </c>
      <c r="K912">
        <v>1488546319</v>
      </c>
      <c r="L912">
        <v>1483362319</v>
      </c>
      <c r="M912" t="b">
        <v>0</v>
      </c>
      <c r="N912">
        <v>5</v>
      </c>
      <c r="O912" s="9">
        <f t="shared" si="98"/>
        <v>22.363636363636363</v>
      </c>
      <c r="P912" s="12">
        <f t="shared" si="99"/>
        <v>24.6</v>
      </c>
      <c r="Q912" t="str">
        <f t="shared" si="100"/>
        <v>music</v>
      </c>
      <c r="R912" t="str">
        <f t="shared" si="101"/>
        <v>jazz</v>
      </c>
      <c r="S912" t="b">
        <v>0</v>
      </c>
      <c r="T912" t="s">
        <v>8278</v>
      </c>
      <c r="U912" s="6">
        <f t="shared" si="102"/>
        <v>42737.545358796298</v>
      </c>
      <c r="V912" s="9">
        <f t="shared" si="104"/>
        <v>2017</v>
      </c>
      <c r="W912" s="6">
        <f t="shared" si="103"/>
        <v>42797.545358796298</v>
      </c>
    </row>
    <row r="913" spans="1:23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H913" t="s">
        <v>8224</v>
      </c>
      <c r="I913" t="s">
        <v>8246</v>
      </c>
      <c r="K913">
        <v>1390522045</v>
      </c>
      <c r="L913">
        <v>1388707645</v>
      </c>
      <c r="M913" t="b">
        <v>0</v>
      </c>
      <c r="N913">
        <v>0</v>
      </c>
      <c r="O913" s="9">
        <f t="shared" si="98"/>
        <v>0</v>
      </c>
      <c r="P913" s="12">
        <f t="shared" si="99"/>
        <v>0</v>
      </c>
      <c r="Q913" t="str">
        <f t="shared" si="100"/>
        <v>music</v>
      </c>
      <c r="R913" t="str">
        <f t="shared" si="101"/>
        <v>jazz</v>
      </c>
      <c r="S913" t="b">
        <v>0</v>
      </c>
      <c r="T913" t="s">
        <v>8278</v>
      </c>
      <c r="U913" s="6">
        <f t="shared" si="102"/>
        <v>41642.005150462966</v>
      </c>
      <c r="V913" s="9">
        <f t="shared" si="104"/>
        <v>2014</v>
      </c>
      <c r="W913" s="6">
        <f t="shared" si="103"/>
        <v>41663.005150462966</v>
      </c>
    </row>
    <row r="914" spans="1:23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H914" t="s">
        <v>8224</v>
      </c>
      <c r="I914" t="s">
        <v>8246</v>
      </c>
      <c r="K914">
        <v>1355197047</v>
      </c>
      <c r="L914">
        <v>1350009447</v>
      </c>
      <c r="M914" t="b">
        <v>0</v>
      </c>
      <c r="N914">
        <v>2</v>
      </c>
      <c r="O914" s="9">
        <f t="shared" si="98"/>
        <v>0.8571428571428571</v>
      </c>
      <c r="P914" s="12">
        <f t="shared" si="99"/>
        <v>15</v>
      </c>
      <c r="Q914" t="str">
        <f t="shared" si="100"/>
        <v>music</v>
      </c>
      <c r="R914" t="str">
        <f t="shared" si="101"/>
        <v>jazz</v>
      </c>
      <c r="S914" t="b">
        <v>0</v>
      </c>
      <c r="T914" t="s">
        <v>8278</v>
      </c>
      <c r="U914" s="6">
        <f t="shared" si="102"/>
        <v>41194.109340277777</v>
      </c>
      <c r="V914" s="9">
        <f t="shared" si="104"/>
        <v>2012</v>
      </c>
      <c r="W914" s="6">
        <f t="shared" si="103"/>
        <v>41254.151006944448</v>
      </c>
    </row>
    <row r="915" spans="1:23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H915" t="s">
        <v>8224</v>
      </c>
      <c r="I915" t="s">
        <v>8246</v>
      </c>
      <c r="K915">
        <v>1336188019</v>
      </c>
      <c r="L915">
        <v>1333596019</v>
      </c>
      <c r="M915" t="b">
        <v>0</v>
      </c>
      <c r="N915">
        <v>24</v>
      </c>
      <c r="O915" s="9">
        <f t="shared" si="98"/>
        <v>6.6066666666666665</v>
      </c>
      <c r="P915" s="12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t="b">
        <v>0</v>
      </c>
      <c r="T915" t="s">
        <v>8278</v>
      </c>
      <c r="U915" s="6">
        <f t="shared" si="102"/>
        <v>41004.139108796298</v>
      </c>
      <c r="V915" s="9">
        <f t="shared" si="104"/>
        <v>2012</v>
      </c>
      <c r="W915" s="6">
        <f t="shared" si="103"/>
        <v>41034.139108796298</v>
      </c>
    </row>
    <row r="916" spans="1:23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H916" t="s">
        <v>8224</v>
      </c>
      <c r="I916" t="s">
        <v>8246</v>
      </c>
      <c r="K916">
        <v>1345918747</v>
      </c>
      <c r="L916">
        <v>1343326747</v>
      </c>
      <c r="M916" t="b">
        <v>0</v>
      </c>
      <c r="N916">
        <v>0</v>
      </c>
      <c r="O916" s="9">
        <f t="shared" si="98"/>
        <v>0</v>
      </c>
      <c r="P916" s="12">
        <f t="shared" si="99"/>
        <v>0</v>
      </c>
      <c r="Q916" t="str">
        <f t="shared" si="100"/>
        <v>music</v>
      </c>
      <c r="R916" t="str">
        <f t="shared" si="101"/>
        <v>jazz</v>
      </c>
      <c r="S916" t="b">
        <v>0</v>
      </c>
      <c r="T916" t="s">
        <v>8278</v>
      </c>
      <c r="U916" s="6">
        <f t="shared" si="102"/>
        <v>41116.763275462959</v>
      </c>
      <c r="V916" s="9">
        <f t="shared" si="104"/>
        <v>2012</v>
      </c>
      <c r="W916" s="6">
        <f t="shared" si="103"/>
        <v>41146.763275462959</v>
      </c>
    </row>
    <row r="917" spans="1:23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H917" t="s">
        <v>8224</v>
      </c>
      <c r="I917" t="s">
        <v>8246</v>
      </c>
      <c r="K917">
        <v>1330577940</v>
      </c>
      <c r="L917">
        <v>1327853914</v>
      </c>
      <c r="M917" t="b">
        <v>0</v>
      </c>
      <c r="N917">
        <v>9</v>
      </c>
      <c r="O917" s="9">
        <f t="shared" si="98"/>
        <v>5.7692307692307692</v>
      </c>
      <c r="P917" s="12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t="b">
        <v>0</v>
      </c>
      <c r="T917" t="s">
        <v>8278</v>
      </c>
      <c r="U917" s="6">
        <f t="shared" si="102"/>
        <v>40937.679560185185</v>
      </c>
      <c r="V917" s="9">
        <f t="shared" si="104"/>
        <v>2012</v>
      </c>
      <c r="W917" s="6">
        <f t="shared" si="103"/>
        <v>40969.207638888889</v>
      </c>
    </row>
    <row r="918" spans="1:23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H918" t="s">
        <v>8224</v>
      </c>
      <c r="I918" t="s">
        <v>8246</v>
      </c>
      <c r="K918">
        <v>1287723600</v>
      </c>
      <c r="L918">
        <v>1284409734</v>
      </c>
      <c r="M918" t="b">
        <v>0</v>
      </c>
      <c r="N918">
        <v>0</v>
      </c>
      <c r="O918" s="9">
        <f t="shared" si="98"/>
        <v>0</v>
      </c>
      <c r="P918" s="12">
        <f t="shared" si="99"/>
        <v>0</v>
      </c>
      <c r="Q918" t="str">
        <f t="shared" si="100"/>
        <v>music</v>
      </c>
      <c r="R918" t="str">
        <f t="shared" si="101"/>
        <v>jazz</v>
      </c>
      <c r="S918" t="b">
        <v>0</v>
      </c>
      <c r="T918" t="s">
        <v>8278</v>
      </c>
      <c r="U918" s="6">
        <f t="shared" si="102"/>
        <v>40434.853402777779</v>
      </c>
      <c r="V918" s="9">
        <f t="shared" si="104"/>
        <v>2010</v>
      </c>
      <c r="W918" s="6">
        <f t="shared" si="103"/>
        <v>40473.208333333336</v>
      </c>
    </row>
    <row r="919" spans="1:23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H919" t="s">
        <v>8224</v>
      </c>
      <c r="I919" t="s">
        <v>8246</v>
      </c>
      <c r="K919">
        <v>1405305000</v>
      </c>
      <c r="L919">
        <v>1402612730</v>
      </c>
      <c r="M919" t="b">
        <v>0</v>
      </c>
      <c r="N919">
        <v>1</v>
      </c>
      <c r="O919" s="9">
        <f t="shared" si="98"/>
        <v>0.6</v>
      </c>
      <c r="P919" s="12">
        <f t="shared" si="99"/>
        <v>30</v>
      </c>
      <c r="Q919" t="str">
        <f t="shared" si="100"/>
        <v>music</v>
      </c>
      <c r="R919" t="str">
        <f t="shared" si="101"/>
        <v>jazz</v>
      </c>
      <c r="S919" t="b">
        <v>0</v>
      </c>
      <c r="T919" t="s">
        <v>8278</v>
      </c>
      <c r="U919" s="6">
        <f t="shared" si="102"/>
        <v>41802.94363425926</v>
      </c>
      <c r="V919" s="9">
        <f t="shared" si="104"/>
        <v>2014</v>
      </c>
      <c r="W919" s="6">
        <f t="shared" si="103"/>
        <v>41834.104166666664</v>
      </c>
    </row>
    <row r="920" spans="1:23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H920" t="s">
        <v>8225</v>
      </c>
      <c r="I920" t="s">
        <v>8247</v>
      </c>
      <c r="K920">
        <v>1417474761</v>
      </c>
      <c r="L920">
        <v>1414879161</v>
      </c>
      <c r="M920" t="b">
        <v>0</v>
      </c>
      <c r="N920">
        <v>10</v>
      </c>
      <c r="O920" s="9">
        <f t="shared" si="98"/>
        <v>5.0256410256410255</v>
      </c>
      <c r="P920" s="12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t="b">
        <v>0</v>
      </c>
      <c r="T920" t="s">
        <v>8278</v>
      </c>
      <c r="U920" s="6">
        <f t="shared" si="102"/>
        <v>41944.916215277779</v>
      </c>
      <c r="V920" s="9">
        <f t="shared" si="104"/>
        <v>2014</v>
      </c>
      <c r="W920" s="6">
        <f t="shared" si="103"/>
        <v>41974.957881944443</v>
      </c>
    </row>
    <row r="921" spans="1:23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H921" t="s">
        <v>8224</v>
      </c>
      <c r="I921" t="s">
        <v>8246</v>
      </c>
      <c r="K921">
        <v>1355930645</v>
      </c>
      <c r="L921">
        <v>1352906645</v>
      </c>
      <c r="M921" t="b">
        <v>0</v>
      </c>
      <c r="N921">
        <v>1</v>
      </c>
      <c r="O921" s="9">
        <f t="shared" si="98"/>
        <v>0.5</v>
      </c>
      <c r="P921" s="12">
        <f t="shared" si="99"/>
        <v>100</v>
      </c>
      <c r="Q921" t="str">
        <f t="shared" si="100"/>
        <v>music</v>
      </c>
      <c r="R921" t="str">
        <f t="shared" si="101"/>
        <v>jazz</v>
      </c>
      <c r="S921" t="b">
        <v>0</v>
      </c>
      <c r="T921" t="s">
        <v>8278</v>
      </c>
      <c r="U921" s="6">
        <f t="shared" si="102"/>
        <v>41227.641724537039</v>
      </c>
      <c r="V921" s="9">
        <f t="shared" si="104"/>
        <v>2012</v>
      </c>
      <c r="W921" s="6">
        <f t="shared" si="103"/>
        <v>41262.641724537039</v>
      </c>
    </row>
    <row r="922" spans="1:23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H922" t="s">
        <v>8224</v>
      </c>
      <c r="I922" t="s">
        <v>8246</v>
      </c>
      <c r="K922">
        <v>1384448822</v>
      </c>
      <c r="L922">
        <v>1381853222</v>
      </c>
      <c r="M922" t="b">
        <v>0</v>
      </c>
      <c r="N922">
        <v>0</v>
      </c>
      <c r="O922" s="9">
        <f t="shared" si="98"/>
        <v>0</v>
      </c>
      <c r="P922" s="12">
        <f t="shared" si="99"/>
        <v>0</v>
      </c>
      <c r="Q922" t="str">
        <f t="shared" si="100"/>
        <v>music</v>
      </c>
      <c r="R922" t="str">
        <f t="shared" si="101"/>
        <v>jazz</v>
      </c>
      <c r="S922" t="b">
        <v>0</v>
      </c>
      <c r="T922" t="s">
        <v>8278</v>
      </c>
      <c r="U922" s="6">
        <f t="shared" si="102"/>
        <v>41562.671550925923</v>
      </c>
      <c r="V922" s="9">
        <f t="shared" si="104"/>
        <v>2013</v>
      </c>
      <c r="W922" s="6">
        <f t="shared" si="103"/>
        <v>41592.713217592594</v>
      </c>
    </row>
    <row r="923" spans="1:23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H923" t="s">
        <v>8224</v>
      </c>
      <c r="I923" t="s">
        <v>8246</v>
      </c>
      <c r="K923">
        <v>1323666376</v>
      </c>
      <c r="L923">
        <v>1320033976</v>
      </c>
      <c r="M923" t="b">
        <v>0</v>
      </c>
      <c r="N923">
        <v>20</v>
      </c>
      <c r="O923" s="9">
        <f t="shared" si="98"/>
        <v>30.9</v>
      </c>
      <c r="P923" s="12">
        <f t="shared" si="99"/>
        <v>231.75</v>
      </c>
      <c r="Q923" t="str">
        <f t="shared" si="100"/>
        <v>music</v>
      </c>
      <c r="R923" t="str">
        <f t="shared" si="101"/>
        <v>jazz</v>
      </c>
      <c r="S923" t="b">
        <v>0</v>
      </c>
      <c r="T923" t="s">
        <v>8278</v>
      </c>
      <c r="U923" s="6">
        <f t="shared" si="102"/>
        <v>40847.171018518522</v>
      </c>
      <c r="V923" s="9">
        <f t="shared" si="104"/>
        <v>2011</v>
      </c>
      <c r="W923" s="6">
        <f t="shared" si="103"/>
        <v>40889.212685185186</v>
      </c>
    </row>
    <row r="924" spans="1:23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H924" t="s">
        <v>8224</v>
      </c>
      <c r="I924" t="s">
        <v>8246</v>
      </c>
      <c r="K924">
        <v>1412167393</v>
      </c>
      <c r="L924">
        <v>1409143393</v>
      </c>
      <c r="M924" t="b">
        <v>0</v>
      </c>
      <c r="N924">
        <v>30</v>
      </c>
      <c r="O924" s="9">
        <f t="shared" si="98"/>
        <v>21.037037037037038</v>
      </c>
      <c r="P924" s="12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t="b">
        <v>0</v>
      </c>
      <c r="T924" t="s">
        <v>8278</v>
      </c>
      <c r="U924" s="6">
        <f t="shared" si="102"/>
        <v>41878.530011574076</v>
      </c>
      <c r="V924" s="9">
        <f t="shared" si="104"/>
        <v>2014</v>
      </c>
      <c r="W924" s="6">
        <f t="shared" si="103"/>
        <v>41913.530011574076</v>
      </c>
    </row>
    <row r="925" spans="1:23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H925" t="s">
        <v>8224</v>
      </c>
      <c r="I925" t="s">
        <v>8246</v>
      </c>
      <c r="K925">
        <v>1416614523</v>
      </c>
      <c r="L925">
        <v>1414018923</v>
      </c>
      <c r="M925" t="b">
        <v>0</v>
      </c>
      <c r="N925">
        <v>6</v>
      </c>
      <c r="O925" s="9">
        <f t="shared" si="98"/>
        <v>2.2000000000000002</v>
      </c>
      <c r="P925" s="12">
        <f t="shared" si="99"/>
        <v>55</v>
      </c>
      <c r="Q925" t="str">
        <f t="shared" si="100"/>
        <v>music</v>
      </c>
      <c r="R925" t="str">
        <f t="shared" si="101"/>
        <v>jazz</v>
      </c>
      <c r="S925" t="b">
        <v>0</v>
      </c>
      <c r="T925" t="s">
        <v>8278</v>
      </c>
      <c r="U925" s="6">
        <f t="shared" si="102"/>
        <v>41934.959756944445</v>
      </c>
      <c r="V925" s="9">
        <f t="shared" si="104"/>
        <v>2014</v>
      </c>
      <c r="W925" s="6">
        <f t="shared" si="103"/>
        <v>41965.001423611116</v>
      </c>
    </row>
    <row r="926" spans="1:23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H926" t="s">
        <v>8224</v>
      </c>
      <c r="I926" t="s">
        <v>8246</v>
      </c>
      <c r="K926">
        <v>1360795069</v>
      </c>
      <c r="L926">
        <v>1358203069</v>
      </c>
      <c r="M926" t="b">
        <v>0</v>
      </c>
      <c r="N926">
        <v>15</v>
      </c>
      <c r="O926" s="9">
        <f t="shared" si="98"/>
        <v>10.9</v>
      </c>
      <c r="P926" s="12">
        <f t="shared" si="99"/>
        <v>21.8</v>
      </c>
      <c r="Q926" t="str">
        <f t="shared" si="100"/>
        <v>music</v>
      </c>
      <c r="R926" t="str">
        <f t="shared" si="101"/>
        <v>jazz</v>
      </c>
      <c r="S926" t="b">
        <v>0</v>
      </c>
      <c r="T926" t="s">
        <v>8278</v>
      </c>
      <c r="U926" s="6">
        <f t="shared" si="102"/>
        <v>41288.942928240736</v>
      </c>
      <c r="V926" s="9">
        <f t="shared" si="104"/>
        <v>2013</v>
      </c>
      <c r="W926" s="6">
        <f t="shared" si="103"/>
        <v>41318.942928240736</v>
      </c>
    </row>
    <row r="927" spans="1:23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H927" t="s">
        <v>8224</v>
      </c>
      <c r="I927" t="s">
        <v>8246</v>
      </c>
      <c r="K927">
        <v>1385590111</v>
      </c>
      <c r="L927">
        <v>1382994511</v>
      </c>
      <c r="M927" t="b">
        <v>0</v>
      </c>
      <c r="N927">
        <v>5</v>
      </c>
      <c r="O927" s="9">
        <f t="shared" si="98"/>
        <v>2.6666666666666665</v>
      </c>
      <c r="P927" s="12">
        <f t="shared" si="99"/>
        <v>32</v>
      </c>
      <c r="Q927" t="str">
        <f t="shared" si="100"/>
        <v>music</v>
      </c>
      <c r="R927" t="str">
        <f t="shared" si="101"/>
        <v>jazz</v>
      </c>
      <c r="S927" t="b">
        <v>0</v>
      </c>
      <c r="T927" t="s">
        <v>8278</v>
      </c>
      <c r="U927" s="6">
        <f t="shared" si="102"/>
        <v>41575.880914351852</v>
      </c>
      <c r="V927" s="9">
        <f t="shared" si="104"/>
        <v>2013</v>
      </c>
      <c r="W927" s="6">
        <f t="shared" si="103"/>
        <v>41605.922581018516</v>
      </c>
    </row>
    <row r="928" spans="1:23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H928" t="s">
        <v>8224</v>
      </c>
      <c r="I928" t="s">
        <v>8246</v>
      </c>
      <c r="K928">
        <v>1278628800</v>
      </c>
      <c r="L928">
        <v>1276043330</v>
      </c>
      <c r="M928" t="b">
        <v>0</v>
      </c>
      <c r="N928">
        <v>0</v>
      </c>
      <c r="O928" s="9">
        <f t="shared" si="98"/>
        <v>0</v>
      </c>
      <c r="P928" s="12">
        <f t="shared" si="99"/>
        <v>0</v>
      </c>
      <c r="Q928" t="str">
        <f t="shared" si="100"/>
        <v>music</v>
      </c>
      <c r="R928" t="str">
        <f t="shared" si="101"/>
        <v>jazz</v>
      </c>
      <c r="S928" t="b">
        <v>0</v>
      </c>
      <c r="T928" t="s">
        <v>8278</v>
      </c>
      <c r="U928" s="6">
        <f t="shared" si="102"/>
        <v>40338.02002314815</v>
      </c>
      <c r="V928" s="9">
        <f t="shared" si="104"/>
        <v>2010</v>
      </c>
      <c r="W928" s="6">
        <f t="shared" si="103"/>
        <v>40367.944444444445</v>
      </c>
    </row>
    <row r="929" spans="1:23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H929" t="s">
        <v>8224</v>
      </c>
      <c r="I929" t="s">
        <v>8246</v>
      </c>
      <c r="K929">
        <v>1337024695</v>
      </c>
      <c r="L929">
        <v>1334432695</v>
      </c>
      <c r="M929" t="b">
        <v>0</v>
      </c>
      <c r="N929">
        <v>0</v>
      </c>
      <c r="O929" s="9">
        <f t="shared" si="98"/>
        <v>0</v>
      </c>
      <c r="P929" s="12">
        <f t="shared" si="99"/>
        <v>0</v>
      </c>
      <c r="Q929" t="str">
        <f t="shared" si="100"/>
        <v>music</v>
      </c>
      <c r="R929" t="str">
        <f t="shared" si="101"/>
        <v>jazz</v>
      </c>
      <c r="S929" t="b">
        <v>0</v>
      </c>
      <c r="T929" t="s">
        <v>8278</v>
      </c>
      <c r="U929" s="6">
        <f t="shared" si="102"/>
        <v>41013.822858796295</v>
      </c>
      <c r="V929" s="9">
        <f t="shared" si="104"/>
        <v>2012</v>
      </c>
      <c r="W929" s="6">
        <f t="shared" si="103"/>
        <v>41043.822858796295</v>
      </c>
    </row>
    <row r="930" spans="1:23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H930" t="s">
        <v>8224</v>
      </c>
      <c r="I930" t="s">
        <v>8246</v>
      </c>
      <c r="K930">
        <v>1353196800</v>
      </c>
      <c r="L930">
        <v>1348864913</v>
      </c>
      <c r="M930" t="b">
        <v>0</v>
      </c>
      <c r="N930">
        <v>28</v>
      </c>
      <c r="O930" s="9">
        <f t="shared" si="98"/>
        <v>10.862068965517242</v>
      </c>
      <c r="P930" s="12">
        <f t="shared" si="99"/>
        <v>56.25</v>
      </c>
      <c r="Q930" t="str">
        <f t="shared" si="100"/>
        <v>music</v>
      </c>
      <c r="R930" t="str">
        <f t="shared" si="101"/>
        <v>jazz</v>
      </c>
      <c r="S930" t="b">
        <v>0</v>
      </c>
      <c r="T930" t="s">
        <v>8278</v>
      </c>
      <c r="U930" s="6">
        <f t="shared" si="102"/>
        <v>41180.86241898148</v>
      </c>
      <c r="V930" s="9">
        <f t="shared" si="104"/>
        <v>2012</v>
      </c>
      <c r="W930" s="6">
        <f t="shared" si="103"/>
        <v>41231</v>
      </c>
    </row>
    <row r="931" spans="1:23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H931" t="s">
        <v>8224</v>
      </c>
      <c r="I931" t="s">
        <v>8246</v>
      </c>
      <c r="K931">
        <v>1333946569</v>
      </c>
      <c r="L931">
        <v>1331358169</v>
      </c>
      <c r="M931" t="b">
        <v>0</v>
      </c>
      <c r="N931">
        <v>0</v>
      </c>
      <c r="O931" s="9">
        <f t="shared" si="98"/>
        <v>0</v>
      </c>
      <c r="P931" s="12">
        <f t="shared" si="99"/>
        <v>0</v>
      </c>
      <c r="Q931" t="str">
        <f t="shared" si="100"/>
        <v>music</v>
      </c>
      <c r="R931" t="str">
        <f t="shared" si="101"/>
        <v>jazz</v>
      </c>
      <c r="S931" t="b">
        <v>0</v>
      </c>
      <c r="T931" t="s">
        <v>8278</v>
      </c>
      <c r="U931" s="6">
        <f t="shared" si="102"/>
        <v>40978.238067129627</v>
      </c>
      <c r="V931" s="9">
        <f t="shared" si="104"/>
        <v>2012</v>
      </c>
      <c r="W931" s="6">
        <f t="shared" si="103"/>
        <v>41008.196400462963</v>
      </c>
    </row>
    <row r="932" spans="1:23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H932" t="s">
        <v>8224</v>
      </c>
      <c r="I932" t="s">
        <v>8246</v>
      </c>
      <c r="K932">
        <v>1277501520</v>
      </c>
      <c r="L932">
        <v>1273874306</v>
      </c>
      <c r="M932" t="b">
        <v>0</v>
      </c>
      <c r="N932">
        <v>5</v>
      </c>
      <c r="O932" s="9">
        <f t="shared" si="98"/>
        <v>38.333333333333336</v>
      </c>
      <c r="P932" s="12">
        <f t="shared" si="99"/>
        <v>69</v>
      </c>
      <c r="Q932" t="str">
        <f t="shared" si="100"/>
        <v>music</v>
      </c>
      <c r="R932" t="str">
        <f t="shared" si="101"/>
        <v>jazz</v>
      </c>
      <c r="S932" t="b">
        <v>0</v>
      </c>
      <c r="T932" t="s">
        <v>8278</v>
      </c>
      <c r="U932" s="6">
        <f t="shared" si="102"/>
        <v>40312.915578703702</v>
      </c>
      <c r="V932" s="9">
        <f t="shared" si="104"/>
        <v>2010</v>
      </c>
      <c r="W932" s="6">
        <f t="shared" si="103"/>
        <v>40354.897222222222</v>
      </c>
    </row>
    <row r="933" spans="1:23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H933" t="s">
        <v>8225</v>
      </c>
      <c r="I933" t="s">
        <v>8247</v>
      </c>
      <c r="K933">
        <v>1395007200</v>
      </c>
      <c r="L933">
        <v>1392021502</v>
      </c>
      <c r="M933" t="b">
        <v>0</v>
      </c>
      <c r="N933">
        <v>7</v>
      </c>
      <c r="O933" s="9">
        <f t="shared" si="98"/>
        <v>6.55</v>
      </c>
      <c r="P933" s="12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t="b">
        <v>0</v>
      </c>
      <c r="T933" t="s">
        <v>8278</v>
      </c>
      <c r="U933" s="6">
        <f t="shared" si="102"/>
        <v>41680.359976851854</v>
      </c>
      <c r="V933" s="9">
        <f t="shared" si="104"/>
        <v>2014</v>
      </c>
      <c r="W933" s="6">
        <f t="shared" si="103"/>
        <v>41714.916666666664</v>
      </c>
    </row>
    <row r="934" spans="1:23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H934" t="s">
        <v>8224</v>
      </c>
      <c r="I934" t="s">
        <v>8246</v>
      </c>
      <c r="K934">
        <v>1363990545</v>
      </c>
      <c r="L934">
        <v>1360106145</v>
      </c>
      <c r="M934" t="b">
        <v>0</v>
      </c>
      <c r="N934">
        <v>30</v>
      </c>
      <c r="O934" s="9">
        <f t="shared" si="98"/>
        <v>14.536842105263158</v>
      </c>
      <c r="P934" s="12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t="b">
        <v>0</v>
      </c>
      <c r="T934" t="s">
        <v>8278</v>
      </c>
      <c r="U934" s="6">
        <f t="shared" si="102"/>
        <v>41310.969270833331</v>
      </c>
      <c r="V934" s="9">
        <f t="shared" si="104"/>
        <v>2013</v>
      </c>
      <c r="W934" s="6">
        <f t="shared" si="103"/>
        <v>41355.927604166667</v>
      </c>
    </row>
    <row r="935" spans="1:23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H935" t="s">
        <v>8224</v>
      </c>
      <c r="I935" t="s">
        <v>8246</v>
      </c>
      <c r="K935">
        <v>1399867409</v>
      </c>
      <c r="L935">
        <v>1394683409</v>
      </c>
      <c r="M935" t="b">
        <v>0</v>
      </c>
      <c r="N935">
        <v>2</v>
      </c>
      <c r="O935" s="9">
        <f t="shared" si="98"/>
        <v>6</v>
      </c>
      <c r="P935" s="12">
        <f t="shared" si="99"/>
        <v>60</v>
      </c>
      <c r="Q935" t="str">
        <f t="shared" si="100"/>
        <v>music</v>
      </c>
      <c r="R935" t="str">
        <f t="shared" si="101"/>
        <v>jazz</v>
      </c>
      <c r="S935" t="b">
        <v>0</v>
      </c>
      <c r="T935" t="s">
        <v>8278</v>
      </c>
      <c r="U935" s="6">
        <f t="shared" si="102"/>
        <v>41711.169085648144</v>
      </c>
      <c r="V935" s="9">
        <f t="shared" si="104"/>
        <v>2014</v>
      </c>
      <c r="W935" s="6">
        <f t="shared" si="103"/>
        <v>41771.169085648144</v>
      </c>
    </row>
    <row r="936" spans="1:23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H936" t="s">
        <v>8229</v>
      </c>
      <c r="I936" t="s">
        <v>8251</v>
      </c>
      <c r="K936">
        <v>1399183200</v>
      </c>
      <c r="L936">
        <v>1396633284</v>
      </c>
      <c r="M936" t="b">
        <v>0</v>
      </c>
      <c r="N936">
        <v>30</v>
      </c>
      <c r="O936" s="9">
        <f t="shared" si="98"/>
        <v>30.4</v>
      </c>
      <c r="P936" s="12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t="b">
        <v>0</v>
      </c>
      <c r="T936" t="s">
        <v>8278</v>
      </c>
      <c r="U936" s="6">
        <f t="shared" si="102"/>
        <v>41733.737083333333</v>
      </c>
      <c r="V936" s="9">
        <f t="shared" si="104"/>
        <v>2014</v>
      </c>
      <c r="W936" s="6">
        <f t="shared" si="103"/>
        <v>41763.25</v>
      </c>
    </row>
    <row r="937" spans="1:23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H937" t="s">
        <v>8224</v>
      </c>
      <c r="I937" t="s">
        <v>8246</v>
      </c>
      <c r="K937">
        <v>1454054429</v>
      </c>
      <c r="L937">
        <v>1451462429</v>
      </c>
      <c r="M937" t="b">
        <v>0</v>
      </c>
      <c r="N937">
        <v>2</v>
      </c>
      <c r="O937" s="9">
        <f t="shared" si="98"/>
        <v>1.4285714285714286</v>
      </c>
      <c r="P937" s="12">
        <f t="shared" si="99"/>
        <v>25</v>
      </c>
      <c r="Q937" t="str">
        <f t="shared" si="100"/>
        <v>music</v>
      </c>
      <c r="R937" t="str">
        <f t="shared" si="101"/>
        <v>jazz</v>
      </c>
      <c r="S937" t="b">
        <v>0</v>
      </c>
      <c r="T937" t="s">
        <v>8278</v>
      </c>
      <c r="U937" s="6">
        <f t="shared" si="102"/>
        <v>42368.333668981482</v>
      </c>
      <c r="V937" s="9">
        <f t="shared" si="104"/>
        <v>2015</v>
      </c>
      <c r="W937" s="6">
        <f t="shared" si="103"/>
        <v>42398.333668981482</v>
      </c>
    </row>
    <row r="938" spans="1:23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H938" t="s">
        <v>8224</v>
      </c>
      <c r="I938" t="s">
        <v>8246</v>
      </c>
      <c r="K938">
        <v>1326916800</v>
      </c>
      <c r="L938">
        <v>1323131689</v>
      </c>
      <c r="M938" t="b">
        <v>0</v>
      </c>
      <c r="N938">
        <v>0</v>
      </c>
      <c r="O938" s="9">
        <f t="shared" si="98"/>
        <v>0</v>
      </c>
      <c r="P938" s="12">
        <f t="shared" si="99"/>
        <v>0</v>
      </c>
      <c r="Q938" t="str">
        <f t="shared" si="100"/>
        <v>music</v>
      </c>
      <c r="R938" t="str">
        <f t="shared" si="101"/>
        <v>jazz</v>
      </c>
      <c r="S938" t="b">
        <v>0</v>
      </c>
      <c r="T938" t="s">
        <v>8278</v>
      </c>
      <c r="U938" s="6">
        <f t="shared" si="102"/>
        <v>40883.024178240739</v>
      </c>
      <c r="V938" s="9">
        <f t="shared" si="104"/>
        <v>2011</v>
      </c>
      <c r="W938" s="6">
        <f t="shared" si="103"/>
        <v>40926.833333333336</v>
      </c>
    </row>
    <row r="939" spans="1:23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H939" t="s">
        <v>8224</v>
      </c>
      <c r="I939" t="s">
        <v>8246</v>
      </c>
      <c r="K939">
        <v>1383509357</v>
      </c>
      <c r="L939">
        <v>1380913757</v>
      </c>
      <c r="M939" t="b">
        <v>0</v>
      </c>
      <c r="N939">
        <v>2</v>
      </c>
      <c r="O939" s="9">
        <f t="shared" si="98"/>
        <v>1.1428571428571428</v>
      </c>
      <c r="P939" s="12">
        <f t="shared" si="99"/>
        <v>20</v>
      </c>
      <c r="Q939" t="str">
        <f t="shared" si="100"/>
        <v>music</v>
      </c>
      <c r="R939" t="str">
        <f t="shared" si="101"/>
        <v>jazz</v>
      </c>
      <c r="S939" t="b">
        <v>0</v>
      </c>
      <c r="T939" t="s">
        <v>8278</v>
      </c>
      <c r="U939" s="6">
        <f t="shared" si="102"/>
        <v>41551.798113425924</v>
      </c>
      <c r="V939" s="9">
        <f t="shared" si="104"/>
        <v>2013</v>
      </c>
      <c r="W939" s="6">
        <f t="shared" si="103"/>
        <v>41581.839780092589</v>
      </c>
    </row>
    <row r="940" spans="1:23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H940" t="s">
        <v>8224</v>
      </c>
      <c r="I940" t="s">
        <v>8246</v>
      </c>
      <c r="K940">
        <v>1346585448</v>
      </c>
      <c r="L940">
        <v>1343993448</v>
      </c>
      <c r="M940" t="b">
        <v>0</v>
      </c>
      <c r="N940">
        <v>1</v>
      </c>
      <c r="O940" s="9">
        <f t="shared" si="98"/>
        <v>0.35714285714285715</v>
      </c>
      <c r="P940" s="12">
        <f t="shared" si="99"/>
        <v>25</v>
      </c>
      <c r="Q940" t="str">
        <f t="shared" si="100"/>
        <v>music</v>
      </c>
      <c r="R940" t="str">
        <f t="shared" si="101"/>
        <v>jazz</v>
      </c>
      <c r="S940" t="b">
        <v>0</v>
      </c>
      <c r="T940" t="s">
        <v>8278</v>
      </c>
      <c r="U940" s="6">
        <f t="shared" si="102"/>
        <v>41124.479722222226</v>
      </c>
      <c r="V940" s="9">
        <f t="shared" si="104"/>
        <v>2012</v>
      </c>
      <c r="W940" s="6">
        <f t="shared" si="103"/>
        <v>41154.479722222226</v>
      </c>
    </row>
    <row r="941" spans="1:23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H941" t="s">
        <v>8224</v>
      </c>
      <c r="I941" t="s">
        <v>8246</v>
      </c>
      <c r="K941">
        <v>1372622280</v>
      </c>
      <c r="L941">
        <v>1369246738</v>
      </c>
      <c r="M941" t="b">
        <v>0</v>
      </c>
      <c r="N941">
        <v>2</v>
      </c>
      <c r="O941" s="9">
        <f t="shared" si="98"/>
        <v>1.4545454545454546</v>
      </c>
      <c r="P941" s="12">
        <f t="shared" si="99"/>
        <v>20</v>
      </c>
      <c r="Q941" t="str">
        <f t="shared" si="100"/>
        <v>music</v>
      </c>
      <c r="R941" t="str">
        <f t="shared" si="101"/>
        <v>jazz</v>
      </c>
      <c r="S941" t="b">
        <v>0</v>
      </c>
      <c r="T941" t="s">
        <v>8278</v>
      </c>
      <c r="U941" s="6">
        <f t="shared" si="102"/>
        <v>41416.763171296298</v>
      </c>
      <c r="V941" s="9">
        <f t="shared" si="104"/>
        <v>2013</v>
      </c>
      <c r="W941" s="6">
        <f t="shared" si="103"/>
        <v>41455.831944444442</v>
      </c>
    </row>
    <row r="942" spans="1:23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H942" t="s">
        <v>8224</v>
      </c>
      <c r="I942" t="s">
        <v>8246</v>
      </c>
      <c r="K942">
        <v>1439251926</v>
      </c>
      <c r="L942">
        <v>1435363926</v>
      </c>
      <c r="M942" t="b">
        <v>0</v>
      </c>
      <c r="N942">
        <v>14</v>
      </c>
      <c r="O942" s="9">
        <f t="shared" si="98"/>
        <v>17.155555555555555</v>
      </c>
      <c r="P942" s="1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t="b">
        <v>0</v>
      </c>
      <c r="T942" t="s">
        <v>8273</v>
      </c>
      <c r="U942" s="6">
        <f t="shared" si="102"/>
        <v>42182.008402777778</v>
      </c>
      <c r="V942" s="9">
        <f t="shared" si="104"/>
        <v>2015</v>
      </c>
      <c r="W942" s="6">
        <f t="shared" si="103"/>
        <v>42227.008402777778</v>
      </c>
    </row>
    <row r="943" spans="1:23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H943" t="s">
        <v>8224</v>
      </c>
      <c r="I943" t="s">
        <v>8246</v>
      </c>
      <c r="K943">
        <v>1486693145</v>
      </c>
      <c r="L943">
        <v>1484101145</v>
      </c>
      <c r="M943" t="b">
        <v>0</v>
      </c>
      <c r="N943">
        <v>31</v>
      </c>
      <c r="O943" s="9">
        <f t="shared" si="98"/>
        <v>2.3220000000000001</v>
      </c>
      <c r="P943" s="12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t="b">
        <v>0</v>
      </c>
      <c r="T943" t="s">
        <v>8273</v>
      </c>
      <c r="U943" s="6">
        <f t="shared" si="102"/>
        <v>42746.096585648149</v>
      </c>
      <c r="V943" s="9">
        <f t="shared" si="104"/>
        <v>2017</v>
      </c>
      <c r="W943" s="6">
        <f t="shared" si="103"/>
        <v>42776.096585648149</v>
      </c>
    </row>
    <row r="944" spans="1:23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H944" t="s">
        <v>8224</v>
      </c>
      <c r="I944" t="s">
        <v>8246</v>
      </c>
      <c r="K944">
        <v>1455826460</v>
      </c>
      <c r="L944">
        <v>1452716060</v>
      </c>
      <c r="M944" t="b">
        <v>0</v>
      </c>
      <c r="N944">
        <v>16</v>
      </c>
      <c r="O944" s="9">
        <f t="shared" si="98"/>
        <v>8.9066666666666663</v>
      </c>
      <c r="P944" s="12">
        <f t="shared" si="99"/>
        <v>41.75</v>
      </c>
      <c r="Q944" t="str">
        <f t="shared" si="100"/>
        <v>technology</v>
      </c>
      <c r="R944" t="str">
        <f t="shared" si="101"/>
        <v>wearables</v>
      </c>
      <c r="S944" t="b">
        <v>0</v>
      </c>
      <c r="T944" t="s">
        <v>8273</v>
      </c>
      <c r="U944" s="6">
        <f t="shared" si="102"/>
        <v>42382.843287037038</v>
      </c>
      <c r="V944" s="9">
        <f t="shared" si="104"/>
        <v>2016</v>
      </c>
      <c r="W944" s="6">
        <f t="shared" si="103"/>
        <v>42418.843287037038</v>
      </c>
    </row>
    <row r="945" spans="1:23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H945" t="s">
        <v>8224</v>
      </c>
      <c r="I945" t="s">
        <v>8246</v>
      </c>
      <c r="K945">
        <v>1480438905</v>
      </c>
      <c r="L945">
        <v>1477843305</v>
      </c>
      <c r="M945" t="b">
        <v>0</v>
      </c>
      <c r="N945">
        <v>12</v>
      </c>
      <c r="O945" s="9">
        <f t="shared" si="98"/>
        <v>9.6333333333333329</v>
      </c>
      <c r="P945" s="12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t="b">
        <v>0</v>
      </c>
      <c r="T945" t="s">
        <v>8273</v>
      </c>
      <c r="U945" s="6">
        <f t="shared" si="102"/>
        <v>42673.66788194445</v>
      </c>
      <c r="V945" s="9">
        <f t="shared" si="104"/>
        <v>2016</v>
      </c>
      <c r="W945" s="6">
        <f t="shared" si="103"/>
        <v>42703.709548611107</v>
      </c>
    </row>
    <row r="946" spans="1:23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H946" t="s">
        <v>8224</v>
      </c>
      <c r="I946" t="s">
        <v>8246</v>
      </c>
      <c r="K946">
        <v>1460988000</v>
      </c>
      <c r="L946">
        <v>1458050450</v>
      </c>
      <c r="M946" t="b">
        <v>0</v>
      </c>
      <c r="N946">
        <v>96</v>
      </c>
      <c r="O946" s="9">
        <f t="shared" si="98"/>
        <v>13.326000000000001</v>
      </c>
      <c r="P946" s="12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t="b">
        <v>0</v>
      </c>
      <c r="T946" t="s">
        <v>8273</v>
      </c>
      <c r="U946" s="6">
        <f t="shared" si="102"/>
        <v>42444.583912037036</v>
      </c>
      <c r="V946" s="9">
        <f t="shared" si="104"/>
        <v>2016</v>
      </c>
      <c r="W946" s="6">
        <f t="shared" si="103"/>
        <v>42478.583333333328</v>
      </c>
    </row>
    <row r="947" spans="1:23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H947" t="s">
        <v>8230</v>
      </c>
      <c r="I947" t="s">
        <v>8249</v>
      </c>
      <c r="K947">
        <v>1487462340</v>
      </c>
      <c r="L947">
        <v>1482958626</v>
      </c>
      <c r="M947" t="b">
        <v>0</v>
      </c>
      <c r="N947">
        <v>16</v>
      </c>
      <c r="O947" s="9">
        <f t="shared" si="98"/>
        <v>2.484</v>
      </c>
      <c r="P947" s="12">
        <f t="shared" si="99"/>
        <v>155.25</v>
      </c>
      <c r="Q947" t="str">
        <f t="shared" si="100"/>
        <v>technology</v>
      </c>
      <c r="R947" t="str">
        <f t="shared" si="101"/>
        <v>wearables</v>
      </c>
      <c r="S947" t="b">
        <v>0</v>
      </c>
      <c r="T947" t="s">
        <v>8273</v>
      </c>
      <c r="U947" s="6">
        <f t="shared" si="102"/>
        <v>42732.872986111106</v>
      </c>
      <c r="V947" s="9">
        <f t="shared" si="104"/>
        <v>2016</v>
      </c>
      <c r="W947" s="6">
        <f t="shared" si="103"/>
        <v>42784.999305555553</v>
      </c>
    </row>
    <row r="948" spans="1:23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H948" t="s">
        <v>8224</v>
      </c>
      <c r="I948" t="s">
        <v>8246</v>
      </c>
      <c r="K948">
        <v>1473444048</v>
      </c>
      <c r="L948">
        <v>1470852048</v>
      </c>
      <c r="M948" t="b">
        <v>0</v>
      </c>
      <c r="N948">
        <v>5</v>
      </c>
      <c r="O948" s="9">
        <f t="shared" si="98"/>
        <v>1.9066666666666667</v>
      </c>
      <c r="P948" s="12">
        <f t="shared" si="99"/>
        <v>57.2</v>
      </c>
      <c r="Q948" t="str">
        <f t="shared" si="100"/>
        <v>technology</v>
      </c>
      <c r="R948" t="str">
        <f t="shared" si="101"/>
        <v>wearables</v>
      </c>
      <c r="S948" t="b">
        <v>0</v>
      </c>
      <c r="T948" t="s">
        <v>8273</v>
      </c>
      <c r="U948" s="6">
        <f t="shared" si="102"/>
        <v>42592.750555555554</v>
      </c>
      <c r="V948" s="9">
        <f t="shared" si="104"/>
        <v>2016</v>
      </c>
      <c r="W948" s="6">
        <f t="shared" si="103"/>
        <v>42622.750555555554</v>
      </c>
    </row>
    <row r="949" spans="1:23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H949" t="s">
        <v>8224</v>
      </c>
      <c r="I949" t="s">
        <v>8246</v>
      </c>
      <c r="K949">
        <v>1467312306</v>
      </c>
      <c r="L949">
        <v>1462128306</v>
      </c>
      <c r="M949" t="b">
        <v>0</v>
      </c>
      <c r="N949">
        <v>0</v>
      </c>
      <c r="O949" s="9">
        <f t="shared" si="98"/>
        <v>0</v>
      </c>
      <c r="P949" s="12">
        <f t="shared" si="99"/>
        <v>0</v>
      </c>
      <c r="Q949" t="str">
        <f t="shared" si="100"/>
        <v>technology</v>
      </c>
      <c r="R949" t="str">
        <f t="shared" si="101"/>
        <v>wearables</v>
      </c>
      <c r="S949" t="b">
        <v>0</v>
      </c>
      <c r="T949" t="s">
        <v>8273</v>
      </c>
      <c r="U949" s="6">
        <f t="shared" si="102"/>
        <v>42491.781319444446</v>
      </c>
      <c r="V949" s="9">
        <f t="shared" si="104"/>
        <v>2016</v>
      </c>
      <c r="W949" s="6">
        <f t="shared" si="103"/>
        <v>42551.781319444446</v>
      </c>
    </row>
    <row r="950" spans="1:23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H950" t="s">
        <v>8233</v>
      </c>
      <c r="I950" t="s">
        <v>8249</v>
      </c>
      <c r="K950">
        <v>1457812364</v>
      </c>
      <c r="L950">
        <v>1455220364</v>
      </c>
      <c r="M950" t="b">
        <v>0</v>
      </c>
      <c r="N950">
        <v>8</v>
      </c>
      <c r="O950" s="9">
        <f t="shared" si="98"/>
        <v>12</v>
      </c>
      <c r="P950" s="12">
        <f t="shared" si="99"/>
        <v>60</v>
      </c>
      <c r="Q950" t="str">
        <f t="shared" si="100"/>
        <v>technology</v>
      </c>
      <c r="R950" t="str">
        <f t="shared" si="101"/>
        <v>wearables</v>
      </c>
      <c r="S950" t="b">
        <v>0</v>
      </c>
      <c r="T950" t="s">
        <v>8273</v>
      </c>
      <c r="U950" s="6">
        <f t="shared" si="102"/>
        <v>42411.828287037039</v>
      </c>
      <c r="V950" s="9">
        <f t="shared" si="104"/>
        <v>2016</v>
      </c>
      <c r="W950" s="6">
        <f t="shared" si="103"/>
        <v>42441.828287037039</v>
      </c>
    </row>
    <row r="951" spans="1:23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H951" t="s">
        <v>8236</v>
      </c>
      <c r="I951" t="s">
        <v>8249</v>
      </c>
      <c r="K951">
        <v>1456016576</v>
      </c>
      <c r="L951">
        <v>1450832576</v>
      </c>
      <c r="M951" t="b">
        <v>0</v>
      </c>
      <c r="N951">
        <v>7</v>
      </c>
      <c r="O951" s="9">
        <f t="shared" si="98"/>
        <v>1.365</v>
      </c>
      <c r="P951" s="12">
        <f t="shared" si="99"/>
        <v>39</v>
      </c>
      <c r="Q951" t="str">
        <f t="shared" si="100"/>
        <v>technology</v>
      </c>
      <c r="R951" t="str">
        <f t="shared" si="101"/>
        <v>wearables</v>
      </c>
      <c r="S951" t="b">
        <v>0</v>
      </c>
      <c r="T951" t="s">
        <v>8273</v>
      </c>
      <c r="U951" s="6">
        <f t="shared" si="102"/>
        <v>42361.043703703705</v>
      </c>
      <c r="V951" s="9">
        <f t="shared" si="104"/>
        <v>2015</v>
      </c>
      <c r="W951" s="6">
        <f t="shared" si="103"/>
        <v>42421.043703703705</v>
      </c>
    </row>
    <row r="952" spans="1:23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H952" t="s">
        <v>8229</v>
      </c>
      <c r="I952" t="s">
        <v>8251</v>
      </c>
      <c r="K952">
        <v>1453053661</v>
      </c>
      <c r="L952">
        <v>1450461661</v>
      </c>
      <c r="M952" t="b">
        <v>0</v>
      </c>
      <c r="N952">
        <v>24</v>
      </c>
      <c r="O952" s="9">
        <f t="shared" si="98"/>
        <v>28.04</v>
      </c>
      <c r="P952" s="1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t="b">
        <v>0</v>
      </c>
      <c r="T952" t="s">
        <v>8273</v>
      </c>
      <c r="U952" s="6">
        <f t="shared" si="102"/>
        <v>42356.750706018516</v>
      </c>
      <c r="V952" s="9">
        <f t="shared" si="104"/>
        <v>2015</v>
      </c>
      <c r="W952" s="6">
        <f t="shared" si="103"/>
        <v>42386.750706018516</v>
      </c>
    </row>
    <row r="953" spans="1:23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H953" t="s">
        <v>8224</v>
      </c>
      <c r="I953" t="s">
        <v>8246</v>
      </c>
      <c r="K953">
        <v>1465054872</v>
      </c>
      <c r="L953">
        <v>1461166872</v>
      </c>
      <c r="M953" t="b">
        <v>0</v>
      </c>
      <c r="N953">
        <v>121</v>
      </c>
      <c r="O953" s="9">
        <f t="shared" si="98"/>
        <v>38.39</v>
      </c>
      <c r="P953" s="12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t="b">
        <v>0</v>
      </c>
      <c r="T953" t="s">
        <v>8273</v>
      </c>
      <c r="U953" s="6">
        <f t="shared" si="102"/>
        <v>42480.653611111113</v>
      </c>
      <c r="V953" s="9">
        <f t="shared" si="104"/>
        <v>2016</v>
      </c>
      <c r="W953" s="6">
        <f t="shared" si="103"/>
        <v>42525.653611111113</v>
      </c>
    </row>
    <row r="954" spans="1:23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H954" t="s">
        <v>8224</v>
      </c>
      <c r="I954" t="s">
        <v>8246</v>
      </c>
      <c r="K954">
        <v>1479483812</v>
      </c>
      <c r="L954">
        <v>1476888212</v>
      </c>
      <c r="M954" t="b">
        <v>0</v>
      </c>
      <c r="N954">
        <v>196</v>
      </c>
      <c r="O954" s="9">
        <f t="shared" si="98"/>
        <v>39.942857142857143</v>
      </c>
      <c r="P954" s="12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t="b">
        <v>0</v>
      </c>
      <c r="T954" t="s">
        <v>8273</v>
      </c>
      <c r="U954" s="6">
        <f t="shared" si="102"/>
        <v>42662.613564814819</v>
      </c>
      <c r="V954" s="9">
        <f t="shared" si="104"/>
        <v>2016</v>
      </c>
      <c r="W954" s="6">
        <f t="shared" si="103"/>
        <v>42692.655231481476</v>
      </c>
    </row>
    <row r="955" spans="1:23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H955" t="s">
        <v>8224</v>
      </c>
      <c r="I955" t="s">
        <v>8246</v>
      </c>
      <c r="K955">
        <v>1422158199</v>
      </c>
      <c r="L955">
        <v>1419566199</v>
      </c>
      <c r="M955" t="b">
        <v>0</v>
      </c>
      <c r="N955">
        <v>5</v>
      </c>
      <c r="O955" s="9">
        <f t="shared" si="98"/>
        <v>0.84</v>
      </c>
      <c r="P955" s="12">
        <f t="shared" si="99"/>
        <v>25.2</v>
      </c>
      <c r="Q955" t="str">
        <f t="shared" si="100"/>
        <v>technology</v>
      </c>
      <c r="R955" t="str">
        <f t="shared" si="101"/>
        <v>wearables</v>
      </c>
      <c r="S955" t="b">
        <v>0</v>
      </c>
      <c r="T955" t="s">
        <v>8273</v>
      </c>
      <c r="U955" s="6">
        <f t="shared" si="102"/>
        <v>41999.164340277777</v>
      </c>
      <c r="V955" s="9">
        <f t="shared" si="104"/>
        <v>2014</v>
      </c>
      <c r="W955" s="6">
        <f t="shared" si="103"/>
        <v>42029.164340277777</v>
      </c>
    </row>
    <row r="956" spans="1:23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H956" t="s">
        <v>8224</v>
      </c>
      <c r="I956" t="s">
        <v>8246</v>
      </c>
      <c r="K956">
        <v>1440100839</v>
      </c>
      <c r="L956">
        <v>1436472039</v>
      </c>
      <c r="M956" t="b">
        <v>0</v>
      </c>
      <c r="N956">
        <v>73</v>
      </c>
      <c r="O956" s="9">
        <f t="shared" si="98"/>
        <v>43.406666666666666</v>
      </c>
      <c r="P956" s="12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t="b">
        <v>0</v>
      </c>
      <c r="T956" t="s">
        <v>8273</v>
      </c>
      <c r="U956" s="6">
        <f t="shared" si="102"/>
        <v>42194.833784722221</v>
      </c>
      <c r="V956" s="9">
        <f t="shared" si="104"/>
        <v>2015</v>
      </c>
      <c r="W956" s="6">
        <f t="shared" si="103"/>
        <v>42236.833784722221</v>
      </c>
    </row>
    <row r="957" spans="1:23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H957" t="s">
        <v>8224</v>
      </c>
      <c r="I957" t="s">
        <v>8246</v>
      </c>
      <c r="K957">
        <v>1473750300</v>
      </c>
      <c r="L957">
        <v>1470294300</v>
      </c>
      <c r="M957" t="b">
        <v>0</v>
      </c>
      <c r="N957">
        <v>93</v>
      </c>
      <c r="O957" s="9">
        <f t="shared" si="98"/>
        <v>5.6613333333333333</v>
      </c>
      <c r="P957" s="12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t="b">
        <v>0</v>
      </c>
      <c r="T957" t="s">
        <v>8273</v>
      </c>
      <c r="U957" s="6">
        <f t="shared" si="102"/>
        <v>42586.295138888891</v>
      </c>
      <c r="V957" s="9">
        <f t="shared" si="104"/>
        <v>2016</v>
      </c>
      <c r="W957" s="6">
        <f t="shared" si="103"/>
        <v>42626.295138888891</v>
      </c>
    </row>
    <row r="958" spans="1:23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H958" t="s">
        <v>8224</v>
      </c>
      <c r="I958" t="s">
        <v>8246</v>
      </c>
      <c r="K958">
        <v>1430081759</v>
      </c>
      <c r="L958">
        <v>1424901359</v>
      </c>
      <c r="M958" t="b">
        <v>0</v>
      </c>
      <c r="N958">
        <v>17</v>
      </c>
      <c r="O958" s="9">
        <f t="shared" si="98"/>
        <v>1.722</v>
      </c>
      <c r="P958" s="12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t="b">
        <v>0</v>
      </c>
      <c r="T958" t="s">
        <v>8273</v>
      </c>
      <c r="U958" s="6">
        <f t="shared" si="102"/>
        <v>42060.913877314815</v>
      </c>
      <c r="V958" s="9">
        <f t="shared" si="104"/>
        <v>2015</v>
      </c>
      <c r="W958" s="6">
        <f t="shared" si="103"/>
        <v>42120.872210648144</v>
      </c>
    </row>
    <row r="959" spans="1:23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H959" t="s">
        <v>8224</v>
      </c>
      <c r="I959" t="s">
        <v>8246</v>
      </c>
      <c r="K959">
        <v>1479392133</v>
      </c>
      <c r="L959">
        <v>1476710133</v>
      </c>
      <c r="M959" t="b">
        <v>0</v>
      </c>
      <c r="N959">
        <v>7</v>
      </c>
      <c r="O959" s="9">
        <f t="shared" si="98"/>
        <v>1.9416666666666667</v>
      </c>
      <c r="P959" s="12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t="b">
        <v>0</v>
      </c>
      <c r="T959" t="s">
        <v>8273</v>
      </c>
      <c r="U959" s="6">
        <f t="shared" si="102"/>
        <v>42660.552465277782</v>
      </c>
      <c r="V959" s="9">
        <f t="shared" si="104"/>
        <v>2016</v>
      </c>
      <c r="W959" s="6">
        <f t="shared" si="103"/>
        <v>42691.594131944439</v>
      </c>
    </row>
    <row r="960" spans="1:23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H960" t="s">
        <v>8224</v>
      </c>
      <c r="I960" t="s">
        <v>8246</v>
      </c>
      <c r="K960">
        <v>1428641940</v>
      </c>
      <c r="L960">
        <v>1426792563</v>
      </c>
      <c r="M960" t="b">
        <v>0</v>
      </c>
      <c r="N960">
        <v>17</v>
      </c>
      <c r="O960" s="9">
        <f t="shared" si="98"/>
        <v>11.328275684711329</v>
      </c>
      <c r="P960" s="12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t="b">
        <v>0</v>
      </c>
      <c r="T960" t="s">
        <v>8273</v>
      </c>
      <c r="U960" s="6">
        <f t="shared" si="102"/>
        <v>42082.802812499998</v>
      </c>
      <c r="V960" s="9">
        <f t="shared" si="104"/>
        <v>2015</v>
      </c>
      <c r="W960" s="6">
        <f t="shared" si="103"/>
        <v>42104.207638888889</v>
      </c>
    </row>
    <row r="961" spans="1:23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H961" t="s">
        <v>8224</v>
      </c>
      <c r="I961" t="s">
        <v>8246</v>
      </c>
      <c r="K961">
        <v>1421640665</v>
      </c>
      <c r="L961">
        <v>1419048665</v>
      </c>
      <c r="M961" t="b">
        <v>0</v>
      </c>
      <c r="N961">
        <v>171</v>
      </c>
      <c r="O961" s="9">
        <f t="shared" si="98"/>
        <v>38.86</v>
      </c>
      <c r="P961" s="12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t="b">
        <v>0</v>
      </c>
      <c r="T961" t="s">
        <v>8273</v>
      </c>
      <c r="U961" s="6">
        <f t="shared" si="102"/>
        <v>41993.174363425926</v>
      </c>
      <c r="V961" s="9">
        <f t="shared" si="104"/>
        <v>2014</v>
      </c>
      <c r="W961" s="6">
        <f t="shared" si="103"/>
        <v>42023.174363425926</v>
      </c>
    </row>
    <row r="962" spans="1:23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H962" t="s">
        <v>8224</v>
      </c>
      <c r="I962" t="s">
        <v>8246</v>
      </c>
      <c r="K962">
        <v>1489500155</v>
      </c>
      <c r="L962">
        <v>1485874955</v>
      </c>
      <c r="M962" t="b">
        <v>0</v>
      </c>
      <c r="N962">
        <v>188</v>
      </c>
      <c r="O962" s="9">
        <f t="shared" si="98"/>
        <v>46.100628930817614</v>
      </c>
      <c r="P962" s="12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t="b">
        <v>0</v>
      </c>
      <c r="T962" t="s">
        <v>8273</v>
      </c>
      <c r="U962" s="6">
        <f t="shared" si="102"/>
        <v>42766.626793981486</v>
      </c>
      <c r="V962" s="9">
        <f t="shared" si="104"/>
        <v>2017</v>
      </c>
      <c r="W962" s="6">
        <f t="shared" si="103"/>
        <v>42808.585127314815</v>
      </c>
    </row>
    <row r="963" spans="1:23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H963" t="s">
        <v>8224</v>
      </c>
      <c r="I963" t="s">
        <v>8246</v>
      </c>
      <c r="K963">
        <v>1487617200</v>
      </c>
      <c r="L963">
        <v>1483634335</v>
      </c>
      <c r="M963" t="b">
        <v>0</v>
      </c>
      <c r="N963">
        <v>110</v>
      </c>
      <c r="O963" s="9">
        <f t="shared" ref="O963:O1026" si="105">E963*100/D963</f>
        <v>42.188421052631575</v>
      </c>
      <c r="P963" s="12">
        <f t="shared" ref="P963:P1026" si="106">IF(N963=0,0,E963/N963)</f>
        <v>364.35454545454547</v>
      </c>
      <c r="Q963" t="str">
        <f t="shared" ref="Q963:Q1026" si="107">LEFT(T963,FIND("/",T963)-1)</f>
        <v>technology</v>
      </c>
      <c r="R963" t="str">
        <f t="shared" ref="R963:R1026" si="108">RIGHT(T963,LEN(T963)-FIND("/",T963))</f>
        <v>wearables</v>
      </c>
      <c r="S963" t="b">
        <v>0</v>
      </c>
      <c r="T963" t="s">
        <v>8273</v>
      </c>
      <c r="U963" s="6">
        <f t="shared" ref="U963:U1026" si="109">(L963/86400)+DATE(1970,1,1)</f>
        <v>42740.693692129629</v>
      </c>
      <c r="V963" s="9">
        <f t="shared" si="104"/>
        <v>2017</v>
      </c>
      <c r="W963" s="6">
        <f t="shared" ref="W963:W1026" si="110">(K963/86400)+DATE(1970,1,1)</f>
        <v>42786.791666666672</v>
      </c>
    </row>
    <row r="964" spans="1:23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H964" t="s">
        <v>8224</v>
      </c>
      <c r="I964" t="s">
        <v>8246</v>
      </c>
      <c r="K964">
        <v>1455210353</v>
      </c>
      <c r="L964">
        <v>1451927153</v>
      </c>
      <c r="M964" t="b">
        <v>0</v>
      </c>
      <c r="N964">
        <v>37</v>
      </c>
      <c r="O964" s="9">
        <f t="shared" si="105"/>
        <v>28.48</v>
      </c>
      <c r="P964" s="12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t="b">
        <v>0</v>
      </c>
      <c r="T964" t="s">
        <v>8273</v>
      </c>
      <c r="U964" s="6">
        <f t="shared" si="109"/>
        <v>42373.712418981479</v>
      </c>
      <c r="V964" s="9">
        <f t="shared" ref="V964:V1027" si="111">YEAR(U964)</f>
        <v>2016</v>
      </c>
      <c r="W964" s="6">
        <f t="shared" si="110"/>
        <v>42411.712418981479</v>
      </c>
    </row>
    <row r="965" spans="1:23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H965" t="s">
        <v>8224</v>
      </c>
      <c r="I965" t="s">
        <v>8246</v>
      </c>
      <c r="K965">
        <v>1476717319</v>
      </c>
      <c r="L965">
        <v>1473693319</v>
      </c>
      <c r="M965" t="b">
        <v>0</v>
      </c>
      <c r="N965">
        <v>9</v>
      </c>
      <c r="O965" s="9">
        <f t="shared" si="105"/>
        <v>1.0771428571428572</v>
      </c>
      <c r="P965" s="12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t="b">
        <v>0</v>
      </c>
      <c r="T965" t="s">
        <v>8273</v>
      </c>
      <c r="U965" s="6">
        <f t="shared" si="109"/>
        <v>42625.635636574079</v>
      </c>
      <c r="V965" s="9">
        <f t="shared" si="111"/>
        <v>2016</v>
      </c>
      <c r="W965" s="6">
        <f t="shared" si="110"/>
        <v>42660.635636574079</v>
      </c>
    </row>
    <row r="966" spans="1:23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H966" t="s">
        <v>8229</v>
      </c>
      <c r="I966" t="s">
        <v>8251</v>
      </c>
      <c r="K966">
        <v>1441119919</v>
      </c>
      <c r="L966">
        <v>1437663919</v>
      </c>
      <c r="M966" t="b">
        <v>0</v>
      </c>
      <c r="N966">
        <v>29</v>
      </c>
      <c r="O966" s="9">
        <f t="shared" si="105"/>
        <v>0.79909090909090907</v>
      </c>
      <c r="P966" s="12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t="b">
        <v>0</v>
      </c>
      <c r="T966" t="s">
        <v>8273</v>
      </c>
      <c r="U966" s="6">
        <f t="shared" si="109"/>
        <v>42208.628692129627</v>
      </c>
      <c r="V966" s="9">
        <f t="shared" si="111"/>
        <v>2015</v>
      </c>
      <c r="W966" s="6">
        <f t="shared" si="110"/>
        <v>42248.628692129627</v>
      </c>
    </row>
    <row r="967" spans="1:23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H967" t="s">
        <v>8224</v>
      </c>
      <c r="I967" t="s">
        <v>8246</v>
      </c>
      <c r="K967">
        <v>1477454340</v>
      </c>
      <c r="L967">
        <v>1474676646</v>
      </c>
      <c r="M967" t="b">
        <v>0</v>
      </c>
      <c r="N967">
        <v>6</v>
      </c>
      <c r="O967" s="9">
        <f t="shared" si="105"/>
        <v>1.1919999999999999</v>
      </c>
      <c r="P967" s="12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t="b">
        <v>0</v>
      </c>
      <c r="T967" t="s">
        <v>8273</v>
      </c>
      <c r="U967" s="6">
        <f t="shared" si="109"/>
        <v>42637.016736111109</v>
      </c>
      <c r="V967" s="9">
        <f t="shared" si="111"/>
        <v>2016</v>
      </c>
      <c r="W967" s="6">
        <f t="shared" si="110"/>
        <v>42669.165972222225</v>
      </c>
    </row>
    <row r="968" spans="1:23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H968" t="s">
        <v>8224</v>
      </c>
      <c r="I968" t="s">
        <v>8246</v>
      </c>
      <c r="K968">
        <v>1475766932</v>
      </c>
      <c r="L968">
        <v>1473174932</v>
      </c>
      <c r="M968" t="b">
        <v>0</v>
      </c>
      <c r="N968">
        <v>30</v>
      </c>
      <c r="O968" s="9">
        <f t="shared" si="105"/>
        <v>14.8</v>
      </c>
      <c r="P968" s="12">
        <f t="shared" si="106"/>
        <v>59.2</v>
      </c>
      <c r="Q968" t="str">
        <f t="shared" si="107"/>
        <v>technology</v>
      </c>
      <c r="R968" t="str">
        <f t="shared" si="108"/>
        <v>wearables</v>
      </c>
      <c r="S968" t="b">
        <v>0</v>
      </c>
      <c r="T968" t="s">
        <v>8273</v>
      </c>
      <c r="U968" s="6">
        <f t="shared" si="109"/>
        <v>42619.635787037041</v>
      </c>
      <c r="V968" s="9">
        <f t="shared" si="111"/>
        <v>2016</v>
      </c>
      <c r="W968" s="6">
        <f t="shared" si="110"/>
        <v>42649.635787037041</v>
      </c>
    </row>
    <row r="969" spans="1:23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H969" t="s">
        <v>8224</v>
      </c>
      <c r="I969" t="s">
        <v>8246</v>
      </c>
      <c r="K969">
        <v>1461301574</v>
      </c>
      <c r="L969">
        <v>1456121174</v>
      </c>
      <c r="M969" t="b">
        <v>0</v>
      </c>
      <c r="N969">
        <v>81</v>
      </c>
      <c r="O969" s="9">
        <f t="shared" si="105"/>
        <v>17.809999999999999</v>
      </c>
      <c r="P969" s="12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t="b">
        <v>0</v>
      </c>
      <c r="T969" t="s">
        <v>8273</v>
      </c>
      <c r="U969" s="6">
        <f t="shared" si="109"/>
        <v>42422.254328703704</v>
      </c>
      <c r="V969" s="9">
        <f t="shared" si="111"/>
        <v>2016</v>
      </c>
      <c r="W969" s="6">
        <f t="shared" si="110"/>
        <v>42482.21266203704</v>
      </c>
    </row>
    <row r="970" spans="1:23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H970" t="s">
        <v>8224</v>
      </c>
      <c r="I970" t="s">
        <v>8246</v>
      </c>
      <c r="K970">
        <v>1408134034</v>
      </c>
      <c r="L970">
        <v>1405542034</v>
      </c>
      <c r="M970" t="b">
        <v>0</v>
      </c>
      <c r="N970">
        <v>4</v>
      </c>
      <c r="O970" s="9">
        <f t="shared" si="105"/>
        <v>1.325</v>
      </c>
      <c r="P970" s="12">
        <f t="shared" si="106"/>
        <v>26.5</v>
      </c>
      <c r="Q970" t="str">
        <f t="shared" si="107"/>
        <v>technology</v>
      </c>
      <c r="R970" t="str">
        <f t="shared" si="108"/>
        <v>wearables</v>
      </c>
      <c r="S970" t="b">
        <v>0</v>
      </c>
      <c r="T970" t="s">
        <v>8273</v>
      </c>
      <c r="U970" s="6">
        <f t="shared" si="109"/>
        <v>41836.847615740742</v>
      </c>
      <c r="V970" s="9">
        <f t="shared" si="111"/>
        <v>2014</v>
      </c>
      <c r="W970" s="6">
        <f t="shared" si="110"/>
        <v>41866.847615740742</v>
      </c>
    </row>
    <row r="971" spans="1:23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H971" t="s">
        <v>8238</v>
      </c>
      <c r="I971" t="s">
        <v>8256</v>
      </c>
      <c r="K971">
        <v>1486624607</v>
      </c>
      <c r="L971">
        <v>1483773407</v>
      </c>
      <c r="M971" t="b">
        <v>0</v>
      </c>
      <c r="N971">
        <v>11</v>
      </c>
      <c r="O971" s="9">
        <f t="shared" si="105"/>
        <v>46.666666666666664</v>
      </c>
      <c r="P971" s="12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t="b">
        <v>0</v>
      </c>
      <c r="T971" t="s">
        <v>8273</v>
      </c>
      <c r="U971" s="6">
        <f t="shared" si="109"/>
        <v>42742.30332175926</v>
      </c>
      <c r="V971" s="9">
        <f t="shared" si="111"/>
        <v>2017</v>
      </c>
      <c r="W971" s="6">
        <f t="shared" si="110"/>
        <v>42775.30332175926</v>
      </c>
    </row>
    <row r="972" spans="1:23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H972" t="s">
        <v>8229</v>
      </c>
      <c r="I972" t="s">
        <v>8251</v>
      </c>
      <c r="K972">
        <v>1485147540</v>
      </c>
      <c r="L972">
        <v>1481951853</v>
      </c>
      <c r="M972" t="b">
        <v>0</v>
      </c>
      <c r="N972">
        <v>14</v>
      </c>
      <c r="O972" s="9">
        <f t="shared" si="105"/>
        <v>45.92</v>
      </c>
      <c r="P972" s="12">
        <f t="shared" si="106"/>
        <v>164</v>
      </c>
      <c r="Q972" t="str">
        <f t="shared" si="107"/>
        <v>technology</v>
      </c>
      <c r="R972" t="str">
        <f t="shared" si="108"/>
        <v>wearables</v>
      </c>
      <c r="S972" t="b">
        <v>0</v>
      </c>
      <c r="T972" t="s">
        <v>8273</v>
      </c>
      <c r="U972" s="6">
        <f t="shared" si="109"/>
        <v>42721.220520833333</v>
      </c>
      <c r="V972" s="9">
        <f t="shared" si="111"/>
        <v>2016</v>
      </c>
      <c r="W972" s="6">
        <f t="shared" si="110"/>
        <v>42758.207638888889</v>
      </c>
    </row>
    <row r="973" spans="1:23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H973" t="s">
        <v>8224</v>
      </c>
      <c r="I973" t="s">
        <v>8246</v>
      </c>
      <c r="K973">
        <v>1433178060</v>
      </c>
      <c r="L973">
        <v>1429290060</v>
      </c>
      <c r="M973" t="b">
        <v>0</v>
      </c>
      <c r="N973">
        <v>5</v>
      </c>
      <c r="O973" s="9">
        <f t="shared" si="105"/>
        <v>0.22600000000000001</v>
      </c>
      <c r="P973" s="12">
        <f t="shared" si="106"/>
        <v>45.2</v>
      </c>
      <c r="Q973" t="str">
        <f t="shared" si="107"/>
        <v>technology</v>
      </c>
      <c r="R973" t="str">
        <f t="shared" si="108"/>
        <v>wearables</v>
      </c>
      <c r="S973" t="b">
        <v>0</v>
      </c>
      <c r="T973" t="s">
        <v>8273</v>
      </c>
      <c r="U973" s="6">
        <f t="shared" si="109"/>
        <v>42111.709027777775</v>
      </c>
      <c r="V973" s="9">
        <f t="shared" si="111"/>
        <v>2015</v>
      </c>
      <c r="W973" s="6">
        <f t="shared" si="110"/>
        <v>42156.709027777775</v>
      </c>
    </row>
    <row r="974" spans="1:23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H974" t="s">
        <v>8224</v>
      </c>
      <c r="I974" t="s">
        <v>8246</v>
      </c>
      <c r="K974">
        <v>1409813940</v>
      </c>
      <c r="L974">
        <v>1407271598</v>
      </c>
      <c r="M974" t="b">
        <v>0</v>
      </c>
      <c r="N974">
        <v>45</v>
      </c>
      <c r="O974" s="9">
        <f t="shared" si="105"/>
        <v>34.625</v>
      </c>
      <c r="P974" s="12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t="b">
        <v>0</v>
      </c>
      <c r="T974" t="s">
        <v>8273</v>
      </c>
      <c r="U974" s="6">
        <f t="shared" si="109"/>
        <v>41856.865717592591</v>
      </c>
      <c r="V974" s="9">
        <f t="shared" si="111"/>
        <v>2014</v>
      </c>
      <c r="W974" s="6">
        <f t="shared" si="110"/>
        <v>41886.290972222225</v>
      </c>
    </row>
    <row r="975" spans="1:23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H975" t="s">
        <v>8224</v>
      </c>
      <c r="I975" t="s">
        <v>8246</v>
      </c>
      <c r="K975">
        <v>1447032093</v>
      </c>
      <c r="L975">
        <v>1441844493</v>
      </c>
      <c r="M975" t="b">
        <v>0</v>
      </c>
      <c r="N975">
        <v>8</v>
      </c>
      <c r="O975" s="9">
        <f t="shared" si="105"/>
        <v>2.0550000000000002</v>
      </c>
      <c r="P975" s="12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t="b">
        <v>0</v>
      </c>
      <c r="T975" t="s">
        <v>8273</v>
      </c>
      <c r="U975" s="6">
        <f t="shared" si="109"/>
        <v>42257.014965277776</v>
      </c>
      <c r="V975" s="9">
        <f t="shared" si="111"/>
        <v>2015</v>
      </c>
      <c r="W975" s="6">
        <f t="shared" si="110"/>
        <v>42317.056631944448</v>
      </c>
    </row>
    <row r="976" spans="1:23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H976" t="s">
        <v>8224</v>
      </c>
      <c r="I976" t="s">
        <v>8246</v>
      </c>
      <c r="K976">
        <v>1458925156</v>
      </c>
      <c r="L976">
        <v>1456336756</v>
      </c>
      <c r="M976" t="b">
        <v>0</v>
      </c>
      <c r="N976">
        <v>3</v>
      </c>
      <c r="O976" s="9">
        <f t="shared" si="105"/>
        <v>0.56000000000000005</v>
      </c>
      <c r="P976" s="12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t="b">
        <v>0</v>
      </c>
      <c r="T976" t="s">
        <v>8273</v>
      </c>
      <c r="U976" s="6">
        <f t="shared" si="109"/>
        <v>42424.749490740738</v>
      </c>
      <c r="V976" s="9">
        <f t="shared" si="111"/>
        <v>2016</v>
      </c>
      <c r="W976" s="6">
        <f t="shared" si="110"/>
        <v>42454.707824074074</v>
      </c>
    </row>
    <row r="977" spans="1:23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H977" t="s">
        <v>8224</v>
      </c>
      <c r="I977" t="s">
        <v>8246</v>
      </c>
      <c r="K977">
        <v>1467132185</v>
      </c>
      <c r="L977">
        <v>1461948185</v>
      </c>
      <c r="M977" t="b">
        <v>0</v>
      </c>
      <c r="N977">
        <v>24</v>
      </c>
      <c r="O977" s="9">
        <f t="shared" si="105"/>
        <v>2.6070000000000002</v>
      </c>
      <c r="P977" s="12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t="b">
        <v>0</v>
      </c>
      <c r="T977" t="s">
        <v>8273</v>
      </c>
      <c r="U977" s="6">
        <f t="shared" si="109"/>
        <v>42489.696585648147</v>
      </c>
      <c r="V977" s="9">
        <f t="shared" si="111"/>
        <v>2016</v>
      </c>
      <c r="W977" s="6">
        <f t="shared" si="110"/>
        <v>42549.696585648147</v>
      </c>
    </row>
    <row r="978" spans="1:23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H978" t="s">
        <v>8226</v>
      </c>
      <c r="I978" t="s">
        <v>8248</v>
      </c>
      <c r="K978">
        <v>1439515497</v>
      </c>
      <c r="L978">
        <v>1435627497</v>
      </c>
      <c r="M978" t="b">
        <v>0</v>
      </c>
      <c r="N978">
        <v>18</v>
      </c>
      <c r="O978" s="9">
        <f t="shared" si="105"/>
        <v>1.9259999999999999</v>
      </c>
      <c r="P978" s="12">
        <f t="shared" si="106"/>
        <v>160.5</v>
      </c>
      <c r="Q978" t="str">
        <f t="shared" si="107"/>
        <v>technology</v>
      </c>
      <c r="R978" t="str">
        <f t="shared" si="108"/>
        <v>wearables</v>
      </c>
      <c r="S978" t="b">
        <v>0</v>
      </c>
      <c r="T978" t="s">
        <v>8273</v>
      </c>
      <c r="U978" s="6">
        <f t="shared" si="109"/>
        <v>42185.058993055558</v>
      </c>
      <c r="V978" s="9">
        <f t="shared" si="111"/>
        <v>2015</v>
      </c>
      <c r="W978" s="6">
        <f t="shared" si="110"/>
        <v>42230.058993055558</v>
      </c>
    </row>
    <row r="979" spans="1:23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H979" t="s">
        <v>8239</v>
      </c>
      <c r="I979" t="s">
        <v>8249</v>
      </c>
      <c r="K979">
        <v>1456094197</v>
      </c>
      <c r="L979">
        <v>1453502197</v>
      </c>
      <c r="M979" t="b">
        <v>0</v>
      </c>
      <c r="N979">
        <v>12</v>
      </c>
      <c r="O979" s="9">
        <f t="shared" si="105"/>
        <v>33.666666666666664</v>
      </c>
      <c r="P979" s="12">
        <f t="shared" si="106"/>
        <v>75.75</v>
      </c>
      <c r="Q979" t="str">
        <f t="shared" si="107"/>
        <v>technology</v>
      </c>
      <c r="R979" t="str">
        <f t="shared" si="108"/>
        <v>wearables</v>
      </c>
      <c r="S979" t="b">
        <v>0</v>
      </c>
      <c r="T979" t="s">
        <v>8273</v>
      </c>
      <c r="U979" s="6">
        <f t="shared" si="109"/>
        <v>42391.942094907412</v>
      </c>
      <c r="V979" s="9">
        <f t="shared" si="111"/>
        <v>2016</v>
      </c>
      <c r="W979" s="6">
        <f t="shared" si="110"/>
        <v>42421.942094907412</v>
      </c>
    </row>
    <row r="980" spans="1:23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H980" t="s">
        <v>8235</v>
      </c>
      <c r="I980" t="s">
        <v>8255</v>
      </c>
      <c r="K980">
        <v>1456385101</v>
      </c>
      <c r="L980">
        <v>1453793101</v>
      </c>
      <c r="M980" t="b">
        <v>0</v>
      </c>
      <c r="N980">
        <v>123</v>
      </c>
      <c r="O980" s="9">
        <f t="shared" si="105"/>
        <v>56.263267182990241</v>
      </c>
      <c r="P980" s="12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t="b">
        <v>0</v>
      </c>
      <c r="T980" t="s">
        <v>8273</v>
      </c>
      <c r="U980" s="6">
        <f t="shared" si="109"/>
        <v>42395.309039351851</v>
      </c>
      <c r="V980" s="9">
        <f t="shared" si="111"/>
        <v>2016</v>
      </c>
      <c r="W980" s="6">
        <f t="shared" si="110"/>
        <v>42425.309039351851</v>
      </c>
    </row>
    <row r="981" spans="1:23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H981" t="s">
        <v>8224</v>
      </c>
      <c r="I981" t="s">
        <v>8246</v>
      </c>
      <c r="K981">
        <v>1466449140</v>
      </c>
      <c r="L981">
        <v>1463392828</v>
      </c>
      <c r="M981" t="b">
        <v>0</v>
      </c>
      <c r="N981">
        <v>96</v>
      </c>
      <c r="O981" s="9">
        <f t="shared" si="105"/>
        <v>82.817599999999999</v>
      </c>
      <c r="P981" s="12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t="b">
        <v>0</v>
      </c>
      <c r="T981" t="s">
        <v>8273</v>
      </c>
      <c r="U981" s="6">
        <f t="shared" si="109"/>
        <v>42506.416990740741</v>
      </c>
      <c r="V981" s="9">
        <f t="shared" si="111"/>
        <v>2016</v>
      </c>
      <c r="W981" s="6">
        <f t="shared" si="110"/>
        <v>42541.790972222225</v>
      </c>
    </row>
    <row r="982" spans="1:23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H982" t="s">
        <v>8224</v>
      </c>
      <c r="I982" t="s">
        <v>8246</v>
      </c>
      <c r="K982">
        <v>1417387322</v>
      </c>
      <c r="L982">
        <v>1413495722</v>
      </c>
      <c r="M982" t="b">
        <v>0</v>
      </c>
      <c r="N982">
        <v>31</v>
      </c>
      <c r="O982" s="9">
        <f t="shared" si="105"/>
        <v>14.86</v>
      </c>
      <c r="P982" s="1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t="b">
        <v>0</v>
      </c>
      <c r="T982" t="s">
        <v>8273</v>
      </c>
      <c r="U982" s="6">
        <f t="shared" si="109"/>
        <v>41928.904189814813</v>
      </c>
      <c r="V982" s="9">
        <f t="shared" si="111"/>
        <v>2014</v>
      </c>
      <c r="W982" s="6">
        <f t="shared" si="110"/>
        <v>41973.945856481485</v>
      </c>
    </row>
    <row r="983" spans="1:23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H983" t="s">
        <v>8224</v>
      </c>
      <c r="I983" t="s">
        <v>8246</v>
      </c>
      <c r="K983">
        <v>1407624222</v>
      </c>
      <c r="L983">
        <v>1405032222</v>
      </c>
      <c r="M983" t="b">
        <v>0</v>
      </c>
      <c r="N983">
        <v>4</v>
      </c>
      <c r="O983" s="9">
        <f t="shared" si="105"/>
        <v>1.2375123751237513E-2</v>
      </c>
      <c r="P983" s="12">
        <f t="shared" si="106"/>
        <v>2.75</v>
      </c>
      <c r="Q983" t="str">
        <f t="shared" si="107"/>
        <v>technology</v>
      </c>
      <c r="R983" t="str">
        <f t="shared" si="108"/>
        <v>wearables</v>
      </c>
      <c r="S983" t="b">
        <v>0</v>
      </c>
      <c r="T983" t="s">
        <v>8273</v>
      </c>
      <c r="U983" s="6">
        <f t="shared" si="109"/>
        <v>41830.947013888886</v>
      </c>
      <c r="V983" s="9">
        <f t="shared" si="111"/>
        <v>2014</v>
      </c>
      <c r="W983" s="6">
        <f t="shared" si="110"/>
        <v>41860.947013888886</v>
      </c>
    </row>
    <row r="984" spans="1:23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H984" t="s">
        <v>8224</v>
      </c>
      <c r="I984" t="s">
        <v>8246</v>
      </c>
      <c r="K984">
        <v>1475431486</v>
      </c>
      <c r="L984">
        <v>1472839486</v>
      </c>
      <c r="M984" t="b">
        <v>0</v>
      </c>
      <c r="N984">
        <v>3</v>
      </c>
      <c r="O984" s="9">
        <f t="shared" si="105"/>
        <v>1.7142857142857144E-2</v>
      </c>
      <c r="P984" s="12">
        <f t="shared" si="106"/>
        <v>1</v>
      </c>
      <c r="Q984" t="str">
        <f t="shared" si="107"/>
        <v>technology</v>
      </c>
      <c r="R984" t="str">
        <f t="shared" si="108"/>
        <v>wearables</v>
      </c>
      <c r="S984" t="b">
        <v>0</v>
      </c>
      <c r="T984" t="s">
        <v>8273</v>
      </c>
      <c r="U984" s="6">
        <f t="shared" si="109"/>
        <v>42615.753310185188</v>
      </c>
      <c r="V984" s="9">
        <f t="shared" si="111"/>
        <v>2016</v>
      </c>
      <c r="W984" s="6">
        <f t="shared" si="110"/>
        <v>42645.753310185188</v>
      </c>
    </row>
    <row r="985" spans="1:23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H985" t="s">
        <v>8227</v>
      </c>
      <c r="I985" t="s">
        <v>8249</v>
      </c>
      <c r="K985">
        <v>1471985640</v>
      </c>
      <c r="L985">
        <v>1469289685</v>
      </c>
      <c r="M985" t="b">
        <v>0</v>
      </c>
      <c r="N985">
        <v>179</v>
      </c>
      <c r="O985" s="9">
        <f t="shared" si="105"/>
        <v>29.506136117214712</v>
      </c>
      <c r="P985" s="12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t="b">
        <v>0</v>
      </c>
      <c r="T985" t="s">
        <v>8273</v>
      </c>
      <c r="U985" s="6">
        <f t="shared" si="109"/>
        <v>42574.667650462958</v>
      </c>
      <c r="V985" s="9">
        <f t="shared" si="111"/>
        <v>2016</v>
      </c>
      <c r="W985" s="6">
        <f t="shared" si="110"/>
        <v>42605.870833333334</v>
      </c>
    </row>
    <row r="986" spans="1:23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H986" t="s">
        <v>8224</v>
      </c>
      <c r="I986" t="s">
        <v>8246</v>
      </c>
      <c r="K986">
        <v>1427507208</v>
      </c>
      <c r="L986">
        <v>1424918808</v>
      </c>
      <c r="M986" t="b">
        <v>0</v>
      </c>
      <c r="N986">
        <v>3</v>
      </c>
      <c r="O986" s="9">
        <f t="shared" si="105"/>
        <v>1.06</v>
      </c>
      <c r="P986" s="12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t="b">
        <v>0</v>
      </c>
      <c r="T986" t="s">
        <v>8273</v>
      </c>
      <c r="U986" s="6">
        <f t="shared" si="109"/>
        <v>42061.11583333333</v>
      </c>
      <c r="V986" s="9">
        <f t="shared" si="111"/>
        <v>2015</v>
      </c>
      <c r="W986" s="6">
        <f t="shared" si="110"/>
        <v>42091.074166666665</v>
      </c>
    </row>
    <row r="987" spans="1:23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H987" t="s">
        <v>8236</v>
      </c>
      <c r="I987" t="s">
        <v>8249</v>
      </c>
      <c r="K987">
        <v>1451602800</v>
      </c>
      <c r="L987">
        <v>1449011610</v>
      </c>
      <c r="M987" t="b">
        <v>0</v>
      </c>
      <c r="N987">
        <v>23</v>
      </c>
      <c r="O987" s="9">
        <f t="shared" si="105"/>
        <v>6.293333333333333</v>
      </c>
      <c r="P987" s="12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t="b">
        <v>0</v>
      </c>
      <c r="T987" t="s">
        <v>8273</v>
      </c>
      <c r="U987" s="6">
        <f t="shared" si="109"/>
        <v>42339.967708333337</v>
      </c>
      <c r="V987" s="9">
        <f t="shared" si="111"/>
        <v>2015</v>
      </c>
      <c r="W987" s="6">
        <f t="shared" si="110"/>
        <v>42369.958333333328</v>
      </c>
    </row>
    <row r="988" spans="1:23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H988" t="s">
        <v>8225</v>
      </c>
      <c r="I988" t="s">
        <v>8247</v>
      </c>
      <c r="K988">
        <v>1452384000</v>
      </c>
      <c r="L988">
        <v>1447698300</v>
      </c>
      <c r="M988" t="b">
        <v>0</v>
      </c>
      <c r="N988">
        <v>23</v>
      </c>
      <c r="O988" s="9">
        <f t="shared" si="105"/>
        <v>12.75</v>
      </c>
      <c r="P988" s="12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t="b">
        <v>0</v>
      </c>
      <c r="T988" t="s">
        <v>8273</v>
      </c>
      <c r="U988" s="6">
        <f t="shared" si="109"/>
        <v>42324.767361111109</v>
      </c>
      <c r="V988" s="9">
        <f t="shared" si="111"/>
        <v>2015</v>
      </c>
      <c r="W988" s="6">
        <f t="shared" si="110"/>
        <v>42379</v>
      </c>
    </row>
    <row r="989" spans="1:23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H989" t="s">
        <v>8233</v>
      </c>
      <c r="I989" t="s">
        <v>8249</v>
      </c>
      <c r="K989">
        <v>1403507050</v>
      </c>
      <c r="L989">
        <v>1400051050</v>
      </c>
      <c r="M989" t="b">
        <v>0</v>
      </c>
      <c r="N989">
        <v>41</v>
      </c>
      <c r="O989" s="9">
        <f t="shared" si="105"/>
        <v>13.22</v>
      </c>
      <c r="P989" s="12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t="b">
        <v>0</v>
      </c>
      <c r="T989" t="s">
        <v>8273</v>
      </c>
      <c r="U989" s="6">
        <f t="shared" si="109"/>
        <v>41773.294560185182</v>
      </c>
      <c r="V989" s="9">
        <f t="shared" si="111"/>
        <v>2014</v>
      </c>
      <c r="W989" s="6">
        <f t="shared" si="110"/>
        <v>41813.294560185182</v>
      </c>
    </row>
    <row r="990" spans="1:23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H990" t="s">
        <v>8237</v>
      </c>
      <c r="I990" t="s">
        <v>8249</v>
      </c>
      <c r="K990">
        <v>1475310825</v>
      </c>
      <c r="L990">
        <v>1472718825</v>
      </c>
      <c r="M990" t="b">
        <v>0</v>
      </c>
      <c r="N990">
        <v>0</v>
      </c>
      <c r="O990" s="9">
        <f t="shared" si="105"/>
        <v>0</v>
      </c>
      <c r="P990" s="12">
        <f t="shared" si="106"/>
        <v>0</v>
      </c>
      <c r="Q990" t="str">
        <f t="shared" si="107"/>
        <v>technology</v>
      </c>
      <c r="R990" t="str">
        <f t="shared" si="108"/>
        <v>wearables</v>
      </c>
      <c r="S990" t="b">
        <v>0</v>
      </c>
      <c r="T990" t="s">
        <v>8273</v>
      </c>
      <c r="U990" s="6">
        <f t="shared" si="109"/>
        <v>42614.356770833328</v>
      </c>
      <c r="V990" s="9">
        <f t="shared" si="111"/>
        <v>2016</v>
      </c>
      <c r="W990" s="6">
        <f t="shared" si="110"/>
        <v>42644.356770833328</v>
      </c>
    </row>
    <row r="991" spans="1:23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H991" t="s">
        <v>8224</v>
      </c>
      <c r="I991" t="s">
        <v>8246</v>
      </c>
      <c r="K991">
        <v>1475101495</v>
      </c>
      <c r="L991">
        <v>1472509495</v>
      </c>
      <c r="M991" t="b">
        <v>0</v>
      </c>
      <c r="N991">
        <v>32</v>
      </c>
      <c r="O991" s="9">
        <f t="shared" si="105"/>
        <v>16.77</v>
      </c>
      <c r="P991" s="12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t="b">
        <v>0</v>
      </c>
      <c r="T991" t="s">
        <v>8273</v>
      </c>
      <c r="U991" s="6">
        <f t="shared" si="109"/>
        <v>42611.933969907404</v>
      </c>
      <c r="V991" s="9">
        <f t="shared" si="111"/>
        <v>2016</v>
      </c>
      <c r="W991" s="6">
        <f t="shared" si="110"/>
        <v>42641.933969907404</v>
      </c>
    </row>
    <row r="992" spans="1:23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H992" t="s">
        <v>8224</v>
      </c>
      <c r="I992" t="s">
        <v>8246</v>
      </c>
      <c r="K992">
        <v>1409770164</v>
      </c>
      <c r="L992">
        <v>1407178164</v>
      </c>
      <c r="M992" t="b">
        <v>0</v>
      </c>
      <c r="N992">
        <v>2</v>
      </c>
      <c r="O992" s="9">
        <f t="shared" si="105"/>
        <v>0.104</v>
      </c>
      <c r="P992" s="12">
        <f t="shared" si="106"/>
        <v>13</v>
      </c>
      <c r="Q992" t="str">
        <f t="shared" si="107"/>
        <v>technology</v>
      </c>
      <c r="R992" t="str">
        <f t="shared" si="108"/>
        <v>wearables</v>
      </c>
      <c r="S992" t="b">
        <v>0</v>
      </c>
      <c r="T992" t="s">
        <v>8273</v>
      </c>
      <c r="U992" s="6">
        <f t="shared" si="109"/>
        <v>41855.784305555557</v>
      </c>
      <c r="V992" s="9">
        <f t="shared" si="111"/>
        <v>2014</v>
      </c>
      <c r="W992" s="6">
        <f t="shared" si="110"/>
        <v>41885.784305555557</v>
      </c>
    </row>
    <row r="993" spans="1:23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H993" t="s">
        <v>8225</v>
      </c>
      <c r="I993" t="s">
        <v>8247</v>
      </c>
      <c r="K993">
        <v>1468349460</v>
      </c>
      <c r="L993">
        <v>1466186988</v>
      </c>
      <c r="M993" t="b">
        <v>0</v>
      </c>
      <c r="N993">
        <v>7</v>
      </c>
      <c r="O993" s="9">
        <f t="shared" si="105"/>
        <v>4.24</v>
      </c>
      <c r="P993" s="12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t="b">
        <v>0</v>
      </c>
      <c r="T993" t="s">
        <v>8273</v>
      </c>
      <c r="U993" s="6">
        <f t="shared" si="109"/>
        <v>42538.75680555556</v>
      </c>
      <c r="V993" s="9">
        <f t="shared" si="111"/>
        <v>2016</v>
      </c>
      <c r="W993" s="6">
        <f t="shared" si="110"/>
        <v>42563.785416666666</v>
      </c>
    </row>
    <row r="994" spans="1:23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H994" t="s">
        <v>8224</v>
      </c>
      <c r="I994" t="s">
        <v>8246</v>
      </c>
      <c r="K994">
        <v>1462655519</v>
      </c>
      <c r="L994">
        <v>1457475119</v>
      </c>
      <c r="M994" t="b">
        <v>0</v>
      </c>
      <c r="N994">
        <v>4</v>
      </c>
      <c r="O994" s="9">
        <f t="shared" si="105"/>
        <v>0.46700000000000003</v>
      </c>
      <c r="P994" s="12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t="b">
        <v>0</v>
      </c>
      <c r="T994" t="s">
        <v>8273</v>
      </c>
      <c r="U994" s="6">
        <f t="shared" si="109"/>
        <v>42437.924988425926</v>
      </c>
      <c r="V994" s="9">
        <f t="shared" si="111"/>
        <v>2016</v>
      </c>
      <c r="W994" s="6">
        <f t="shared" si="110"/>
        <v>42497.883321759262</v>
      </c>
    </row>
    <row r="995" spans="1:23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H995" t="s">
        <v>8224</v>
      </c>
      <c r="I995" t="s">
        <v>8246</v>
      </c>
      <c r="K995">
        <v>1478926800</v>
      </c>
      <c r="L995">
        <v>1476054568</v>
      </c>
      <c r="M995" t="b">
        <v>0</v>
      </c>
      <c r="N995">
        <v>196</v>
      </c>
      <c r="O995" s="9">
        <f t="shared" si="105"/>
        <v>25.087142857142858</v>
      </c>
      <c r="P995" s="12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t="b">
        <v>0</v>
      </c>
      <c r="T995" t="s">
        <v>8273</v>
      </c>
      <c r="U995" s="6">
        <f t="shared" si="109"/>
        <v>42652.964907407411</v>
      </c>
      <c r="V995" s="9">
        <f t="shared" si="111"/>
        <v>2016</v>
      </c>
      <c r="W995" s="6">
        <f t="shared" si="110"/>
        <v>42686.208333333328</v>
      </c>
    </row>
    <row r="996" spans="1:23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H996" t="s">
        <v>8224</v>
      </c>
      <c r="I996" t="s">
        <v>8246</v>
      </c>
      <c r="K996">
        <v>1417388340</v>
      </c>
      <c r="L996">
        <v>1412835530</v>
      </c>
      <c r="M996" t="b">
        <v>0</v>
      </c>
      <c r="N996">
        <v>11</v>
      </c>
      <c r="O996" s="9">
        <f t="shared" si="105"/>
        <v>2.3344999999999998</v>
      </c>
      <c r="P996" s="12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t="b">
        <v>0</v>
      </c>
      <c r="T996" t="s">
        <v>8273</v>
      </c>
      <c r="U996" s="6">
        <f t="shared" si="109"/>
        <v>41921.263078703705</v>
      </c>
      <c r="V996" s="9">
        <f t="shared" si="111"/>
        <v>2014</v>
      </c>
      <c r="W996" s="6">
        <f t="shared" si="110"/>
        <v>41973.957638888889</v>
      </c>
    </row>
    <row r="997" spans="1:23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H997" t="s">
        <v>8224</v>
      </c>
      <c r="I997" t="s">
        <v>8246</v>
      </c>
      <c r="K997">
        <v>1417276800</v>
      </c>
      <c r="L997">
        <v>1415140480</v>
      </c>
      <c r="M997" t="b">
        <v>0</v>
      </c>
      <c r="N997">
        <v>9</v>
      </c>
      <c r="O997" s="9">
        <f t="shared" si="105"/>
        <v>7.26</v>
      </c>
      <c r="P997" s="12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t="b">
        <v>0</v>
      </c>
      <c r="T997" t="s">
        <v>8273</v>
      </c>
      <c r="U997" s="6">
        <f t="shared" si="109"/>
        <v>41947.940740740742</v>
      </c>
      <c r="V997" s="9">
        <f t="shared" si="111"/>
        <v>2014</v>
      </c>
      <c r="W997" s="6">
        <f t="shared" si="110"/>
        <v>41972.666666666672</v>
      </c>
    </row>
    <row r="998" spans="1:23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H998" t="s">
        <v>8224</v>
      </c>
      <c r="I998" t="s">
        <v>8246</v>
      </c>
      <c r="K998">
        <v>1406474820</v>
      </c>
      <c r="L998">
        <v>1403902060</v>
      </c>
      <c r="M998" t="b">
        <v>0</v>
      </c>
      <c r="N998">
        <v>5</v>
      </c>
      <c r="O998" s="9">
        <f t="shared" si="105"/>
        <v>1.625</v>
      </c>
      <c r="P998" s="12">
        <f t="shared" si="106"/>
        <v>13</v>
      </c>
      <c r="Q998" t="str">
        <f t="shared" si="107"/>
        <v>technology</v>
      </c>
      <c r="R998" t="str">
        <f t="shared" si="108"/>
        <v>wearables</v>
      </c>
      <c r="S998" t="b">
        <v>0</v>
      </c>
      <c r="T998" t="s">
        <v>8273</v>
      </c>
      <c r="U998" s="6">
        <f t="shared" si="109"/>
        <v>41817.866435185184</v>
      </c>
      <c r="V998" s="9">
        <f t="shared" si="111"/>
        <v>2014</v>
      </c>
      <c r="W998" s="6">
        <f t="shared" si="110"/>
        <v>41847.643750000003</v>
      </c>
    </row>
    <row r="999" spans="1:23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H999" t="s">
        <v>8224</v>
      </c>
      <c r="I999" t="s">
        <v>8246</v>
      </c>
      <c r="K999">
        <v>1417145297</v>
      </c>
      <c r="L999">
        <v>1414549697</v>
      </c>
      <c r="M999" t="b">
        <v>0</v>
      </c>
      <c r="N999">
        <v>8</v>
      </c>
      <c r="O999" s="9">
        <f t="shared" si="105"/>
        <v>1.3</v>
      </c>
      <c r="P999" s="12">
        <f t="shared" si="106"/>
        <v>8.125</v>
      </c>
      <c r="Q999" t="str">
        <f t="shared" si="107"/>
        <v>technology</v>
      </c>
      <c r="R999" t="str">
        <f t="shared" si="108"/>
        <v>wearables</v>
      </c>
      <c r="S999" t="b">
        <v>0</v>
      </c>
      <c r="T999" t="s">
        <v>8273</v>
      </c>
      <c r="U999" s="6">
        <f t="shared" si="109"/>
        <v>41941.10297453704</v>
      </c>
      <c r="V999" s="9">
        <f t="shared" si="111"/>
        <v>2014</v>
      </c>
      <c r="W999" s="6">
        <f t="shared" si="110"/>
        <v>41971.144641203704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H1000" t="s">
        <v>8229</v>
      </c>
      <c r="I1000" t="s">
        <v>8251</v>
      </c>
      <c r="K1000">
        <v>1447909401</v>
      </c>
      <c r="L1000">
        <v>1444017801</v>
      </c>
      <c r="M1000" t="b">
        <v>0</v>
      </c>
      <c r="N1000">
        <v>229</v>
      </c>
      <c r="O1000" s="9">
        <f t="shared" si="105"/>
        <v>58.55833333333333</v>
      </c>
      <c r="P1000" s="12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t="b">
        <v>0</v>
      </c>
      <c r="T1000" t="s">
        <v>8273</v>
      </c>
      <c r="U1000" s="6">
        <f t="shared" si="109"/>
        <v>42282.168993055559</v>
      </c>
      <c r="V1000" s="9">
        <f t="shared" si="111"/>
        <v>2015</v>
      </c>
      <c r="W1000" s="6">
        <f t="shared" si="110"/>
        <v>42327.210659722223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H1001" t="s">
        <v>8229</v>
      </c>
      <c r="I1001" t="s">
        <v>8251</v>
      </c>
      <c r="K1001">
        <v>1415865720</v>
      </c>
      <c r="L1001">
        <v>1413270690</v>
      </c>
      <c r="M1001" t="b">
        <v>0</v>
      </c>
      <c r="N1001">
        <v>40</v>
      </c>
      <c r="O1001" s="9">
        <f t="shared" si="105"/>
        <v>7.7886666666666668</v>
      </c>
      <c r="P1001" s="12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t="b">
        <v>0</v>
      </c>
      <c r="T1001" t="s">
        <v>8273</v>
      </c>
      <c r="U1001" s="6">
        <f t="shared" si="109"/>
        <v>41926.29965277778</v>
      </c>
      <c r="V1001" s="9">
        <f t="shared" si="111"/>
        <v>2014</v>
      </c>
      <c r="W1001" s="6">
        <f t="shared" si="110"/>
        <v>41956.334722222222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H1002" t="s">
        <v>8224</v>
      </c>
      <c r="I1002" t="s">
        <v>8246</v>
      </c>
      <c r="K1002">
        <v>1489537560</v>
      </c>
      <c r="L1002">
        <v>1484357160</v>
      </c>
      <c r="M1002" t="b">
        <v>0</v>
      </c>
      <c r="N1002">
        <v>6</v>
      </c>
      <c r="O1002" s="9">
        <f t="shared" si="105"/>
        <v>2.2157147647256061</v>
      </c>
      <c r="P1002" s="1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t="b">
        <v>0</v>
      </c>
      <c r="T1002" t="s">
        <v>8273</v>
      </c>
      <c r="U1002" s="6">
        <f t="shared" si="109"/>
        <v>42749.05972222222</v>
      </c>
      <c r="V1002" s="9">
        <f t="shared" si="111"/>
        <v>2017</v>
      </c>
      <c r="W1002" s="6">
        <f t="shared" si="110"/>
        <v>42809.018055555556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H1003" t="s">
        <v>8225</v>
      </c>
      <c r="I1003" t="s">
        <v>8247</v>
      </c>
      <c r="K1003">
        <v>1485796613</v>
      </c>
      <c r="L1003">
        <v>1481908613</v>
      </c>
      <c r="M1003" t="b">
        <v>0</v>
      </c>
      <c r="N1003">
        <v>4</v>
      </c>
      <c r="O1003" s="9">
        <f t="shared" si="105"/>
        <v>104</v>
      </c>
      <c r="P1003" s="12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t="b">
        <v>0</v>
      </c>
      <c r="T1003" t="s">
        <v>8273</v>
      </c>
      <c r="U1003" s="6">
        <f t="shared" si="109"/>
        <v>42720.720057870371</v>
      </c>
      <c r="V1003" s="9">
        <f t="shared" si="111"/>
        <v>2016</v>
      </c>
      <c r="W1003" s="6">
        <f t="shared" si="110"/>
        <v>42765.720057870371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H1004" t="s">
        <v>8224</v>
      </c>
      <c r="I1004" t="s">
        <v>8246</v>
      </c>
      <c r="K1004">
        <v>1450331940</v>
      </c>
      <c r="L1004">
        <v>1447777514</v>
      </c>
      <c r="M1004" t="b">
        <v>0</v>
      </c>
      <c r="N1004">
        <v>22</v>
      </c>
      <c r="O1004" s="9">
        <f t="shared" si="105"/>
        <v>29.602960296029604</v>
      </c>
      <c r="P1004" s="12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t="b">
        <v>0</v>
      </c>
      <c r="T1004" t="s">
        <v>8273</v>
      </c>
      <c r="U1004" s="6">
        <f t="shared" si="109"/>
        <v>42325.684189814812</v>
      </c>
      <c r="V1004" s="9">
        <f t="shared" si="111"/>
        <v>2015</v>
      </c>
      <c r="W1004" s="6">
        <f t="shared" si="110"/>
        <v>42355.249305555553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H1005" t="s">
        <v>8230</v>
      </c>
      <c r="I1005" t="s">
        <v>8249</v>
      </c>
      <c r="K1005">
        <v>1489680061</v>
      </c>
      <c r="L1005">
        <v>1487091661</v>
      </c>
      <c r="M1005" t="b">
        <v>0</v>
      </c>
      <c r="N1005">
        <v>15</v>
      </c>
      <c r="O1005" s="9">
        <f t="shared" si="105"/>
        <v>16.055</v>
      </c>
      <c r="P1005" s="12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t="b">
        <v>0</v>
      </c>
      <c r="T1005" t="s">
        <v>8273</v>
      </c>
      <c r="U1005" s="6">
        <f t="shared" si="109"/>
        <v>42780.709039351852</v>
      </c>
      <c r="V1005" s="9">
        <f t="shared" si="111"/>
        <v>2017</v>
      </c>
      <c r="W1005" s="6">
        <f t="shared" si="110"/>
        <v>42810.667372685188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H1006" t="s">
        <v>8224</v>
      </c>
      <c r="I1006" t="s">
        <v>8246</v>
      </c>
      <c r="K1006">
        <v>1455814827</v>
      </c>
      <c r="L1006">
        <v>1453222827</v>
      </c>
      <c r="M1006" t="b">
        <v>0</v>
      </c>
      <c r="N1006">
        <v>95</v>
      </c>
      <c r="O1006" s="9">
        <f t="shared" si="105"/>
        <v>82.207999999999998</v>
      </c>
      <c r="P1006" s="12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t="b">
        <v>0</v>
      </c>
      <c r="T1006" t="s">
        <v>8273</v>
      </c>
      <c r="U1006" s="6">
        <f t="shared" si="109"/>
        <v>42388.708645833336</v>
      </c>
      <c r="V1006" s="9">
        <f t="shared" si="111"/>
        <v>2016</v>
      </c>
      <c r="W1006" s="6">
        <f t="shared" si="110"/>
        <v>42418.708645833336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H1007" t="s">
        <v>8224</v>
      </c>
      <c r="I1007" t="s">
        <v>8246</v>
      </c>
      <c r="K1007">
        <v>1446217183</v>
      </c>
      <c r="L1007">
        <v>1443538783</v>
      </c>
      <c r="M1007" t="b">
        <v>0</v>
      </c>
      <c r="N1007">
        <v>161</v>
      </c>
      <c r="O1007" s="9">
        <f t="shared" si="105"/>
        <v>75.051000000000002</v>
      </c>
      <c r="P1007" s="12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t="b">
        <v>0</v>
      </c>
      <c r="T1007" t="s">
        <v>8273</v>
      </c>
      <c r="U1007" s="6">
        <f t="shared" si="109"/>
        <v>42276.624803240746</v>
      </c>
      <c r="V1007" s="9">
        <f t="shared" si="111"/>
        <v>2015</v>
      </c>
      <c r="W1007" s="6">
        <f t="shared" si="110"/>
        <v>42307.624803240746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H1008" t="s">
        <v>8224</v>
      </c>
      <c r="I1008" t="s">
        <v>8246</v>
      </c>
      <c r="K1008">
        <v>1418368260</v>
      </c>
      <c r="L1008">
        <v>1417654672</v>
      </c>
      <c r="M1008" t="b">
        <v>0</v>
      </c>
      <c r="N1008">
        <v>8</v>
      </c>
      <c r="O1008" s="9">
        <f t="shared" si="105"/>
        <v>5.85</v>
      </c>
      <c r="P1008" s="12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t="b">
        <v>0</v>
      </c>
      <c r="T1008" t="s">
        <v>8273</v>
      </c>
      <c r="U1008" s="6">
        <f t="shared" si="109"/>
        <v>41977.040185185186</v>
      </c>
      <c r="V1008" s="9">
        <f t="shared" si="111"/>
        <v>2014</v>
      </c>
      <c r="W1008" s="6">
        <f t="shared" si="110"/>
        <v>41985.299305555556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H1009" t="s">
        <v>8224</v>
      </c>
      <c r="I1009" t="s">
        <v>8246</v>
      </c>
      <c r="K1009">
        <v>1481727623</v>
      </c>
      <c r="L1009">
        <v>1478095223</v>
      </c>
      <c r="M1009" t="b">
        <v>0</v>
      </c>
      <c r="N1009">
        <v>76</v>
      </c>
      <c r="O1009" s="9">
        <f t="shared" si="105"/>
        <v>44.32</v>
      </c>
      <c r="P1009" s="12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t="b">
        <v>0</v>
      </c>
      <c r="T1009" t="s">
        <v>8273</v>
      </c>
      <c r="U1009" s="6">
        <f t="shared" si="109"/>
        <v>42676.583599537036</v>
      </c>
      <c r="V1009" s="9">
        <f t="shared" si="111"/>
        <v>2016</v>
      </c>
      <c r="W1009" s="6">
        <f t="shared" si="110"/>
        <v>42718.6252662037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H1010" t="s">
        <v>8238</v>
      </c>
      <c r="I1010" t="s">
        <v>8256</v>
      </c>
      <c r="K1010">
        <v>1482953115</v>
      </c>
      <c r="L1010">
        <v>1480361115</v>
      </c>
      <c r="M1010" t="b">
        <v>0</v>
      </c>
      <c r="N1010">
        <v>1</v>
      </c>
      <c r="O1010" s="9">
        <f t="shared" si="105"/>
        <v>0.26737967914438504</v>
      </c>
      <c r="P1010" s="12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t="b">
        <v>0</v>
      </c>
      <c r="T1010" t="s">
        <v>8273</v>
      </c>
      <c r="U1010" s="6">
        <f t="shared" si="109"/>
        <v>42702.809201388889</v>
      </c>
      <c r="V1010" s="9">
        <f t="shared" si="111"/>
        <v>2016</v>
      </c>
      <c r="W1010" s="6">
        <f t="shared" si="110"/>
        <v>42732.809201388889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H1011" t="s">
        <v>8224</v>
      </c>
      <c r="I1011" t="s">
        <v>8246</v>
      </c>
      <c r="K1011">
        <v>1466346646</v>
      </c>
      <c r="L1011">
        <v>1463754646</v>
      </c>
      <c r="M1011" t="b">
        <v>0</v>
      </c>
      <c r="N1011">
        <v>101</v>
      </c>
      <c r="O1011" s="9">
        <f t="shared" si="105"/>
        <v>13.13</v>
      </c>
      <c r="P1011" s="12">
        <f t="shared" si="106"/>
        <v>65</v>
      </c>
      <c r="Q1011" t="str">
        <f t="shared" si="107"/>
        <v>technology</v>
      </c>
      <c r="R1011" t="str">
        <f t="shared" si="108"/>
        <v>wearables</v>
      </c>
      <c r="S1011" t="b">
        <v>0</v>
      </c>
      <c r="T1011" t="s">
        <v>8273</v>
      </c>
      <c r="U1011" s="6">
        <f t="shared" si="109"/>
        <v>42510.604699074072</v>
      </c>
      <c r="V1011" s="9">
        <f t="shared" si="111"/>
        <v>2016</v>
      </c>
      <c r="W1011" s="6">
        <f t="shared" si="110"/>
        <v>42540.604699074072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H1012" t="s">
        <v>8224</v>
      </c>
      <c r="I1012" t="s">
        <v>8246</v>
      </c>
      <c r="K1012">
        <v>1473044340</v>
      </c>
      <c r="L1012">
        <v>1468180462</v>
      </c>
      <c r="M1012" t="b">
        <v>0</v>
      </c>
      <c r="N1012">
        <v>4</v>
      </c>
      <c r="O1012" s="9">
        <f t="shared" si="105"/>
        <v>0.19088937093275488</v>
      </c>
      <c r="P1012" s="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t="b">
        <v>0</v>
      </c>
      <c r="T1012" t="s">
        <v>8273</v>
      </c>
      <c r="U1012" s="6">
        <f t="shared" si="109"/>
        <v>42561.829421296294</v>
      </c>
      <c r="V1012" s="9">
        <f t="shared" si="111"/>
        <v>2016</v>
      </c>
      <c r="W1012" s="6">
        <f t="shared" si="110"/>
        <v>42618.124305555553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H1013" t="s">
        <v>8224</v>
      </c>
      <c r="I1013" t="s">
        <v>8246</v>
      </c>
      <c r="K1013">
        <v>1418938395</v>
      </c>
      <c r="L1013">
        <v>1415050395</v>
      </c>
      <c r="M1013" t="b">
        <v>0</v>
      </c>
      <c r="N1013">
        <v>1</v>
      </c>
      <c r="O1013" s="9">
        <f t="shared" si="105"/>
        <v>0.375</v>
      </c>
      <c r="P1013" s="12">
        <f t="shared" si="106"/>
        <v>75</v>
      </c>
      <c r="Q1013" t="str">
        <f t="shared" si="107"/>
        <v>technology</v>
      </c>
      <c r="R1013" t="str">
        <f t="shared" si="108"/>
        <v>wearables</v>
      </c>
      <c r="S1013" t="b">
        <v>0</v>
      </c>
      <c r="T1013" t="s">
        <v>8273</v>
      </c>
      <c r="U1013" s="6">
        <f t="shared" si="109"/>
        <v>41946.898090277777</v>
      </c>
      <c r="V1013" s="9">
        <f t="shared" si="111"/>
        <v>2014</v>
      </c>
      <c r="W1013" s="6">
        <f t="shared" si="110"/>
        <v>41991.898090277777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H1014" t="s">
        <v>8224</v>
      </c>
      <c r="I1014" t="s">
        <v>8246</v>
      </c>
      <c r="K1014">
        <v>1485254052</v>
      </c>
      <c r="L1014">
        <v>1481366052</v>
      </c>
      <c r="M1014" t="b">
        <v>0</v>
      </c>
      <c r="N1014">
        <v>775</v>
      </c>
      <c r="O1014" s="9">
        <f t="shared" si="105"/>
        <v>21535.021000000001</v>
      </c>
      <c r="P1014" s="12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t="b">
        <v>0</v>
      </c>
      <c r="T1014" t="s">
        <v>8273</v>
      </c>
      <c r="U1014" s="6">
        <f t="shared" si="109"/>
        <v>42714.440416666665</v>
      </c>
      <c r="V1014" s="9">
        <f t="shared" si="111"/>
        <v>2016</v>
      </c>
      <c r="W1014" s="6">
        <f t="shared" si="110"/>
        <v>42759.440416666665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H1015" t="s">
        <v>8224</v>
      </c>
      <c r="I1015" t="s">
        <v>8246</v>
      </c>
      <c r="K1015">
        <v>1451419200</v>
      </c>
      <c r="L1015">
        <v>1449000056</v>
      </c>
      <c r="M1015" t="b">
        <v>0</v>
      </c>
      <c r="N1015">
        <v>90</v>
      </c>
      <c r="O1015" s="9">
        <f t="shared" si="105"/>
        <v>34.527999999999999</v>
      </c>
      <c r="P1015" s="12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t="b">
        <v>0</v>
      </c>
      <c r="T1015" t="s">
        <v>8273</v>
      </c>
      <c r="U1015" s="6">
        <f t="shared" si="109"/>
        <v>42339.833981481483</v>
      </c>
      <c r="V1015" s="9">
        <f t="shared" si="111"/>
        <v>2015</v>
      </c>
      <c r="W1015" s="6">
        <f t="shared" si="110"/>
        <v>42367.833333333328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H1016" t="s">
        <v>8224</v>
      </c>
      <c r="I1016" t="s">
        <v>8246</v>
      </c>
      <c r="K1016">
        <v>1420070615</v>
      </c>
      <c r="L1016">
        <v>1415750615</v>
      </c>
      <c r="M1016" t="b">
        <v>0</v>
      </c>
      <c r="N1016">
        <v>16</v>
      </c>
      <c r="O1016" s="9">
        <f t="shared" si="105"/>
        <v>30.6</v>
      </c>
      <c r="P1016" s="12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t="b">
        <v>0</v>
      </c>
      <c r="T1016" t="s">
        <v>8273</v>
      </c>
      <c r="U1016" s="6">
        <f t="shared" si="109"/>
        <v>41955.002488425926</v>
      </c>
      <c r="V1016" s="9">
        <f t="shared" si="111"/>
        <v>2014</v>
      </c>
      <c r="W1016" s="6">
        <f t="shared" si="110"/>
        <v>42005.002488425926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H1017" t="s">
        <v>8240</v>
      </c>
      <c r="I1017" t="s">
        <v>8257</v>
      </c>
      <c r="K1017">
        <v>1448489095</v>
      </c>
      <c r="L1017">
        <v>1445893495</v>
      </c>
      <c r="M1017" t="b">
        <v>0</v>
      </c>
      <c r="N1017">
        <v>6</v>
      </c>
      <c r="O1017" s="9">
        <f t="shared" si="105"/>
        <v>2.6666666666666665</v>
      </c>
      <c r="P1017" s="12">
        <f t="shared" si="106"/>
        <v>40</v>
      </c>
      <c r="Q1017" t="str">
        <f t="shared" si="107"/>
        <v>technology</v>
      </c>
      <c r="R1017" t="str">
        <f t="shared" si="108"/>
        <v>wearables</v>
      </c>
      <c r="S1017" t="b">
        <v>0</v>
      </c>
      <c r="T1017" t="s">
        <v>8273</v>
      </c>
      <c r="U1017" s="6">
        <f t="shared" si="109"/>
        <v>42303.878414351857</v>
      </c>
      <c r="V1017" s="9">
        <f t="shared" si="111"/>
        <v>2015</v>
      </c>
      <c r="W1017" s="6">
        <f t="shared" si="110"/>
        <v>42333.920081018514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H1018" t="s">
        <v>8224</v>
      </c>
      <c r="I1018" t="s">
        <v>8246</v>
      </c>
      <c r="K1018">
        <v>1459992856</v>
      </c>
      <c r="L1018">
        <v>1456108456</v>
      </c>
      <c r="M1018" t="b">
        <v>0</v>
      </c>
      <c r="N1018">
        <v>38</v>
      </c>
      <c r="O1018" s="9">
        <f t="shared" si="105"/>
        <v>2.8420000000000001</v>
      </c>
      <c r="P1018" s="12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t="b">
        <v>0</v>
      </c>
      <c r="T1018" t="s">
        <v>8273</v>
      </c>
      <c r="U1018" s="6">
        <f t="shared" si="109"/>
        <v>42422.107129629629</v>
      </c>
      <c r="V1018" s="9">
        <f t="shared" si="111"/>
        <v>2016</v>
      </c>
      <c r="W1018" s="6">
        <f t="shared" si="110"/>
        <v>42467.065462962964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H1019" t="s">
        <v>8224</v>
      </c>
      <c r="I1019" t="s">
        <v>8246</v>
      </c>
      <c r="K1019">
        <v>1448125935</v>
      </c>
      <c r="L1019">
        <v>1444666335</v>
      </c>
      <c r="M1019" t="b">
        <v>0</v>
      </c>
      <c r="N1019">
        <v>355</v>
      </c>
      <c r="O1019" s="9">
        <f t="shared" si="105"/>
        <v>22.878799999999998</v>
      </c>
      <c r="P1019" s="12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t="b">
        <v>0</v>
      </c>
      <c r="T1019" t="s">
        <v>8273</v>
      </c>
      <c r="U1019" s="6">
        <f t="shared" si="109"/>
        <v>42289.675173611111</v>
      </c>
      <c r="V1019" s="9">
        <f t="shared" si="111"/>
        <v>2015</v>
      </c>
      <c r="W1019" s="6">
        <f t="shared" si="110"/>
        <v>42329.716840277775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H1020" t="s">
        <v>8224</v>
      </c>
      <c r="I1020" t="s">
        <v>8246</v>
      </c>
      <c r="K1020">
        <v>1468496933</v>
      </c>
      <c r="L1020">
        <v>1465904933</v>
      </c>
      <c r="M1020" t="b">
        <v>0</v>
      </c>
      <c r="N1020">
        <v>7</v>
      </c>
      <c r="O1020" s="9">
        <f t="shared" si="105"/>
        <v>3.105</v>
      </c>
      <c r="P1020" s="12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t="b">
        <v>0</v>
      </c>
      <c r="T1020" t="s">
        <v>8273</v>
      </c>
      <c r="U1020" s="6">
        <f t="shared" si="109"/>
        <v>42535.492280092592</v>
      </c>
      <c r="V1020" s="9">
        <f t="shared" si="111"/>
        <v>2016</v>
      </c>
      <c r="W1020" s="6">
        <f t="shared" si="110"/>
        <v>42565.492280092592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H1021" t="s">
        <v>8224</v>
      </c>
      <c r="I1021" t="s">
        <v>8246</v>
      </c>
      <c r="K1021">
        <v>1423092149</v>
      </c>
      <c r="L1021">
        <v>1420500149</v>
      </c>
      <c r="M1021" t="b">
        <v>0</v>
      </c>
      <c r="N1021">
        <v>400</v>
      </c>
      <c r="O1021" s="9">
        <f t="shared" si="105"/>
        <v>47.333333333333336</v>
      </c>
      <c r="P1021" s="12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t="b">
        <v>0</v>
      </c>
      <c r="T1021" t="s">
        <v>8273</v>
      </c>
      <c r="U1021" s="6">
        <f t="shared" si="109"/>
        <v>42009.973946759259</v>
      </c>
      <c r="V1021" s="9">
        <f t="shared" si="111"/>
        <v>2015</v>
      </c>
      <c r="W1021" s="6">
        <f t="shared" si="110"/>
        <v>42039.973946759259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H1022" t="s">
        <v>8229</v>
      </c>
      <c r="I1022" t="s">
        <v>8251</v>
      </c>
      <c r="K1022">
        <v>1433206020</v>
      </c>
      <c r="L1022">
        <v>1430617209</v>
      </c>
      <c r="M1022" t="b">
        <v>0</v>
      </c>
      <c r="N1022">
        <v>30</v>
      </c>
      <c r="O1022" s="9">
        <f t="shared" si="105"/>
        <v>205.54838709677421</v>
      </c>
      <c r="P1022" s="1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t="b">
        <v>1</v>
      </c>
      <c r="T1022" t="s">
        <v>8280</v>
      </c>
      <c r="U1022" s="6">
        <f t="shared" si="109"/>
        <v>42127.069548611107</v>
      </c>
      <c r="V1022" s="9">
        <f t="shared" si="111"/>
        <v>2015</v>
      </c>
      <c r="W1022" s="6">
        <f t="shared" si="110"/>
        <v>42157.032638888893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H1023" t="s">
        <v>8224</v>
      </c>
      <c r="I1023" t="s">
        <v>8246</v>
      </c>
      <c r="K1023">
        <v>1445054400</v>
      </c>
      <c r="L1023">
        <v>1443074571</v>
      </c>
      <c r="M1023" t="b">
        <v>1</v>
      </c>
      <c r="N1023">
        <v>478</v>
      </c>
      <c r="O1023" s="9">
        <f t="shared" si="105"/>
        <v>351.80366666666669</v>
      </c>
      <c r="P1023" s="12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t="b">
        <v>1</v>
      </c>
      <c r="T1023" t="s">
        <v>8280</v>
      </c>
      <c r="U1023" s="6">
        <f t="shared" si="109"/>
        <v>42271.251979166671</v>
      </c>
      <c r="V1023" s="9">
        <f t="shared" si="111"/>
        <v>2015</v>
      </c>
      <c r="W1023" s="6">
        <f t="shared" si="110"/>
        <v>42294.166666666672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H1024" t="s">
        <v>8224</v>
      </c>
      <c r="I1024" t="s">
        <v>8246</v>
      </c>
      <c r="K1024">
        <v>1431876677</v>
      </c>
      <c r="L1024">
        <v>1429284677</v>
      </c>
      <c r="M1024" t="b">
        <v>1</v>
      </c>
      <c r="N1024">
        <v>74</v>
      </c>
      <c r="O1024" s="9">
        <f t="shared" si="105"/>
        <v>114.9</v>
      </c>
      <c r="P1024" s="12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t="b">
        <v>1</v>
      </c>
      <c r="T1024" t="s">
        <v>8280</v>
      </c>
      <c r="U1024" s="6">
        <f t="shared" si="109"/>
        <v>42111.646724537037</v>
      </c>
      <c r="V1024" s="9">
        <f t="shared" si="111"/>
        <v>2015</v>
      </c>
      <c r="W1024" s="6">
        <f t="shared" si="110"/>
        <v>42141.646724537037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H1025" t="s">
        <v>8225</v>
      </c>
      <c r="I1025" t="s">
        <v>8247</v>
      </c>
      <c r="K1025">
        <v>1434837861</v>
      </c>
      <c r="L1025">
        <v>1432245861</v>
      </c>
      <c r="M1025" t="b">
        <v>0</v>
      </c>
      <c r="N1025">
        <v>131</v>
      </c>
      <c r="O1025" s="9">
        <f t="shared" si="105"/>
        <v>237.15</v>
      </c>
      <c r="P1025" s="12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t="b">
        <v>1</v>
      </c>
      <c r="T1025" t="s">
        <v>8280</v>
      </c>
      <c r="U1025" s="6">
        <f t="shared" si="109"/>
        <v>42145.919687500005</v>
      </c>
      <c r="V1025" s="9">
        <f t="shared" si="111"/>
        <v>2015</v>
      </c>
      <c r="W1025" s="6">
        <f t="shared" si="110"/>
        <v>42175.919687500005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H1026" t="s">
        <v>8235</v>
      </c>
      <c r="I1026" t="s">
        <v>8255</v>
      </c>
      <c r="K1026">
        <v>1454248563</v>
      </c>
      <c r="L1026">
        <v>1451656563</v>
      </c>
      <c r="M1026" t="b">
        <v>1</v>
      </c>
      <c r="N1026">
        <v>61</v>
      </c>
      <c r="O1026" s="9">
        <f t="shared" si="105"/>
        <v>118.63775</v>
      </c>
      <c r="P1026" s="12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t="b">
        <v>1</v>
      </c>
      <c r="T1026" t="s">
        <v>8280</v>
      </c>
      <c r="U1026" s="6">
        <f t="shared" si="109"/>
        <v>42370.580590277779</v>
      </c>
      <c r="V1026" s="9">
        <f t="shared" si="111"/>
        <v>2016</v>
      </c>
      <c r="W1026" s="6">
        <f t="shared" si="110"/>
        <v>42400.580590277779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H1027" t="s">
        <v>8224</v>
      </c>
      <c r="I1027" t="s">
        <v>8246</v>
      </c>
      <c r="K1027">
        <v>1426532437</v>
      </c>
      <c r="L1027">
        <v>1423944037</v>
      </c>
      <c r="M1027" t="b">
        <v>1</v>
      </c>
      <c r="N1027">
        <v>1071</v>
      </c>
      <c r="O1027" s="9">
        <f t="shared" ref="O1027:O1090" si="112">E1027*100/D1027</f>
        <v>109.92831428571429</v>
      </c>
      <c r="P1027" s="12">
        <f t="shared" ref="P1027:P1090" si="113">IF(N1027=0,0,E1027/N1027)</f>
        <v>71.848571428571432</v>
      </c>
      <c r="Q1027" t="str">
        <f t="shared" ref="Q1027:Q1090" si="114">LEFT(T1027,FIND("/",T1027)-1)</f>
        <v>music</v>
      </c>
      <c r="R1027" t="str">
        <f t="shared" ref="R1027:R1090" si="115">RIGHT(T1027,LEN(T1027)-FIND("/",T1027))</f>
        <v>electronic music</v>
      </c>
      <c r="S1027" t="b">
        <v>1</v>
      </c>
      <c r="T1027" t="s">
        <v>8280</v>
      </c>
      <c r="U1027" s="6">
        <f t="shared" ref="U1027:U1090" si="116">(L1027/86400)+DATE(1970,1,1)</f>
        <v>42049.833761574075</v>
      </c>
      <c r="V1027" s="9">
        <f t="shared" si="111"/>
        <v>2015</v>
      </c>
      <c r="W1027" s="6">
        <f t="shared" ref="W1027:W1090" si="117">(K1027/86400)+DATE(1970,1,1)</f>
        <v>42079.792094907403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H1028" t="s">
        <v>8225</v>
      </c>
      <c r="I1028" t="s">
        <v>8247</v>
      </c>
      <c r="K1028">
        <v>1459414016</v>
      </c>
      <c r="L1028">
        <v>1456480016</v>
      </c>
      <c r="M1028" t="b">
        <v>1</v>
      </c>
      <c r="N1028">
        <v>122</v>
      </c>
      <c r="O1028" s="9">
        <f t="shared" si="112"/>
        <v>100.00828571428572</v>
      </c>
      <c r="P1028" s="12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t="b">
        <v>1</v>
      </c>
      <c r="T1028" t="s">
        <v>8280</v>
      </c>
      <c r="U1028" s="6">
        <f t="shared" si="116"/>
        <v>42426.407592592594</v>
      </c>
      <c r="V1028" s="9">
        <f t="shared" ref="V1028:V1091" si="118">YEAR(U1028)</f>
        <v>2016</v>
      </c>
      <c r="W1028" s="6">
        <f t="shared" si="117"/>
        <v>42460.365925925929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H1029" t="s">
        <v>8224</v>
      </c>
      <c r="I1029" t="s">
        <v>8246</v>
      </c>
      <c r="K1029">
        <v>1414025347</v>
      </c>
      <c r="L1029">
        <v>1411433347</v>
      </c>
      <c r="M1029" t="b">
        <v>1</v>
      </c>
      <c r="N1029">
        <v>111</v>
      </c>
      <c r="O1029" s="9">
        <f t="shared" si="112"/>
        <v>103.09292094387415</v>
      </c>
      <c r="P1029" s="12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t="b">
        <v>1</v>
      </c>
      <c r="T1029" t="s">
        <v>8280</v>
      </c>
      <c r="U1029" s="6">
        <f t="shared" si="116"/>
        <v>41905.034108796295</v>
      </c>
      <c r="V1029" s="9">
        <f t="shared" si="118"/>
        <v>2014</v>
      </c>
      <c r="W1029" s="6">
        <f t="shared" si="117"/>
        <v>41935.034108796295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H1030" t="s">
        <v>8225</v>
      </c>
      <c r="I1030" t="s">
        <v>8247</v>
      </c>
      <c r="K1030">
        <v>1488830400</v>
      </c>
      <c r="L1030">
        <v>1484924605</v>
      </c>
      <c r="M1030" t="b">
        <v>1</v>
      </c>
      <c r="N1030">
        <v>255</v>
      </c>
      <c r="O1030" s="9">
        <f t="shared" si="112"/>
        <v>117.27</v>
      </c>
      <c r="P1030" s="12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t="b">
        <v>1</v>
      </c>
      <c r="T1030" t="s">
        <v>8280</v>
      </c>
      <c r="U1030" s="6">
        <f t="shared" si="116"/>
        <v>42755.627372685187</v>
      </c>
      <c r="V1030" s="9">
        <f t="shared" si="118"/>
        <v>2017</v>
      </c>
      <c r="W1030" s="6">
        <f t="shared" si="117"/>
        <v>42800.833333333328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H1031" t="s">
        <v>8235</v>
      </c>
      <c r="I1031" t="s">
        <v>8255</v>
      </c>
      <c r="K1031">
        <v>1428184740</v>
      </c>
      <c r="L1031">
        <v>1423501507</v>
      </c>
      <c r="M1031" t="b">
        <v>0</v>
      </c>
      <c r="N1031">
        <v>141</v>
      </c>
      <c r="O1031" s="9">
        <f t="shared" si="112"/>
        <v>111.76</v>
      </c>
      <c r="P1031" s="12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t="b">
        <v>1</v>
      </c>
      <c r="T1031" t="s">
        <v>8280</v>
      </c>
      <c r="U1031" s="6">
        <f t="shared" si="116"/>
        <v>42044.711886574078</v>
      </c>
      <c r="V1031" s="9">
        <f t="shared" si="118"/>
        <v>2015</v>
      </c>
      <c r="W1031" s="6">
        <f t="shared" si="117"/>
        <v>42098.915972222225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H1032" t="s">
        <v>8224</v>
      </c>
      <c r="I1032" t="s">
        <v>8246</v>
      </c>
      <c r="K1032">
        <v>1473680149</v>
      </c>
      <c r="L1032">
        <v>1472470549</v>
      </c>
      <c r="M1032" t="b">
        <v>0</v>
      </c>
      <c r="N1032">
        <v>159</v>
      </c>
      <c r="O1032" s="9">
        <f t="shared" si="112"/>
        <v>342.1</v>
      </c>
      <c r="P1032" s="1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t="b">
        <v>1</v>
      </c>
      <c r="T1032" t="s">
        <v>8280</v>
      </c>
      <c r="U1032" s="6">
        <f t="shared" si="116"/>
        <v>42611.483206018514</v>
      </c>
      <c r="V1032" s="9">
        <f t="shared" si="118"/>
        <v>2016</v>
      </c>
      <c r="W1032" s="6">
        <f t="shared" si="117"/>
        <v>42625.483206018514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H1033" t="s">
        <v>8224</v>
      </c>
      <c r="I1033" t="s">
        <v>8246</v>
      </c>
      <c r="K1033">
        <v>1450290010</v>
      </c>
      <c r="L1033">
        <v>1447698010</v>
      </c>
      <c r="M1033" t="b">
        <v>0</v>
      </c>
      <c r="N1033">
        <v>99</v>
      </c>
      <c r="O1033" s="9">
        <f t="shared" si="112"/>
        <v>107.4</v>
      </c>
      <c r="P1033" s="12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t="b">
        <v>1</v>
      </c>
      <c r="T1033" t="s">
        <v>8280</v>
      </c>
      <c r="U1033" s="6">
        <f t="shared" si="116"/>
        <v>42324.764004629629</v>
      </c>
      <c r="V1033" s="9">
        <f t="shared" si="118"/>
        <v>2015</v>
      </c>
      <c r="W1033" s="6">
        <f t="shared" si="117"/>
        <v>42354.764004629629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H1034" t="s">
        <v>8224</v>
      </c>
      <c r="I1034" t="s">
        <v>8246</v>
      </c>
      <c r="K1034">
        <v>1466697625</v>
      </c>
      <c r="L1034">
        <v>1464105625</v>
      </c>
      <c r="M1034" t="b">
        <v>0</v>
      </c>
      <c r="N1034">
        <v>96</v>
      </c>
      <c r="O1034" s="9">
        <f t="shared" si="112"/>
        <v>108.49703703703703</v>
      </c>
      <c r="P1034" s="12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t="b">
        <v>1</v>
      </c>
      <c r="T1034" t="s">
        <v>8280</v>
      </c>
      <c r="U1034" s="6">
        <f t="shared" si="116"/>
        <v>42514.666956018518</v>
      </c>
      <c r="V1034" s="9">
        <f t="shared" si="118"/>
        <v>2016</v>
      </c>
      <c r="W1034" s="6">
        <f t="shared" si="117"/>
        <v>42544.666956018518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H1035" t="s">
        <v>8225</v>
      </c>
      <c r="I1035" t="s">
        <v>8247</v>
      </c>
      <c r="K1035">
        <v>1481564080</v>
      </c>
      <c r="L1035">
        <v>1479144880</v>
      </c>
      <c r="M1035" t="b">
        <v>0</v>
      </c>
      <c r="N1035">
        <v>27</v>
      </c>
      <c r="O1035" s="9">
        <f t="shared" si="112"/>
        <v>102.86144578313252</v>
      </c>
      <c r="P1035" s="12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t="b">
        <v>1</v>
      </c>
      <c r="T1035" t="s">
        <v>8280</v>
      </c>
      <c r="U1035" s="6">
        <f t="shared" si="116"/>
        <v>42688.732407407406</v>
      </c>
      <c r="V1035" s="9">
        <f t="shared" si="118"/>
        <v>2016</v>
      </c>
      <c r="W1035" s="6">
        <f t="shared" si="117"/>
        <v>42716.732407407406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H1036" t="s">
        <v>8224</v>
      </c>
      <c r="I1036" t="s">
        <v>8246</v>
      </c>
      <c r="K1036">
        <v>1470369540</v>
      </c>
      <c r="L1036">
        <v>1467604804</v>
      </c>
      <c r="M1036" t="b">
        <v>0</v>
      </c>
      <c r="N1036">
        <v>166</v>
      </c>
      <c r="O1036" s="9">
        <f t="shared" si="112"/>
        <v>130.0018</v>
      </c>
      <c r="P1036" s="12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t="b">
        <v>1</v>
      </c>
      <c r="T1036" t="s">
        <v>8280</v>
      </c>
      <c r="U1036" s="6">
        <f t="shared" si="116"/>
        <v>42555.166712962964</v>
      </c>
      <c r="V1036" s="9">
        <f t="shared" si="118"/>
        <v>2016</v>
      </c>
      <c r="W1036" s="6">
        <f t="shared" si="117"/>
        <v>42587.165972222225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H1037" t="s">
        <v>8224</v>
      </c>
      <c r="I1037" t="s">
        <v>8246</v>
      </c>
      <c r="K1037">
        <v>1423668220</v>
      </c>
      <c r="L1037">
        <v>1421076220</v>
      </c>
      <c r="M1037" t="b">
        <v>0</v>
      </c>
      <c r="N1037">
        <v>76</v>
      </c>
      <c r="O1037" s="9">
        <f t="shared" si="112"/>
        <v>107.65217391304348</v>
      </c>
      <c r="P1037" s="12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t="b">
        <v>1</v>
      </c>
      <c r="T1037" t="s">
        <v>8280</v>
      </c>
      <c r="U1037" s="6">
        <f t="shared" si="116"/>
        <v>42016.641435185185</v>
      </c>
      <c r="V1037" s="9">
        <f t="shared" si="118"/>
        <v>2015</v>
      </c>
      <c r="W1037" s="6">
        <f t="shared" si="117"/>
        <v>42046.641435185185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H1038" t="s">
        <v>8224</v>
      </c>
      <c r="I1038" t="s">
        <v>8246</v>
      </c>
      <c r="K1038">
        <v>1357545600</v>
      </c>
      <c r="L1038">
        <v>1354790790</v>
      </c>
      <c r="M1038" t="b">
        <v>0</v>
      </c>
      <c r="N1038">
        <v>211</v>
      </c>
      <c r="O1038" s="9">
        <f t="shared" si="112"/>
        <v>112.36044444444444</v>
      </c>
      <c r="P1038" s="12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t="b">
        <v>1</v>
      </c>
      <c r="T1038" t="s">
        <v>8280</v>
      </c>
      <c r="U1038" s="6">
        <f t="shared" si="116"/>
        <v>41249.448958333334</v>
      </c>
      <c r="V1038" s="9">
        <f t="shared" si="118"/>
        <v>2012</v>
      </c>
      <c r="W1038" s="6">
        <f t="shared" si="117"/>
        <v>41281.333333333336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H1039" t="s">
        <v>8224</v>
      </c>
      <c r="I1039" t="s">
        <v>8246</v>
      </c>
      <c r="K1039">
        <v>1431925200</v>
      </c>
      <c r="L1039">
        <v>1429991062</v>
      </c>
      <c r="M1039" t="b">
        <v>0</v>
      </c>
      <c r="N1039">
        <v>21</v>
      </c>
      <c r="O1039" s="9">
        <f t="shared" si="112"/>
        <v>102.1</v>
      </c>
      <c r="P1039" s="12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t="b">
        <v>1</v>
      </c>
      <c r="T1039" t="s">
        <v>8280</v>
      </c>
      <c r="U1039" s="6">
        <f t="shared" si="116"/>
        <v>42119.822476851856</v>
      </c>
      <c r="V1039" s="9">
        <f t="shared" si="118"/>
        <v>2015</v>
      </c>
      <c r="W1039" s="6">
        <f t="shared" si="117"/>
        <v>42142.208333333328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H1040" t="s">
        <v>8224</v>
      </c>
      <c r="I1040" t="s">
        <v>8246</v>
      </c>
      <c r="K1040">
        <v>1458362023</v>
      </c>
      <c r="L1040">
        <v>1455773623</v>
      </c>
      <c r="M1040" t="b">
        <v>0</v>
      </c>
      <c r="N1040">
        <v>61</v>
      </c>
      <c r="O1040" s="9">
        <f t="shared" si="112"/>
        <v>145.33333333333334</v>
      </c>
      <c r="P1040" s="12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t="b">
        <v>1</v>
      </c>
      <c r="T1040" t="s">
        <v>8280</v>
      </c>
      <c r="U1040" s="6">
        <f t="shared" si="116"/>
        <v>42418.231747685189</v>
      </c>
      <c r="V1040" s="9">
        <f t="shared" si="118"/>
        <v>2016</v>
      </c>
      <c r="W1040" s="6">
        <f t="shared" si="117"/>
        <v>42448.190081018518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H1041" t="s">
        <v>8224</v>
      </c>
      <c r="I1041" t="s">
        <v>8246</v>
      </c>
      <c r="K1041">
        <v>1481615940</v>
      </c>
      <c r="L1041">
        <v>1479436646</v>
      </c>
      <c r="M1041" t="b">
        <v>0</v>
      </c>
      <c r="N1041">
        <v>30</v>
      </c>
      <c r="O1041" s="9">
        <f t="shared" si="112"/>
        <v>128.19999999999999</v>
      </c>
      <c r="P1041" s="12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t="b">
        <v>1</v>
      </c>
      <c r="T1041" t="s">
        <v>8280</v>
      </c>
      <c r="U1041" s="6">
        <f t="shared" si="116"/>
        <v>42692.109328703707</v>
      </c>
      <c r="V1041" s="9">
        <f t="shared" si="118"/>
        <v>2016</v>
      </c>
      <c r="W1041" s="6">
        <f t="shared" si="117"/>
        <v>42717.332638888889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H1042" t="s">
        <v>8224</v>
      </c>
      <c r="I1042" t="s">
        <v>8246</v>
      </c>
      <c r="K1042">
        <v>1472317209</v>
      </c>
      <c r="L1042">
        <v>1469725209</v>
      </c>
      <c r="M1042" t="b">
        <v>0</v>
      </c>
      <c r="N1042">
        <v>1</v>
      </c>
      <c r="O1042" s="9">
        <f t="shared" si="112"/>
        <v>0.29411764705882354</v>
      </c>
      <c r="P1042" s="12">
        <f t="shared" si="113"/>
        <v>250</v>
      </c>
      <c r="Q1042" t="str">
        <f t="shared" si="114"/>
        <v>journalism</v>
      </c>
      <c r="R1042" t="str">
        <f t="shared" si="115"/>
        <v>audio</v>
      </c>
      <c r="S1042" t="b">
        <v>0</v>
      </c>
      <c r="T1042" t="s">
        <v>8281</v>
      </c>
      <c r="U1042" s="6">
        <f t="shared" si="116"/>
        <v>42579.708437499998</v>
      </c>
      <c r="V1042" s="9">
        <f t="shared" si="118"/>
        <v>2016</v>
      </c>
      <c r="W1042" s="6">
        <f t="shared" si="117"/>
        <v>42609.708437499998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H1043" t="s">
        <v>8224</v>
      </c>
      <c r="I1043" t="s">
        <v>8246</v>
      </c>
      <c r="K1043">
        <v>1406769992</v>
      </c>
      <c r="L1043">
        <v>1405041992</v>
      </c>
      <c r="M1043" t="b">
        <v>0</v>
      </c>
      <c r="N1043">
        <v>0</v>
      </c>
      <c r="O1043" s="9">
        <f t="shared" si="112"/>
        <v>0</v>
      </c>
      <c r="P1043" s="12">
        <f t="shared" si="113"/>
        <v>0</v>
      </c>
      <c r="Q1043" t="str">
        <f t="shared" si="114"/>
        <v>journalism</v>
      </c>
      <c r="R1043" t="str">
        <f t="shared" si="115"/>
        <v>audio</v>
      </c>
      <c r="S1043" t="b">
        <v>0</v>
      </c>
      <c r="T1043" t="s">
        <v>8281</v>
      </c>
      <c r="U1043" s="6">
        <f t="shared" si="116"/>
        <v>41831.06009259259</v>
      </c>
      <c r="V1043" s="9">
        <f t="shared" si="118"/>
        <v>2014</v>
      </c>
      <c r="W1043" s="6">
        <f t="shared" si="117"/>
        <v>41851.06009259259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H1044" t="s">
        <v>8224</v>
      </c>
      <c r="I1044" t="s">
        <v>8246</v>
      </c>
      <c r="K1044">
        <v>1410516000</v>
      </c>
      <c r="L1044">
        <v>1406824948</v>
      </c>
      <c r="M1044" t="b">
        <v>0</v>
      </c>
      <c r="N1044">
        <v>1</v>
      </c>
      <c r="O1044" s="9">
        <f t="shared" si="112"/>
        <v>1.5384615384615385</v>
      </c>
      <c r="P1044" s="12">
        <f t="shared" si="113"/>
        <v>10</v>
      </c>
      <c r="Q1044" t="str">
        <f t="shared" si="114"/>
        <v>journalism</v>
      </c>
      <c r="R1044" t="str">
        <f t="shared" si="115"/>
        <v>audio</v>
      </c>
      <c r="S1044" t="b">
        <v>0</v>
      </c>
      <c r="T1044" t="s">
        <v>8281</v>
      </c>
      <c r="U1044" s="6">
        <f t="shared" si="116"/>
        <v>41851.696157407408</v>
      </c>
      <c r="V1044" s="9">
        <f t="shared" si="118"/>
        <v>2014</v>
      </c>
      <c r="W1044" s="6">
        <f t="shared" si="117"/>
        <v>41894.416666666664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H1045" t="s">
        <v>8224</v>
      </c>
      <c r="I1045" t="s">
        <v>8246</v>
      </c>
      <c r="K1045">
        <v>1432101855</v>
      </c>
      <c r="L1045">
        <v>1429509855</v>
      </c>
      <c r="M1045" t="b">
        <v>0</v>
      </c>
      <c r="N1045">
        <v>292</v>
      </c>
      <c r="O1045" s="9">
        <f t="shared" si="112"/>
        <v>8.5370000000000008</v>
      </c>
      <c r="P1045" s="12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t="b">
        <v>0</v>
      </c>
      <c r="T1045" t="s">
        <v>8281</v>
      </c>
      <c r="U1045" s="6">
        <f t="shared" si="116"/>
        <v>42114.252951388888</v>
      </c>
      <c r="V1045" s="9">
        <f t="shared" si="118"/>
        <v>2015</v>
      </c>
      <c r="W1045" s="6">
        <f t="shared" si="117"/>
        <v>42144.252951388888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H1046" t="s">
        <v>8224</v>
      </c>
      <c r="I1046" t="s">
        <v>8246</v>
      </c>
      <c r="K1046">
        <v>1425587220</v>
      </c>
      <c r="L1046">
        <v>1420668801</v>
      </c>
      <c r="M1046" t="b">
        <v>0</v>
      </c>
      <c r="N1046">
        <v>2</v>
      </c>
      <c r="O1046" s="9">
        <f t="shared" si="112"/>
        <v>8.5714285714285715E-2</v>
      </c>
      <c r="P1046" s="12">
        <f t="shared" si="113"/>
        <v>3</v>
      </c>
      <c r="Q1046" t="str">
        <f t="shared" si="114"/>
        <v>journalism</v>
      </c>
      <c r="R1046" t="str">
        <f t="shared" si="115"/>
        <v>audio</v>
      </c>
      <c r="S1046" t="b">
        <v>0</v>
      </c>
      <c r="T1046" t="s">
        <v>8281</v>
      </c>
      <c r="U1046" s="6">
        <f t="shared" si="116"/>
        <v>42011.925937499997</v>
      </c>
      <c r="V1046" s="9">
        <f t="shared" si="118"/>
        <v>2015</v>
      </c>
      <c r="W1046" s="6">
        <f t="shared" si="117"/>
        <v>42068.852083333331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H1047" t="s">
        <v>8224</v>
      </c>
      <c r="I1047" t="s">
        <v>8246</v>
      </c>
      <c r="K1047">
        <v>1408827550</v>
      </c>
      <c r="L1047">
        <v>1406235550</v>
      </c>
      <c r="M1047" t="b">
        <v>0</v>
      </c>
      <c r="N1047">
        <v>8</v>
      </c>
      <c r="O1047" s="9">
        <f t="shared" si="112"/>
        <v>2.66</v>
      </c>
      <c r="P1047" s="12">
        <f t="shared" si="113"/>
        <v>33.25</v>
      </c>
      <c r="Q1047" t="str">
        <f t="shared" si="114"/>
        <v>journalism</v>
      </c>
      <c r="R1047" t="str">
        <f t="shared" si="115"/>
        <v>audio</v>
      </c>
      <c r="S1047" t="b">
        <v>0</v>
      </c>
      <c r="T1047" t="s">
        <v>8281</v>
      </c>
      <c r="U1047" s="6">
        <f t="shared" si="116"/>
        <v>41844.874421296292</v>
      </c>
      <c r="V1047" s="9">
        <f t="shared" si="118"/>
        <v>2014</v>
      </c>
      <c r="W1047" s="6">
        <f t="shared" si="117"/>
        <v>41874.874421296292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H1048" t="s">
        <v>8236</v>
      </c>
      <c r="I1048" t="s">
        <v>8249</v>
      </c>
      <c r="K1048">
        <v>1451161560</v>
      </c>
      <c r="L1048">
        <v>1447273560</v>
      </c>
      <c r="M1048" t="b">
        <v>0</v>
      </c>
      <c r="N1048">
        <v>0</v>
      </c>
      <c r="O1048" s="9">
        <f t="shared" si="112"/>
        <v>0</v>
      </c>
      <c r="P1048" s="12">
        <f t="shared" si="113"/>
        <v>0</v>
      </c>
      <c r="Q1048" t="str">
        <f t="shared" si="114"/>
        <v>journalism</v>
      </c>
      <c r="R1048" t="str">
        <f t="shared" si="115"/>
        <v>audio</v>
      </c>
      <c r="S1048" t="b">
        <v>0</v>
      </c>
      <c r="T1048" t="s">
        <v>8281</v>
      </c>
      <c r="U1048" s="6">
        <f t="shared" si="116"/>
        <v>42319.851388888885</v>
      </c>
      <c r="V1048" s="9">
        <f t="shared" si="118"/>
        <v>2015</v>
      </c>
      <c r="W1048" s="6">
        <f t="shared" si="117"/>
        <v>42364.851388888885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H1049" t="s">
        <v>8224</v>
      </c>
      <c r="I1049" t="s">
        <v>8246</v>
      </c>
      <c r="K1049">
        <v>1415219915</v>
      </c>
      <c r="L1049">
        <v>1412624315</v>
      </c>
      <c r="M1049" t="b">
        <v>0</v>
      </c>
      <c r="N1049">
        <v>1</v>
      </c>
      <c r="O1049" s="9">
        <f t="shared" si="112"/>
        <v>0.05</v>
      </c>
      <c r="P1049" s="12">
        <f t="shared" si="113"/>
        <v>1</v>
      </c>
      <c r="Q1049" t="str">
        <f t="shared" si="114"/>
        <v>journalism</v>
      </c>
      <c r="R1049" t="str">
        <f t="shared" si="115"/>
        <v>audio</v>
      </c>
      <c r="S1049" t="b">
        <v>0</v>
      </c>
      <c r="T1049" t="s">
        <v>8281</v>
      </c>
      <c r="U1049" s="6">
        <f t="shared" si="116"/>
        <v>41918.818460648152</v>
      </c>
      <c r="V1049" s="9">
        <f t="shared" si="118"/>
        <v>2014</v>
      </c>
      <c r="W1049" s="6">
        <f t="shared" si="117"/>
        <v>41948.860127314816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H1050" t="s">
        <v>8224</v>
      </c>
      <c r="I1050" t="s">
        <v>8246</v>
      </c>
      <c r="K1050">
        <v>1474766189</v>
      </c>
      <c r="L1050">
        <v>1471310189</v>
      </c>
      <c r="M1050" t="b">
        <v>0</v>
      </c>
      <c r="N1050">
        <v>4</v>
      </c>
      <c r="O1050" s="9">
        <f t="shared" si="112"/>
        <v>1.4133333333333333</v>
      </c>
      <c r="P1050" s="12">
        <f t="shared" si="113"/>
        <v>53</v>
      </c>
      <c r="Q1050" t="str">
        <f t="shared" si="114"/>
        <v>journalism</v>
      </c>
      <c r="R1050" t="str">
        <f t="shared" si="115"/>
        <v>audio</v>
      </c>
      <c r="S1050" t="b">
        <v>0</v>
      </c>
      <c r="T1050" t="s">
        <v>8281</v>
      </c>
      <c r="U1050" s="6">
        <f t="shared" si="116"/>
        <v>42598.053113425922</v>
      </c>
      <c r="V1050" s="9">
        <f t="shared" si="118"/>
        <v>2016</v>
      </c>
      <c r="W1050" s="6">
        <f t="shared" si="117"/>
        <v>42638.053113425922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H1051" t="s">
        <v>8224</v>
      </c>
      <c r="I1051" t="s">
        <v>8246</v>
      </c>
      <c r="K1051">
        <v>1455272445</v>
      </c>
      <c r="L1051">
        <v>1452680445</v>
      </c>
      <c r="M1051" t="b">
        <v>0</v>
      </c>
      <c r="N1051">
        <v>0</v>
      </c>
      <c r="O1051" s="9">
        <f t="shared" si="112"/>
        <v>0</v>
      </c>
      <c r="P1051" s="12">
        <f t="shared" si="113"/>
        <v>0</v>
      </c>
      <c r="Q1051" t="str">
        <f t="shared" si="114"/>
        <v>journalism</v>
      </c>
      <c r="R1051" t="str">
        <f t="shared" si="115"/>
        <v>audio</v>
      </c>
      <c r="S1051" t="b">
        <v>0</v>
      </c>
      <c r="T1051" t="s">
        <v>8281</v>
      </c>
      <c r="U1051" s="6">
        <f t="shared" si="116"/>
        <v>42382.431076388893</v>
      </c>
      <c r="V1051" s="9">
        <f t="shared" si="118"/>
        <v>2016</v>
      </c>
      <c r="W1051" s="6">
        <f t="shared" si="117"/>
        <v>42412.431076388893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H1052" t="s">
        <v>8224</v>
      </c>
      <c r="I1052" t="s">
        <v>8246</v>
      </c>
      <c r="K1052">
        <v>1442257677</v>
      </c>
      <c r="L1052">
        <v>1439665677</v>
      </c>
      <c r="M1052" t="b">
        <v>0</v>
      </c>
      <c r="N1052">
        <v>0</v>
      </c>
      <c r="O1052" s="9">
        <f t="shared" si="112"/>
        <v>0</v>
      </c>
      <c r="P1052" s="12">
        <f t="shared" si="113"/>
        <v>0</v>
      </c>
      <c r="Q1052" t="str">
        <f t="shared" si="114"/>
        <v>journalism</v>
      </c>
      <c r="R1052" t="str">
        <f t="shared" si="115"/>
        <v>audio</v>
      </c>
      <c r="S1052" t="b">
        <v>0</v>
      </c>
      <c r="T1052" t="s">
        <v>8281</v>
      </c>
      <c r="U1052" s="6">
        <f t="shared" si="116"/>
        <v>42231.7971875</v>
      </c>
      <c r="V1052" s="9">
        <f t="shared" si="118"/>
        <v>2015</v>
      </c>
      <c r="W1052" s="6">
        <f t="shared" si="117"/>
        <v>42261.7971875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H1053" t="s">
        <v>8224</v>
      </c>
      <c r="I1053" t="s">
        <v>8246</v>
      </c>
      <c r="K1053">
        <v>1409098825</v>
      </c>
      <c r="L1053">
        <v>1406679625</v>
      </c>
      <c r="M1053" t="b">
        <v>0</v>
      </c>
      <c r="N1053">
        <v>0</v>
      </c>
      <c r="O1053" s="9">
        <f t="shared" si="112"/>
        <v>0</v>
      </c>
      <c r="P1053" s="12">
        <f t="shared" si="113"/>
        <v>0</v>
      </c>
      <c r="Q1053" t="str">
        <f t="shared" si="114"/>
        <v>journalism</v>
      </c>
      <c r="R1053" t="str">
        <f t="shared" si="115"/>
        <v>audio</v>
      </c>
      <c r="S1053" t="b">
        <v>0</v>
      </c>
      <c r="T1053" t="s">
        <v>8281</v>
      </c>
      <c r="U1053" s="6">
        <f t="shared" si="116"/>
        <v>41850.014178240745</v>
      </c>
      <c r="V1053" s="9">
        <f t="shared" si="118"/>
        <v>2014</v>
      </c>
      <c r="W1053" s="6">
        <f t="shared" si="117"/>
        <v>41878.014178240745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H1054" t="s">
        <v>8224</v>
      </c>
      <c r="I1054" t="s">
        <v>8246</v>
      </c>
      <c r="K1054">
        <v>1465243740</v>
      </c>
      <c r="L1054">
        <v>1461438495</v>
      </c>
      <c r="M1054" t="b">
        <v>0</v>
      </c>
      <c r="N1054">
        <v>0</v>
      </c>
      <c r="O1054" s="9">
        <f t="shared" si="112"/>
        <v>0</v>
      </c>
      <c r="P1054" s="12">
        <f t="shared" si="113"/>
        <v>0</v>
      </c>
      <c r="Q1054" t="str">
        <f t="shared" si="114"/>
        <v>journalism</v>
      </c>
      <c r="R1054" t="str">
        <f t="shared" si="115"/>
        <v>audio</v>
      </c>
      <c r="S1054" t="b">
        <v>0</v>
      </c>
      <c r="T1054" t="s">
        <v>8281</v>
      </c>
      <c r="U1054" s="6">
        <f t="shared" si="116"/>
        <v>42483.797395833331</v>
      </c>
      <c r="V1054" s="9">
        <f t="shared" si="118"/>
        <v>2016</v>
      </c>
      <c r="W1054" s="6">
        <f t="shared" si="117"/>
        <v>42527.839583333334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H1055" t="s">
        <v>8224</v>
      </c>
      <c r="I1055" t="s">
        <v>8246</v>
      </c>
      <c r="K1055">
        <v>1488773332</v>
      </c>
      <c r="L1055">
        <v>1486613332</v>
      </c>
      <c r="M1055" t="b">
        <v>0</v>
      </c>
      <c r="N1055">
        <v>1</v>
      </c>
      <c r="O1055" s="9">
        <f t="shared" si="112"/>
        <v>1</v>
      </c>
      <c r="P1055" s="12">
        <f t="shared" si="113"/>
        <v>15</v>
      </c>
      <c r="Q1055" t="str">
        <f t="shared" si="114"/>
        <v>journalism</v>
      </c>
      <c r="R1055" t="str">
        <f t="shared" si="115"/>
        <v>audio</v>
      </c>
      <c r="S1055" t="b">
        <v>0</v>
      </c>
      <c r="T1055" t="s">
        <v>8281</v>
      </c>
      <c r="U1055" s="6">
        <f t="shared" si="116"/>
        <v>42775.172824074078</v>
      </c>
      <c r="V1055" s="9">
        <f t="shared" si="118"/>
        <v>2017</v>
      </c>
      <c r="W1055" s="6">
        <f t="shared" si="117"/>
        <v>42800.172824074078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H1056" t="s">
        <v>8224</v>
      </c>
      <c r="I1056" t="s">
        <v>8246</v>
      </c>
      <c r="K1056">
        <v>1407708000</v>
      </c>
      <c r="L1056">
        <v>1405110399</v>
      </c>
      <c r="M1056" t="b">
        <v>0</v>
      </c>
      <c r="N1056">
        <v>0</v>
      </c>
      <c r="O1056" s="9">
        <f t="shared" si="112"/>
        <v>0</v>
      </c>
      <c r="P1056" s="12">
        <f t="shared" si="113"/>
        <v>0</v>
      </c>
      <c r="Q1056" t="str">
        <f t="shared" si="114"/>
        <v>journalism</v>
      </c>
      <c r="R1056" t="str">
        <f t="shared" si="115"/>
        <v>audio</v>
      </c>
      <c r="S1056" t="b">
        <v>0</v>
      </c>
      <c r="T1056" t="s">
        <v>8281</v>
      </c>
      <c r="U1056" s="6">
        <f t="shared" si="116"/>
        <v>41831.851840277777</v>
      </c>
      <c r="V1056" s="9">
        <f t="shared" si="118"/>
        <v>2014</v>
      </c>
      <c r="W1056" s="6">
        <f t="shared" si="117"/>
        <v>41861.916666666664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H1057" t="s">
        <v>8224</v>
      </c>
      <c r="I1057" t="s">
        <v>8246</v>
      </c>
      <c r="K1057">
        <v>1457394545</v>
      </c>
      <c r="L1057">
        <v>1454802545</v>
      </c>
      <c r="M1057" t="b">
        <v>0</v>
      </c>
      <c r="N1057">
        <v>0</v>
      </c>
      <c r="O1057" s="9">
        <f t="shared" si="112"/>
        <v>0</v>
      </c>
      <c r="P1057" s="12">
        <f t="shared" si="113"/>
        <v>0</v>
      </c>
      <c r="Q1057" t="str">
        <f t="shared" si="114"/>
        <v>journalism</v>
      </c>
      <c r="R1057" t="str">
        <f t="shared" si="115"/>
        <v>audio</v>
      </c>
      <c r="S1057" t="b">
        <v>0</v>
      </c>
      <c r="T1057" t="s">
        <v>8281</v>
      </c>
      <c r="U1057" s="6">
        <f t="shared" si="116"/>
        <v>42406.992418981477</v>
      </c>
      <c r="V1057" s="9">
        <f t="shared" si="118"/>
        <v>2016</v>
      </c>
      <c r="W1057" s="6">
        <f t="shared" si="117"/>
        <v>42436.992418981477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H1058" t="s">
        <v>8224</v>
      </c>
      <c r="I1058" t="s">
        <v>8246</v>
      </c>
      <c r="K1058">
        <v>1429892177</v>
      </c>
      <c r="L1058">
        <v>1424711777</v>
      </c>
      <c r="M1058" t="b">
        <v>0</v>
      </c>
      <c r="N1058">
        <v>0</v>
      </c>
      <c r="O1058" s="9">
        <f t="shared" si="112"/>
        <v>0</v>
      </c>
      <c r="P1058" s="12">
        <f t="shared" si="113"/>
        <v>0</v>
      </c>
      <c r="Q1058" t="str">
        <f t="shared" si="114"/>
        <v>journalism</v>
      </c>
      <c r="R1058" t="str">
        <f t="shared" si="115"/>
        <v>audio</v>
      </c>
      <c r="S1058" t="b">
        <v>0</v>
      </c>
      <c r="T1058" t="s">
        <v>8281</v>
      </c>
      <c r="U1058" s="6">
        <f t="shared" si="116"/>
        <v>42058.719641203701</v>
      </c>
      <c r="V1058" s="9">
        <f t="shared" si="118"/>
        <v>2015</v>
      </c>
      <c r="W1058" s="6">
        <f t="shared" si="117"/>
        <v>42118.677974537037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H1059" t="s">
        <v>8224</v>
      </c>
      <c r="I1059" t="s">
        <v>8246</v>
      </c>
      <c r="K1059">
        <v>1480888483</v>
      </c>
      <c r="L1059">
        <v>1478292883</v>
      </c>
      <c r="M1059" t="b">
        <v>0</v>
      </c>
      <c r="N1059">
        <v>0</v>
      </c>
      <c r="O1059" s="9">
        <f t="shared" si="112"/>
        <v>0</v>
      </c>
      <c r="P1059" s="12">
        <f t="shared" si="113"/>
        <v>0</v>
      </c>
      <c r="Q1059" t="str">
        <f t="shared" si="114"/>
        <v>journalism</v>
      </c>
      <c r="R1059" t="str">
        <f t="shared" si="115"/>
        <v>audio</v>
      </c>
      <c r="S1059" t="b">
        <v>0</v>
      </c>
      <c r="T1059" t="s">
        <v>8281</v>
      </c>
      <c r="U1059" s="6">
        <f t="shared" si="116"/>
        <v>42678.871331018519</v>
      </c>
      <c r="V1059" s="9">
        <f t="shared" si="118"/>
        <v>2016</v>
      </c>
      <c r="W1059" s="6">
        <f t="shared" si="117"/>
        <v>42708.912997685184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H1060" t="s">
        <v>8224</v>
      </c>
      <c r="I1060" t="s">
        <v>8246</v>
      </c>
      <c r="K1060">
        <v>1427328000</v>
      </c>
      <c r="L1060">
        <v>1423777043</v>
      </c>
      <c r="M1060" t="b">
        <v>0</v>
      </c>
      <c r="N1060">
        <v>0</v>
      </c>
      <c r="O1060" s="9">
        <f t="shared" si="112"/>
        <v>0</v>
      </c>
      <c r="P1060" s="12">
        <f t="shared" si="113"/>
        <v>0</v>
      </c>
      <c r="Q1060" t="str">
        <f t="shared" si="114"/>
        <v>journalism</v>
      </c>
      <c r="R1060" t="str">
        <f t="shared" si="115"/>
        <v>audio</v>
      </c>
      <c r="S1060" t="b">
        <v>0</v>
      </c>
      <c r="T1060" t="s">
        <v>8281</v>
      </c>
      <c r="U1060" s="6">
        <f t="shared" si="116"/>
        <v>42047.900960648149</v>
      </c>
      <c r="V1060" s="9">
        <f t="shared" si="118"/>
        <v>2015</v>
      </c>
      <c r="W1060" s="6">
        <f t="shared" si="117"/>
        <v>42089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H1061" t="s">
        <v>8224</v>
      </c>
      <c r="I1061" t="s">
        <v>8246</v>
      </c>
      <c r="K1061">
        <v>1426269456</v>
      </c>
      <c r="L1061">
        <v>1423681056</v>
      </c>
      <c r="M1061" t="b">
        <v>0</v>
      </c>
      <c r="N1061">
        <v>0</v>
      </c>
      <c r="O1061" s="9">
        <f t="shared" si="112"/>
        <v>0</v>
      </c>
      <c r="P1061" s="12">
        <f t="shared" si="113"/>
        <v>0</v>
      </c>
      <c r="Q1061" t="str">
        <f t="shared" si="114"/>
        <v>journalism</v>
      </c>
      <c r="R1061" t="str">
        <f t="shared" si="115"/>
        <v>audio</v>
      </c>
      <c r="S1061" t="b">
        <v>0</v>
      </c>
      <c r="T1061" t="s">
        <v>8281</v>
      </c>
      <c r="U1061" s="6">
        <f t="shared" si="116"/>
        <v>42046.79</v>
      </c>
      <c r="V1061" s="9">
        <f t="shared" si="118"/>
        <v>2015</v>
      </c>
      <c r="W1061" s="6">
        <f t="shared" si="117"/>
        <v>42076.748333333337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H1062" t="s">
        <v>8224</v>
      </c>
      <c r="I1062" t="s">
        <v>8246</v>
      </c>
      <c r="K1062">
        <v>1429134893</v>
      </c>
      <c r="L1062">
        <v>1426542893</v>
      </c>
      <c r="M1062" t="b">
        <v>0</v>
      </c>
      <c r="N1062">
        <v>1</v>
      </c>
      <c r="O1062" s="9">
        <f t="shared" si="112"/>
        <v>1</v>
      </c>
      <c r="P1062" s="12">
        <f t="shared" si="113"/>
        <v>50</v>
      </c>
      <c r="Q1062" t="str">
        <f t="shared" si="114"/>
        <v>journalism</v>
      </c>
      <c r="R1062" t="str">
        <f t="shared" si="115"/>
        <v>audio</v>
      </c>
      <c r="S1062" t="b">
        <v>0</v>
      </c>
      <c r="T1062" t="s">
        <v>8281</v>
      </c>
      <c r="U1062" s="6">
        <f t="shared" si="116"/>
        <v>42079.913113425922</v>
      </c>
      <c r="V1062" s="9">
        <f t="shared" si="118"/>
        <v>2015</v>
      </c>
      <c r="W1062" s="6">
        <f t="shared" si="117"/>
        <v>42109.913113425922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H1063" t="s">
        <v>8224</v>
      </c>
      <c r="I1063" t="s">
        <v>8246</v>
      </c>
      <c r="K1063">
        <v>1462150800</v>
      </c>
      <c r="L1063">
        <v>1456987108</v>
      </c>
      <c r="M1063" t="b">
        <v>0</v>
      </c>
      <c r="N1063">
        <v>0</v>
      </c>
      <c r="O1063" s="9">
        <f t="shared" si="112"/>
        <v>0</v>
      </c>
      <c r="P1063" s="12">
        <f t="shared" si="113"/>
        <v>0</v>
      </c>
      <c r="Q1063" t="str">
        <f t="shared" si="114"/>
        <v>journalism</v>
      </c>
      <c r="R1063" t="str">
        <f t="shared" si="115"/>
        <v>audio</v>
      </c>
      <c r="S1063" t="b">
        <v>0</v>
      </c>
      <c r="T1063" t="s">
        <v>8281</v>
      </c>
      <c r="U1063" s="6">
        <f t="shared" si="116"/>
        <v>42432.276712962965</v>
      </c>
      <c r="V1063" s="9">
        <f t="shared" si="118"/>
        <v>2016</v>
      </c>
      <c r="W1063" s="6">
        <f t="shared" si="117"/>
        <v>42492.041666666672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H1064" t="s">
        <v>8224</v>
      </c>
      <c r="I1064" t="s">
        <v>8246</v>
      </c>
      <c r="K1064">
        <v>1468351341</v>
      </c>
      <c r="L1064">
        <v>1467746541</v>
      </c>
      <c r="M1064" t="b">
        <v>0</v>
      </c>
      <c r="N1064">
        <v>4</v>
      </c>
      <c r="O1064" s="9">
        <f t="shared" si="112"/>
        <v>95.477386934673362</v>
      </c>
      <c r="P1064" s="12">
        <f t="shared" si="113"/>
        <v>47.5</v>
      </c>
      <c r="Q1064" t="str">
        <f t="shared" si="114"/>
        <v>journalism</v>
      </c>
      <c r="R1064" t="str">
        <f t="shared" si="115"/>
        <v>audio</v>
      </c>
      <c r="S1064" t="b">
        <v>0</v>
      </c>
      <c r="T1064" t="s">
        <v>8281</v>
      </c>
      <c r="U1064" s="6">
        <f t="shared" si="116"/>
        <v>42556.807187500002</v>
      </c>
      <c r="V1064" s="9">
        <f t="shared" si="118"/>
        <v>2016</v>
      </c>
      <c r="W1064" s="6">
        <f t="shared" si="117"/>
        <v>42563.807187500002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H1065" t="s">
        <v>8224</v>
      </c>
      <c r="I1065" t="s">
        <v>8246</v>
      </c>
      <c r="K1065">
        <v>1472604262</v>
      </c>
      <c r="L1065">
        <v>1470012262</v>
      </c>
      <c r="M1065" t="b">
        <v>0</v>
      </c>
      <c r="N1065">
        <v>0</v>
      </c>
      <c r="O1065" s="9">
        <f t="shared" si="112"/>
        <v>0</v>
      </c>
      <c r="P1065" s="12">
        <f t="shared" si="113"/>
        <v>0</v>
      </c>
      <c r="Q1065" t="str">
        <f t="shared" si="114"/>
        <v>journalism</v>
      </c>
      <c r="R1065" t="str">
        <f t="shared" si="115"/>
        <v>audio</v>
      </c>
      <c r="S1065" t="b">
        <v>0</v>
      </c>
      <c r="T1065" t="s">
        <v>8281</v>
      </c>
      <c r="U1065" s="6">
        <f t="shared" si="116"/>
        <v>42583.030810185184</v>
      </c>
      <c r="V1065" s="9">
        <f t="shared" si="118"/>
        <v>2016</v>
      </c>
      <c r="W1065" s="6">
        <f t="shared" si="117"/>
        <v>42613.030810185184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H1066" t="s">
        <v>8224</v>
      </c>
      <c r="I1066" t="s">
        <v>8246</v>
      </c>
      <c r="K1066">
        <v>1373174903</v>
      </c>
      <c r="L1066">
        <v>1369286903</v>
      </c>
      <c r="M1066" t="b">
        <v>0</v>
      </c>
      <c r="N1066">
        <v>123</v>
      </c>
      <c r="O1066" s="9">
        <f t="shared" si="112"/>
        <v>8.974444444444444</v>
      </c>
      <c r="P1066" s="12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t="b">
        <v>0</v>
      </c>
      <c r="T1066" t="s">
        <v>8282</v>
      </c>
      <c r="U1066" s="6">
        <f t="shared" si="116"/>
        <v>41417.228043981479</v>
      </c>
      <c r="V1066" s="9">
        <f t="shared" si="118"/>
        <v>2013</v>
      </c>
      <c r="W1066" s="6">
        <f t="shared" si="117"/>
        <v>41462.228043981479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H1067" t="s">
        <v>8226</v>
      </c>
      <c r="I1067" t="s">
        <v>8248</v>
      </c>
      <c r="K1067">
        <v>1392800922</v>
      </c>
      <c r="L1067">
        <v>1390381722</v>
      </c>
      <c r="M1067" t="b">
        <v>0</v>
      </c>
      <c r="N1067">
        <v>5</v>
      </c>
      <c r="O1067" s="9">
        <f t="shared" si="112"/>
        <v>2.7</v>
      </c>
      <c r="P1067" s="12">
        <f t="shared" si="113"/>
        <v>16.2</v>
      </c>
      <c r="Q1067" t="str">
        <f t="shared" si="114"/>
        <v>games</v>
      </c>
      <c r="R1067" t="str">
        <f t="shared" si="115"/>
        <v>video games</v>
      </c>
      <c r="S1067" t="b">
        <v>0</v>
      </c>
      <c r="T1067" t="s">
        <v>8282</v>
      </c>
      <c r="U1067" s="6">
        <f t="shared" si="116"/>
        <v>41661.381041666667</v>
      </c>
      <c r="V1067" s="9">
        <f t="shared" si="118"/>
        <v>2014</v>
      </c>
      <c r="W1067" s="6">
        <f t="shared" si="117"/>
        <v>41689.381041666667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H1068" t="s">
        <v>8224</v>
      </c>
      <c r="I1068" t="s">
        <v>8246</v>
      </c>
      <c r="K1068">
        <v>1375657582</v>
      </c>
      <c r="L1068">
        <v>1371769582</v>
      </c>
      <c r="M1068" t="b">
        <v>0</v>
      </c>
      <c r="N1068">
        <v>148</v>
      </c>
      <c r="O1068" s="9">
        <f t="shared" si="112"/>
        <v>3.3673333333333333</v>
      </c>
      <c r="P1068" s="12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t="b">
        <v>0</v>
      </c>
      <c r="T1068" t="s">
        <v>8282</v>
      </c>
      <c r="U1068" s="6">
        <f t="shared" si="116"/>
        <v>41445.962754629625</v>
      </c>
      <c r="V1068" s="9">
        <f t="shared" si="118"/>
        <v>2013</v>
      </c>
      <c r="W1068" s="6">
        <f t="shared" si="117"/>
        <v>41490.962754629625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H1069" t="s">
        <v>8224</v>
      </c>
      <c r="I1069" t="s">
        <v>8246</v>
      </c>
      <c r="K1069">
        <v>1387657931</v>
      </c>
      <c r="L1069">
        <v>1385065931</v>
      </c>
      <c r="M1069" t="b">
        <v>0</v>
      </c>
      <c r="N1069">
        <v>10</v>
      </c>
      <c r="O1069" s="9">
        <f t="shared" si="112"/>
        <v>26</v>
      </c>
      <c r="P1069" s="12">
        <f t="shared" si="113"/>
        <v>13</v>
      </c>
      <c r="Q1069" t="str">
        <f t="shared" si="114"/>
        <v>games</v>
      </c>
      <c r="R1069" t="str">
        <f t="shared" si="115"/>
        <v>video games</v>
      </c>
      <c r="S1069" t="b">
        <v>0</v>
      </c>
      <c r="T1069" t="s">
        <v>8282</v>
      </c>
      <c r="U1069" s="6">
        <f t="shared" si="116"/>
        <v>41599.855682870373</v>
      </c>
      <c r="V1069" s="9">
        <f t="shared" si="118"/>
        <v>2013</v>
      </c>
      <c r="W1069" s="6">
        <f t="shared" si="117"/>
        <v>41629.855682870373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H1070" t="s">
        <v>8224</v>
      </c>
      <c r="I1070" t="s">
        <v>8246</v>
      </c>
      <c r="K1070">
        <v>1460274864</v>
      </c>
      <c r="L1070">
        <v>1457686464</v>
      </c>
      <c r="M1070" t="b">
        <v>0</v>
      </c>
      <c r="N1070">
        <v>4</v>
      </c>
      <c r="O1070" s="9">
        <f t="shared" si="112"/>
        <v>0.15</v>
      </c>
      <c r="P1070" s="12">
        <f t="shared" si="113"/>
        <v>11.25</v>
      </c>
      <c r="Q1070" t="str">
        <f t="shared" si="114"/>
        <v>games</v>
      </c>
      <c r="R1070" t="str">
        <f t="shared" si="115"/>
        <v>video games</v>
      </c>
      <c r="S1070" t="b">
        <v>0</v>
      </c>
      <c r="T1070" t="s">
        <v>8282</v>
      </c>
      <c r="U1070" s="6">
        <f t="shared" si="116"/>
        <v>42440.371111111112</v>
      </c>
      <c r="V1070" s="9">
        <f t="shared" si="118"/>
        <v>2016</v>
      </c>
      <c r="W1070" s="6">
        <f t="shared" si="117"/>
        <v>42470.329444444447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H1071" t="s">
        <v>8224</v>
      </c>
      <c r="I1071" t="s">
        <v>8246</v>
      </c>
      <c r="K1071">
        <v>1385447459</v>
      </c>
      <c r="L1071">
        <v>1382679059</v>
      </c>
      <c r="M1071" t="b">
        <v>0</v>
      </c>
      <c r="N1071">
        <v>21</v>
      </c>
      <c r="O1071" s="9">
        <f t="shared" si="112"/>
        <v>38.636363636363633</v>
      </c>
      <c r="P1071" s="12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t="b">
        <v>0</v>
      </c>
      <c r="T1071" t="s">
        <v>8282</v>
      </c>
      <c r="U1071" s="6">
        <f t="shared" si="116"/>
        <v>41572.229849537034</v>
      </c>
      <c r="V1071" s="9">
        <f t="shared" si="118"/>
        <v>2013</v>
      </c>
      <c r="W1071" s="6">
        <f t="shared" si="117"/>
        <v>41604.271516203706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H1072" t="s">
        <v>8224</v>
      </c>
      <c r="I1072" t="s">
        <v>8246</v>
      </c>
      <c r="K1072">
        <v>1349050622</v>
      </c>
      <c r="L1072">
        <v>1347322622</v>
      </c>
      <c r="M1072" t="b">
        <v>0</v>
      </c>
      <c r="N1072">
        <v>2</v>
      </c>
      <c r="O1072" s="9">
        <f t="shared" si="112"/>
        <v>0.7</v>
      </c>
      <c r="P1072" s="12">
        <f t="shared" si="113"/>
        <v>35</v>
      </c>
      <c r="Q1072" t="str">
        <f t="shared" si="114"/>
        <v>games</v>
      </c>
      <c r="R1072" t="str">
        <f t="shared" si="115"/>
        <v>video games</v>
      </c>
      <c r="S1072" t="b">
        <v>0</v>
      </c>
      <c r="T1072" t="s">
        <v>8282</v>
      </c>
      <c r="U1072" s="6">
        <f t="shared" si="116"/>
        <v>41163.011828703704</v>
      </c>
      <c r="V1072" s="9">
        <f t="shared" si="118"/>
        <v>2012</v>
      </c>
      <c r="W1072" s="6">
        <f t="shared" si="117"/>
        <v>41183.011828703704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H1073" t="s">
        <v>8234</v>
      </c>
      <c r="I1073" t="s">
        <v>8254</v>
      </c>
      <c r="K1073">
        <v>1447787093</v>
      </c>
      <c r="L1073">
        <v>1445191493</v>
      </c>
      <c r="M1073" t="b">
        <v>0</v>
      </c>
      <c r="N1073">
        <v>0</v>
      </c>
      <c r="O1073" s="9">
        <f t="shared" si="112"/>
        <v>0</v>
      </c>
      <c r="P1073" s="12">
        <f t="shared" si="113"/>
        <v>0</v>
      </c>
      <c r="Q1073" t="str">
        <f t="shared" si="114"/>
        <v>games</v>
      </c>
      <c r="R1073" t="str">
        <f t="shared" si="115"/>
        <v>video games</v>
      </c>
      <c r="S1073" t="b">
        <v>0</v>
      </c>
      <c r="T1073" t="s">
        <v>8282</v>
      </c>
      <c r="U1073" s="6">
        <f t="shared" si="116"/>
        <v>42295.753391203703</v>
      </c>
      <c r="V1073" s="9">
        <f t="shared" si="118"/>
        <v>2015</v>
      </c>
      <c r="W1073" s="6">
        <f t="shared" si="117"/>
        <v>42325.795057870375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H1074" t="s">
        <v>8224</v>
      </c>
      <c r="I1074" t="s">
        <v>8246</v>
      </c>
      <c r="K1074">
        <v>1391630297</v>
      </c>
      <c r="L1074">
        <v>1389038297</v>
      </c>
      <c r="M1074" t="b">
        <v>0</v>
      </c>
      <c r="N1074">
        <v>4</v>
      </c>
      <c r="O1074" s="9">
        <f t="shared" si="112"/>
        <v>6.8000000000000005E-2</v>
      </c>
      <c r="P1074" s="12">
        <f t="shared" si="113"/>
        <v>12.75</v>
      </c>
      <c r="Q1074" t="str">
        <f t="shared" si="114"/>
        <v>games</v>
      </c>
      <c r="R1074" t="str">
        <f t="shared" si="115"/>
        <v>video games</v>
      </c>
      <c r="S1074" t="b">
        <v>0</v>
      </c>
      <c r="T1074" t="s">
        <v>8282</v>
      </c>
      <c r="U1074" s="6">
        <f t="shared" si="116"/>
        <v>41645.832141203704</v>
      </c>
      <c r="V1074" s="9">
        <f t="shared" si="118"/>
        <v>2014</v>
      </c>
      <c r="W1074" s="6">
        <f t="shared" si="117"/>
        <v>41675.832141203704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H1075" t="s">
        <v>8224</v>
      </c>
      <c r="I1075" t="s">
        <v>8246</v>
      </c>
      <c r="K1075">
        <v>1318806541</v>
      </c>
      <c r="L1075">
        <v>1316214541</v>
      </c>
      <c r="M1075" t="b">
        <v>0</v>
      </c>
      <c r="N1075">
        <v>1</v>
      </c>
      <c r="O1075" s="9">
        <f t="shared" si="112"/>
        <v>1.3333333333333333</v>
      </c>
      <c r="P1075" s="12">
        <f t="shared" si="113"/>
        <v>10</v>
      </c>
      <c r="Q1075" t="str">
        <f t="shared" si="114"/>
        <v>games</v>
      </c>
      <c r="R1075" t="str">
        <f t="shared" si="115"/>
        <v>video games</v>
      </c>
      <c r="S1075" t="b">
        <v>0</v>
      </c>
      <c r="T1075" t="s">
        <v>8282</v>
      </c>
      <c r="U1075" s="6">
        <f t="shared" si="116"/>
        <v>40802.964594907404</v>
      </c>
      <c r="V1075" s="9">
        <f t="shared" si="118"/>
        <v>2011</v>
      </c>
      <c r="W1075" s="6">
        <f t="shared" si="117"/>
        <v>40832.964594907404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H1076" t="s">
        <v>8224</v>
      </c>
      <c r="I1076" t="s">
        <v>8246</v>
      </c>
      <c r="K1076">
        <v>1388808545</v>
      </c>
      <c r="L1076">
        <v>1386216545</v>
      </c>
      <c r="M1076" t="b">
        <v>0</v>
      </c>
      <c r="N1076">
        <v>30</v>
      </c>
      <c r="O1076" s="9">
        <f t="shared" si="112"/>
        <v>6.3092592592592593</v>
      </c>
      <c r="P1076" s="12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t="b">
        <v>0</v>
      </c>
      <c r="T1076" t="s">
        <v>8282</v>
      </c>
      <c r="U1076" s="6">
        <f t="shared" si="116"/>
        <v>41613.172974537039</v>
      </c>
      <c r="V1076" s="9">
        <f t="shared" si="118"/>
        <v>2013</v>
      </c>
      <c r="W1076" s="6">
        <f t="shared" si="117"/>
        <v>41643.172974537039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H1077" t="s">
        <v>8224</v>
      </c>
      <c r="I1077" t="s">
        <v>8246</v>
      </c>
      <c r="K1077">
        <v>1336340516</v>
      </c>
      <c r="L1077">
        <v>1333748516</v>
      </c>
      <c r="M1077" t="b">
        <v>0</v>
      </c>
      <c r="N1077">
        <v>3</v>
      </c>
      <c r="O1077" s="9">
        <f t="shared" si="112"/>
        <v>4.5</v>
      </c>
      <c r="P1077" s="12">
        <f t="shared" si="113"/>
        <v>15</v>
      </c>
      <c r="Q1077" t="str">
        <f t="shared" si="114"/>
        <v>games</v>
      </c>
      <c r="R1077" t="str">
        <f t="shared" si="115"/>
        <v>video games</v>
      </c>
      <c r="S1077" t="b">
        <v>0</v>
      </c>
      <c r="T1077" t="s">
        <v>8282</v>
      </c>
      <c r="U1077" s="6">
        <f t="shared" si="116"/>
        <v>41005.904120370367</v>
      </c>
      <c r="V1077" s="9">
        <f t="shared" si="118"/>
        <v>2012</v>
      </c>
      <c r="W1077" s="6">
        <f t="shared" si="117"/>
        <v>41035.904120370367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H1078" t="s">
        <v>8224</v>
      </c>
      <c r="I1078" t="s">
        <v>8246</v>
      </c>
      <c r="K1078">
        <v>1410426250</v>
      </c>
      <c r="L1078">
        <v>1405674250</v>
      </c>
      <c r="M1078" t="b">
        <v>0</v>
      </c>
      <c r="N1078">
        <v>975</v>
      </c>
      <c r="O1078" s="9">
        <f t="shared" si="112"/>
        <v>62.765333333333331</v>
      </c>
      <c r="P1078" s="12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t="b">
        <v>0</v>
      </c>
      <c r="T1078" t="s">
        <v>8282</v>
      </c>
      <c r="U1078" s="6">
        <f t="shared" si="116"/>
        <v>41838.377893518518</v>
      </c>
      <c r="V1078" s="9">
        <f t="shared" si="118"/>
        <v>2014</v>
      </c>
      <c r="W1078" s="6">
        <f t="shared" si="117"/>
        <v>41893.377893518518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H1079" t="s">
        <v>8224</v>
      </c>
      <c r="I1079" t="s">
        <v>8246</v>
      </c>
      <c r="K1079">
        <v>1452744011</v>
      </c>
      <c r="L1079">
        <v>1450152011</v>
      </c>
      <c r="M1079" t="b">
        <v>0</v>
      </c>
      <c r="N1079">
        <v>167</v>
      </c>
      <c r="O1079" s="9">
        <f t="shared" si="112"/>
        <v>29.376000000000001</v>
      </c>
      <c r="P1079" s="12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t="b">
        <v>0</v>
      </c>
      <c r="T1079" t="s">
        <v>8282</v>
      </c>
      <c r="U1079" s="6">
        <f t="shared" si="116"/>
        <v>42353.16679398148</v>
      </c>
      <c r="V1079" s="9">
        <f t="shared" si="118"/>
        <v>2015</v>
      </c>
      <c r="W1079" s="6">
        <f t="shared" si="117"/>
        <v>42383.16679398148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H1080" t="s">
        <v>8224</v>
      </c>
      <c r="I1080" t="s">
        <v>8246</v>
      </c>
      <c r="K1080">
        <v>1311309721</v>
      </c>
      <c r="L1080">
        <v>1307421721</v>
      </c>
      <c r="M1080" t="b">
        <v>0</v>
      </c>
      <c r="N1080">
        <v>5</v>
      </c>
      <c r="O1080" s="9">
        <f t="shared" si="112"/>
        <v>7.5</v>
      </c>
      <c r="P1080" s="12">
        <f t="shared" si="113"/>
        <v>9</v>
      </c>
      <c r="Q1080" t="str">
        <f t="shared" si="114"/>
        <v>games</v>
      </c>
      <c r="R1080" t="str">
        <f t="shared" si="115"/>
        <v>video games</v>
      </c>
      <c r="S1080" t="b">
        <v>0</v>
      </c>
      <c r="T1080" t="s">
        <v>8282</v>
      </c>
      <c r="U1080" s="6">
        <f t="shared" si="116"/>
        <v>40701.195844907408</v>
      </c>
      <c r="V1080" s="9">
        <f t="shared" si="118"/>
        <v>2011</v>
      </c>
      <c r="W1080" s="6">
        <f t="shared" si="117"/>
        <v>40746.195844907408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H1081" t="s">
        <v>8236</v>
      </c>
      <c r="I1081" t="s">
        <v>8249</v>
      </c>
      <c r="K1081">
        <v>1463232936</v>
      </c>
      <c r="L1081">
        <v>1461072936</v>
      </c>
      <c r="M1081" t="b">
        <v>0</v>
      </c>
      <c r="N1081">
        <v>18</v>
      </c>
      <c r="O1081" s="9">
        <f t="shared" si="112"/>
        <v>2.6076923076923078</v>
      </c>
      <c r="P1081" s="12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t="b">
        <v>0</v>
      </c>
      <c r="T1081" t="s">
        <v>8282</v>
      </c>
      <c r="U1081" s="6">
        <f t="shared" si="116"/>
        <v>42479.566388888888</v>
      </c>
      <c r="V1081" s="9">
        <f t="shared" si="118"/>
        <v>2016</v>
      </c>
      <c r="W1081" s="6">
        <f t="shared" si="117"/>
        <v>42504.566388888888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H1082" t="s">
        <v>8224</v>
      </c>
      <c r="I1082" t="s">
        <v>8246</v>
      </c>
      <c r="K1082">
        <v>1399778333</v>
      </c>
      <c r="L1082">
        <v>1397186333</v>
      </c>
      <c r="M1082" t="b">
        <v>0</v>
      </c>
      <c r="N1082">
        <v>98</v>
      </c>
      <c r="O1082" s="9">
        <f t="shared" si="112"/>
        <v>9.1050000000000004</v>
      </c>
      <c r="P1082" s="1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t="b">
        <v>0</v>
      </c>
      <c r="T1082" t="s">
        <v>8282</v>
      </c>
      <c r="U1082" s="6">
        <f t="shared" si="116"/>
        <v>41740.138113425928</v>
      </c>
      <c r="V1082" s="9">
        <f t="shared" si="118"/>
        <v>2014</v>
      </c>
      <c r="W1082" s="6">
        <f t="shared" si="117"/>
        <v>41770.138113425928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H1083" t="s">
        <v>8224</v>
      </c>
      <c r="I1083" t="s">
        <v>8246</v>
      </c>
      <c r="K1083">
        <v>1422483292</v>
      </c>
      <c r="L1083">
        <v>1419891292</v>
      </c>
      <c r="M1083" t="b">
        <v>0</v>
      </c>
      <c r="N1083">
        <v>4</v>
      </c>
      <c r="O1083" s="9">
        <f t="shared" si="112"/>
        <v>1.7647058823529412E-2</v>
      </c>
      <c r="P1083" s="12">
        <f t="shared" si="113"/>
        <v>3</v>
      </c>
      <c r="Q1083" t="str">
        <f t="shared" si="114"/>
        <v>games</v>
      </c>
      <c r="R1083" t="str">
        <f t="shared" si="115"/>
        <v>video games</v>
      </c>
      <c r="S1083" t="b">
        <v>0</v>
      </c>
      <c r="T1083" t="s">
        <v>8282</v>
      </c>
      <c r="U1083" s="6">
        <f t="shared" si="116"/>
        <v>42002.926990740743</v>
      </c>
      <c r="V1083" s="9">
        <f t="shared" si="118"/>
        <v>2014</v>
      </c>
      <c r="W1083" s="6">
        <f t="shared" si="117"/>
        <v>42032.926990740743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H1084" t="s">
        <v>8224</v>
      </c>
      <c r="I1084" t="s">
        <v>8246</v>
      </c>
      <c r="K1084">
        <v>1344635088</v>
      </c>
      <c r="L1084">
        <v>1342043088</v>
      </c>
      <c r="M1084" t="b">
        <v>0</v>
      </c>
      <c r="N1084">
        <v>3</v>
      </c>
      <c r="O1084" s="9">
        <f t="shared" si="112"/>
        <v>0.56000000000000005</v>
      </c>
      <c r="P1084" s="12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t="b">
        <v>0</v>
      </c>
      <c r="T1084" t="s">
        <v>8282</v>
      </c>
      <c r="U1084" s="6">
        <f t="shared" si="116"/>
        <v>41101.906111111108</v>
      </c>
      <c r="V1084" s="9">
        <f t="shared" si="118"/>
        <v>2012</v>
      </c>
      <c r="W1084" s="6">
        <f t="shared" si="117"/>
        <v>41131.906111111108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H1085" t="s">
        <v>8229</v>
      </c>
      <c r="I1085" t="s">
        <v>8251</v>
      </c>
      <c r="K1085">
        <v>1406994583</v>
      </c>
      <c r="L1085">
        <v>1401810583</v>
      </c>
      <c r="M1085" t="b">
        <v>0</v>
      </c>
      <c r="N1085">
        <v>1</v>
      </c>
      <c r="O1085" s="9">
        <f t="shared" si="112"/>
        <v>0.82</v>
      </c>
      <c r="P1085" s="12">
        <f t="shared" si="113"/>
        <v>410</v>
      </c>
      <c r="Q1085" t="str">
        <f t="shared" si="114"/>
        <v>games</v>
      </c>
      <c r="R1085" t="str">
        <f t="shared" si="115"/>
        <v>video games</v>
      </c>
      <c r="S1085" t="b">
        <v>0</v>
      </c>
      <c r="T1085" t="s">
        <v>8282</v>
      </c>
      <c r="U1085" s="6">
        <f t="shared" si="116"/>
        <v>41793.659525462965</v>
      </c>
      <c r="V1085" s="9">
        <f t="shared" si="118"/>
        <v>2014</v>
      </c>
      <c r="W1085" s="6">
        <f t="shared" si="117"/>
        <v>41853.659525462965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H1086" t="s">
        <v>8224</v>
      </c>
      <c r="I1086" t="s">
        <v>8246</v>
      </c>
      <c r="K1086">
        <v>1407534804</v>
      </c>
      <c r="L1086">
        <v>1404942804</v>
      </c>
      <c r="M1086" t="b">
        <v>0</v>
      </c>
      <c r="N1086">
        <v>0</v>
      </c>
      <c r="O1086" s="9">
        <f t="shared" si="112"/>
        <v>0</v>
      </c>
      <c r="P1086" s="12">
        <f t="shared" si="113"/>
        <v>0</v>
      </c>
      <c r="Q1086" t="str">
        <f t="shared" si="114"/>
        <v>games</v>
      </c>
      <c r="R1086" t="str">
        <f t="shared" si="115"/>
        <v>video games</v>
      </c>
      <c r="S1086" t="b">
        <v>0</v>
      </c>
      <c r="T1086" t="s">
        <v>8282</v>
      </c>
      <c r="U1086" s="6">
        <f t="shared" si="116"/>
        <v>41829.912083333329</v>
      </c>
      <c r="V1086" s="9">
        <f t="shared" si="118"/>
        <v>2014</v>
      </c>
      <c r="W1086" s="6">
        <f t="shared" si="117"/>
        <v>41859.912083333329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H1087" t="s">
        <v>8229</v>
      </c>
      <c r="I1087" t="s">
        <v>8251</v>
      </c>
      <c r="K1087">
        <v>1457967975</v>
      </c>
      <c r="L1087">
        <v>1455379575</v>
      </c>
      <c r="M1087" t="b">
        <v>0</v>
      </c>
      <c r="N1087">
        <v>9</v>
      </c>
      <c r="O1087" s="9">
        <f t="shared" si="112"/>
        <v>3.42</v>
      </c>
      <c r="P1087" s="12">
        <f t="shared" si="113"/>
        <v>114</v>
      </c>
      <c r="Q1087" t="str">
        <f t="shared" si="114"/>
        <v>games</v>
      </c>
      <c r="R1087" t="str">
        <f t="shared" si="115"/>
        <v>video games</v>
      </c>
      <c r="S1087" t="b">
        <v>0</v>
      </c>
      <c r="T1087" t="s">
        <v>8282</v>
      </c>
      <c r="U1087" s="6">
        <f t="shared" si="116"/>
        <v>42413.671006944445</v>
      </c>
      <c r="V1087" s="9">
        <f t="shared" si="118"/>
        <v>2016</v>
      </c>
      <c r="W1087" s="6">
        <f t="shared" si="117"/>
        <v>42443.629340277781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H1088" t="s">
        <v>8224</v>
      </c>
      <c r="I1088" t="s">
        <v>8246</v>
      </c>
      <c r="K1088">
        <v>1408913291</v>
      </c>
      <c r="L1088">
        <v>1406321291</v>
      </c>
      <c r="M1088" t="b">
        <v>0</v>
      </c>
      <c r="N1088">
        <v>2</v>
      </c>
      <c r="O1088" s="9">
        <f t="shared" si="112"/>
        <v>8.3333333333333329E-2</v>
      </c>
      <c r="P1088" s="12">
        <f t="shared" si="113"/>
        <v>7.5</v>
      </c>
      <c r="Q1088" t="str">
        <f t="shared" si="114"/>
        <v>games</v>
      </c>
      <c r="R1088" t="str">
        <f t="shared" si="115"/>
        <v>video games</v>
      </c>
      <c r="S1088" t="b">
        <v>0</v>
      </c>
      <c r="T1088" t="s">
        <v>8282</v>
      </c>
      <c r="U1088" s="6">
        <f t="shared" si="116"/>
        <v>41845.866793981484</v>
      </c>
      <c r="V1088" s="9">
        <f t="shared" si="118"/>
        <v>2014</v>
      </c>
      <c r="W1088" s="6">
        <f t="shared" si="117"/>
        <v>41875.866793981484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H1089" t="s">
        <v>8224</v>
      </c>
      <c r="I1089" t="s">
        <v>8246</v>
      </c>
      <c r="K1089">
        <v>1402852087</v>
      </c>
      <c r="L1089">
        <v>1400260087</v>
      </c>
      <c r="M1089" t="b">
        <v>0</v>
      </c>
      <c r="N1089">
        <v>0</v>
      </c>
      <c r="O1089" s="9">
        <f t="shared" si="112"/>
        <v>0</v>
      </c>
      <c r="P1089" s="12">
        <f t="shared" si="113"/>
        <v>0</v>
      </c>
      <c r="Q1089" t="str">
        <f t="shared" si="114"/>
        <v>games</v>
      </c>
      <c r="R1089" t="str">
        <f t="shared" si="115"/>
        <v>video games</v>
      </c>
      <c r="S1089" t="b">
        <v>0</v>
      </c>
      <c r="T1089" t="s">
        <v>8282</v>
      </c>
      <c r="U1089" s="6">
        <f t="shared" si="116"/>
        <v>41775.713969907403</v>
      </c>
      <c r="V1089" s="9">
        <f t="shared" si="118"/>
        <v>2014</v>
      </c>
      <c r="W1089" s="6">
        <f t="shared" si="117"/>
        <v>41805.713969907403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H1090" t="s">
        <v>8224</v>
      </c>
      <c r="I1090" t="s">
        <v>8246</v>
      </c>
      <c r="K1090">
        <v>1398366667</v>
      </c>
      <c r="L1090">
        <v>1395774667</v>
      </c>
      <c r="M1090" t="b">
        <v>0</v>
      </c>
      <c r="N1090">
        <v>147</v>
      </c>
      <c r="O1090" s="9">
        <f t="shared" si="112"/>
        <v>14.182977777777777</v>
      </c>
      <c r="P1090" s="12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t="b">
        <v>0</v>
      </c>
      <c r="T1090" t="s">
        <v>8282</v>
      </c>
      <c r="U1090" s="6">
        <f t="shared" si="116"/>
        <v>41723.799386574072</v>
      </c>
      <c r="V1090" s="9">
        <f t="shared" si="118"/>
        <v>2014</v>
      </c>
      <c r="W1090" s="6">
        <f t="shared" si="117"/>
        <v>41753.799386574072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H1091" t="s">
        <v>8230</v>
      </c>
      <c r="I1091" t="s">
        <v>8249</v>
      </c>
      <c r="K1091">
        <v>1435293175</v>
      </c>
      <c r="L1091">
        <v>1432701175</v>
      </c>
      <c r="M1091" t="b">
        <v>0</v>
      </c>
      <c r="N1091">
        <v>49</v>
      </c>
      <c r="O1091" s="9">
        <f t="shared" ref="O1091:O1154" si="119">E1091*100/D1091</f>
        <v>7.8266666666666671</v>
      </c>
      <c r="P1091" s="12">
        <f t="shared" ref="P1091:P1154" si="120">IF(N1091=0,0,E1091/N1091)</f>
        <v>23.959183673469386</v>
      </c>
      <c r="Q1091" t="str">
        <f t="shared" ref="Q1091:Q1154" si="121">LEFT(T1091,FIND("/",T1091)-1)</f>
        <v>games</v>
      </c>
      <c r="R1091" t="str">
        <f t="shared" ref="R1091:R1154" si="122">RIGHT(T1091,LEN(T1091)-FIND("/",T1091))</f>
        <v>video games</v>
      </c>
      <c r="S1091" t="b">
        <v>0</v>
      </c>
      <c r="T1091" t="s">
        <v>8282</v>
      </c>
      <c r="U1091" s="6">
        <f t="shared" ref="U1091:U1154" si="123">(L1091/86400)+DATE(1970,1,1)</f>
        <v>42151.189525462964</v>
      </c>
      <c r="V1091" s="9">
        <f t="shared" si="118"/>
        <v>2015</v>
      </c>
      <c r="W1091" s="6">
        <f t="shared" ref="W1091:W1154" si="124">(K1091/86400)+DATE(1970,1,1)</f>
        <v>42181.189525462964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H1092" t="s">
        <v>8226</v>
      </c>
      <c r="I1092" t="s">
        <v>8248</v>
      </c>
      <c r="K1092">
        <v>1432873653</v>
      </c>
      <c r="L1092">
        <v>1430281653</v>
      </c>
      <c r="M1092" t="b">
        <v>0</v>
      </c>
      <c r="N1092">
        <v>1</v>
      </c>
      <c r="O1092" s="9">
        <f t="shared" si="119"/>
        <v>3.8464497269020695E-2</v>
      </c>
      <c r="P1092" s="12">
        <f t="shared" si="120"/>
        <v>5</v>
      </c>
      <c r="Q1092" t="str">
        <f t="shared" si="121"/>
        <v>games</v>
      </c>
      <c r="R1092" t="str">
        <f t="shared" si="122"/>
        <v>video games</v>
      </c>
      <c r="S1092" t="b">
        <v>0</v>
      </c>
      <c r="T1092" t="s">
        <v>8282</v>
      </c>
      <c r="U1092" s="6">
        <f t="shared" si="123"/>
        <v>42123.185798611114</v>
      </c>
      <c r="V1092" s="9">
        <f t="shared" ref="V1092:V1155" si="125">YEAR(U1092)</f>
        <v>2015</v>
      </c>
      <c r="W1092" s="6">
        <f t="shared" si="124"/>
        <v>42153.185798611114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H1093" t="s">
        <v>8225</v>
      </c>
      <c r="I1093" t="s">
        <v>8247</v>
      </c>
      <c r="K1093">
        <v>1460313672</v>
      </c>
      <c r="L1093">
        <v>1457725272</v>
      </c>
      <c r="M1093" t="b">
        <v>0</v>
      </c>
      <c r="N1093">
        <v>2</v>
      </c>
      <c r="O1093" s="9">
        <f t="shared" si="119"/>
        <v>12.5</v>
      </c>
      <c r="P1093" s="12">
        <f t="shared" si="120"/>
        <v>12.5</v>
      </c>
      <c r="Q1093" t="str">
        <f t="shared" si="121"/>
        <v>games</v>
      </c>
      <c r="R1093" t="str">
        <f t="shared" si="122"/>
        <v>video games</v>
      </c>
      <c r="S1093" t="b">
        <v>0</v>
      </c>
      <c r="T1093" t="s">
        <v>8282</v>
      </c>
      <c r="U1093" s="6">
        <f t="shared" si="123"/>
        <v>42440.820277777777</v>
      </c>
      <c r="V1093" s="9">
        <f t="shared" si="125"/>
        <v>2016</v>
      </c>
      <c r="W1093" s="6">
        <f t="shared" si="124"/>
        <v>42470.778611111113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H1094" t="s">
        <v>8224</v>
      </c>
      <c r="I1094" t="s">
        <v>8246</v>
      </c>
      <c r="K1094">
        <v>1357432638</v>
      </c>
      <c r="L1094">
        <v>1354840638</v>
      </c>
      <c r="M1094" t="b">
        <v>0</v>
      </c>
      <c r="N1094">
        <v>7</v>
      </c>
      <c r="O1094" s="9">
        <f t="shared" si="119"/>
        <v>1.05</v>
      </c>
      <c r="P1094" s="12">
        <f t="shared" si="120"/>
        <v>3</v>
      </c>
      <c r="Q1094" t="str">
        <f t="shared" si="121"/>
        <v>games</v>
      </c>
      <c r="R1094" t="str">
        <f t="shared" si="122"/>
        <v>video games</v>
      </c>
      <c r="S1094" t="b">
        <v>0</v>
      </c>
      <c r="T1094" t="s">
        <v>8282</v>
      </c>
      <c r="U1094" s="6">
        <f t="shared" si="123"/>
        <v>41250.025902777779</v>
      </c>
      <c r="V1094" s="9">
        <f t="shared" si="125"/>
        <v>2012</v>
      </c>
      <c r="W1094" s="6">
        <f t="shared" si="124"/>
        <v>41280.025902777779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H1095" t="s">
        <v>8229</v>
      </c>
      <c r="I1095" t="s">
        <v>8251</v>
      </c>
      <c r="K1095">
        <v>1455232937</v>
      </c>
      <c r="L1095">
        <v>1453936937</v>
      </c>
      <c r="M1095" t="b">
        <v>0</v>
      </c>
      <c r="N1095">
        <v>4</v>
      </c>
      <c r="O1095" s="9">
        <f t="shared" si="119"/>
        <v>14.083333333333334</v>
      </c>
      <c r="P1095" s="12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t="b">
        <v>0</v>
      </c>
      <c r="T1095" t="s">
        <v>8282</v>
      </c>
      <c r="U1095" s="6">
        <f t="shared" si="123"/>
        <v>42396.973807870367</v>
      </c>
      <c r="V1095" s="9">
        <f t="shared" si="125"/>
        <v>2016</v>
      </c>
      <c r="W1095" s="6">
        <f t="shared" si="124"/>
        <v>42411.973807870367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H1096" t="s">
        <v>8224</v>
      </c>
      <c r="I1096" t="s">
        <v>8246</v>
      </c>
      <c r="K1096">
        <v>1318180033</v>
      </c>
      <c r="L1096">
        <v>1315588033</v>
      </c>
      <c r="M1096" t="b">
        <v>0</v>
      </c>
      <c r="N1096">
        <v>27</v>
      </c>
      <c r="O1096" s="9">
        <f t="shared" si="119"/>
        <v>18.300055555555556</v>
      </c>
      <c r="P1096" s="12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t="b">
        <v>0</v>
      </c>
      <c r="T1096" t="s">
        <v>8282</v>
      </c>
      <c r="U1096" s="6">
        <f t="shared" si="123"/>
        <v>40795.71334490741</v>
      </c>
      <c r="V1096" s="9">
        <f t="shared" si="125"/>
        <v>2011</v>
      </c>
      <c r="W1096" s="6">
        <f t="shared" si="124"/>
        <v>40825.71334490741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H1097" t="s">
        <v>8224</v>
      </c>
      <c r="I1097" t="s">
        <v>8246</v>
      </c>
      <c r="K1097">
        <v>1377867220</v>
      </c>
      <c r="L1097">
        <v>1375275220</v>
      </c>
      <c r="M1097" t="b">
        <v>0</v>
      </c>
      <c r="N1097">
        <v>94</v>
      </c>
      <c r="O1097" s="9">
        <f t="shared" si="119"/>
        <v>5.0347999999999997</v>
      </c>
      <c r="P1097" s="12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t="b">
        <v>0</v>
      </c>
      <c r="T1097" t="s">
        <v>8282</v>
      </c>
      <c r="U1097" s="6">
        <f t="shared" si="123"/>
        <v>41486.537268518521</v>
      </c>
      <c r="V1097" s="9">
        <f t="shared" si="125"/>
        <v>2013</v>
      </c>
      <c r="W1097" s="6">
        <f t="shared" si="124"/>
        <v>41516.537268518521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H1098" t="s">
        <v>8224</v>
      </c>
      <c r="I1098" t="s">
        <v>8246</v>
      </c>
      <c r="K1098">
        <v>1412393400</v>
      </c>
      <c r="L1098">
        <v>1409747154</v>
      </c>
      <c r="M1098" t="b">
        <v>0</v>
      </c>
      <c r="N1098">
        <v>29</v>
      </c>
      <c r="O1098" s="9">
        <f t="shared" si="119"/>
        <v>17.933333333333334</v>
      </c>
      <c r="P1098" s="12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t="b">
        <v>0</v>
      </c>
      <c r="T1098" t="s">
        <v>8282</v>
      </c>
      <c r="U1098" s="6">
        <f t="shared" si="123"/>
        <v>41885.51798611111</v>
      </c>
      <c r="V1098" s="9">
        <f t="shared" si="125"/>
        <v>2014</v>
      </c>
      <c r="W1098" s="6">
        <f t="shared" si="124"/>
        <v>41916.145833333336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H1099" t="s">
        <v>8224</v>
      </c>
      <c r="I1099" t="s">
        <v>8246</v>
      </c>
      <c r="K1099">
        <v>1393786877</v>
      </c>
      <c r="L1099">
        <v>1390330877</v>
      </c>
      <c r="M1099" t="b">
        <v>0</v>
      </c>
      <c r="N1099">
        <v>7</v>
      </c>
      <c r="O1099" s="9">
        <f t="shared" si="119"/>
        <v>4.7E-2</v>
      </c>
      <c r="P1099" s="12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t="b">
        <v>0</v>
      </c>
      <c r="T1099" t="s">
        <v>8282</v>
      </c>
      <c r="U1099" s="6">
        <f t="shared" si="123"/>
        <v>41660.792557870373</v>
      </c>
      <c r="V1099" s="9">
        <f t="shared" si="125"/>
        <v>2014</v>
      </c>
      <c r="W1099" s="6">
        <f t="shared" si="124"/>
        <v>41700.792557870373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H1100" t="s">
        <v>8224</v>
      </c>
      <c r="I1100" t="s">
        <v>8246</v>
      </c>
      <c r="K1100">
        <v>1397413095</v>
      </c>
      <c r="L1100">
        <v>1394821095</v>
      </c>
      <c r="M1100" t="b">
        <v>0</v>
      </c>
      <c r="N1100">
        <v>22</v>
      </c>
      <c r="O1100" s="9">
        <f t="shared" si="119"/>
        <v>7.2119999999999997</v>
      </c>
      <c r="P1100" s="12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t="b">
        <v>0</v>
      </c>
      <c r="T1100" t="s">
        <v>8282</v>
      </c>
      <c r="U1100" s="6">
        <f t="shared" si="123"/>
        <v>41712.762673611112</v>
      </c>
      <c r="V1100" s="9">
        <f t="shared" si="125"/>
        <v>2014</v>
      </c>
      <c r="W1100" s="6">
        <f t="shared" si="124"/>
        <v>41742.762673611112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H1101" t="s">
        <v>8225</v>
      </c>
      <c r="I1101" t="s">
        <v>8247</v>
      </c>
      <c r="K1101">
        <v>1431547468</v>
      </c>
      <c r="L1101">
        <v>1428955468</v>
      </c>
      <c r="M1101" t="b">
        <v>0</v>
      </c>
      <c r="N1101">
        <v>1</v>
      </c>
      <c r="O1101" s="9">
        <f t="shared" si="119"/>
        <v>0.5</v>
      </c>
      <c r="P1101" s="12">
        <f t="shared" si="120"/>
        <v>25</v>
      </c>
      <c r="Q1101" t="str">
        <f t="shared" si="121"/>
        <v>games</v>
      </c>
      <c r="R1101" t="str">
        <f t="shared" si="122"/>
        <v>video games</v>
      </c>
      <c r="S1101" t="b">
        <v>0</v>
      </c>
      <c r="T1101" t="s">
        <v>8282</v>
      </c>
      <c r="U1101" s="6">
        <f t="shared" si="123"/>
        <v>42107.836435185185</v>
      </c>
      <c r="V1101" s="9">
        <f t="shared" si="125"/>
        <v>2015</v>
      </c>
      <c r="W1101" s="6">
        <f t="shared" si="124"/>
        <v>42137.836435185185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H1102" t="s">
        <v>8236</v>
      </c>
      <c r="I1102" t="s">
        <v>8249</v>
      </c>
      <c r="K1102">
        <v>1455417571</v>
      </c>
      <c r="L1102">
        <v>1452825571</v>
      </c>
      <c r="M1102" t="b">
        <v>0</v>
      </c>
      <c r="N1102">
        <v>10</v>
      </c>
      <c r="O1102" s="9">
        <f t="shared" si="119"/>
        <v>2.5</v>
      </c>
      <c r="P1102" s="12">
        <f t="shared" si="120"/>
        <v>10</v>
      </c>
      <c r="Q1102" t="str">
        <f t="shared" si="121"/>
        <v>games</v>
      </c>
      <c r="R1102" t="str">
        <f t="shared" si="122"/>
        <v>video games</v>
      </c>
      <c r="S1102" t="b">
        <v>0</v>
      </c>
      <c r="T1102" t="s">
        <v>8282</v>
      </c>
      <c r="U1102" s="6">
        <f t="shared" si="123"/>
        <v>42384.110775462963</v>
      </c>
      <c r="V1102" s="9">
        <f t="shared" si="125"/>
        <v>2016</v>
      </c>
      <c r="W1102" s="6">
        <f t="shared" si="124"/>
        <v>42414.110775462963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H1103" t="s">
        <v>8224</v>
      </c>
      <c r="I1103" t="s">
        <v>8246</v>
      </c>
      <c r="K1103">
        <v>1468519920</v>
      </c>
      <c r="L1103">
        <v>1466188338</v>
      </c>
      <c r="M1103" t="b">
        <v>0</v>
      </c>
      <c r="N1103">
        <v>6</v>
      </c>
      <c r="O1103" s="9">
        <f t="shared" si="119"/>
        <v>4.1000000000000002E-2</v>
      </c>
      <c r="P1103" s="12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t="b">
        <v>0</v>
      </c>
      <c r="T1103" t="s">
        <v>8282</v>
      </c>
      <c r="U1103" s="6">
        <f t="shared" si="123"/>
        <v>42538.77243055556</v>
      </c>
      <c r="V1103" s="9">
        <f t="shared" si="125"/>
        <v>2016</v>
      </c>
      <c r="W1103" s="6">
        <f t="shared" si="124"/>
        <v>42565.758333333331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H1104" t="s">
        <v>8224</v>
      </c>
      <c r="I1104" t="s">
        <v>8246</v>
      </c>
      <c r="K1104">
        <v>1386568740</v>
      </c>
      <c r="L1104">
        <v>1383095125</v>
      </c>
      <c r="M1104" t="b">
        <v>0</v>
      </c>
      <c r="N1104">
        <v>24</v>
      </c>
      <c r="O1104" s="9">
        <f t="shared" si="119"/>
        <v>5.3125</v>
      </c>
      <c r="P1104" s="12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t="b">
        <v>0</v>
      </c>
      <c r="T1104" t="s">
        <v>8282</v>
      </c>
      <c r="U1104" s="6">
        <f t="shared" si="123"/>
        <v>41577.045428240745</v>
      </c>
      <c r="V1104" s="9">
        <f t="shared" si="125"/>
        <v>2013</v>
      </c>
      <c r="W1104" s="6">
        <f t="shared" si="124"/>
        <v>41617.249305555553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H1105" t="s">
        <v>8224</v>
      </c>
      <c r="I1105" t="s">
        <v>8246</v>
      </c>
      <c r="K1105">
        <v>1466227190</v>
      </c>
      <c r="L1105">
        <v>1461043190</v>
      </c>
      <c r="M1105" t="b">
        <v>0</v>
      </c>
      <c r="N1105">
        <v>15</v>
      </c>
      <c r="O1105" s="9">
        <f t="shared" si="119"/>
        <v>1.62</v>
      </c>
      <c r="P1105" s="12">
        <f t="shared" si="120"/>
        <v>16.2</v>
      </c>
      <c r="Q1105" t="str">
        <f t="shared" si="121"/>
        <v>games</v>
      </c>
      <c r="R1105" t="str">
        <f t="shared" si="122"/>
        <v>video games</v>
      </c>
      <c r="S1105" t="b">
        <v>0</v>
      </c>
      <c r="T1105" t="s">
        <v>8282</v>
      </c>
      <c r="U1105" s="6">
        <f t="shared" si="123"/>
        <v>42479.22210648148</v>
      </c>
      <c r="V1105" s="9">
        <f t="shared" si="125"/>
        <v>2016</v>
      </c>
      <c r="W1105" s="6">
        <f t="shared" si="124"/>
        <v>42539.22210648148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H1106" t="s">
        <v>8225</v>
      </c>
      <c r="I1106" t="s">
        <v>8247</v>
      </c>
      <c r="K1106">
        <v>1402480221</v>
      </c>
      <c r="L1106">
        <v>1399888221</v>
      </c>
      <c r="M1106" t="b">
        <v>0</v>
      </c>
      <c r="N1106">
        <v>37</v>
      </c>
      <c r="O1106" s="9">
        <f t="shared" si="119"/>
        <v>4.9516666666666671</v>
      </c>
      <c r="P1106" s="12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t="b">
        <v>0</v>
      </c>
      <c r="T1106" t="s">
        <v>8282</v>
      </c>
      <c r="U1106" s="6">
        <f t="shared" si="123"/>
        <v>41771.40996527778</v>
      </c>
      <c r="V1106" s="9">
        <f t="shared" si="125"/>
        <v>2014</v>
      </c>
      <c r="W1106" s="6">
        <f t="shared" si="124"/>
        <v>41801.40996527778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H1107" t="s">
        <v>8224</v>
      </c>
      <c r="I1107" t="s">
        <v>8246</v>
      </c>
      <c r="K1107">
        <v>1395627327</v>
      </c>
      <c r="L1107">
        <v>1393038927</v>
      </c>
      <c r="M1107" t="b">
        <v>0</v>
      </c>
      <c r="N1107">
        <v>20</v>
      </c>
      <c r="O1107" s="9">
        <f t="shared" si="119"/>
        <v>0.159</v>
      </c>
      <c r="P1107" s="12">
        <f t="shared" si="120"/>
        <v>71.55</v>
      </c>
      <c r="Q1107" t="str">
        <f t="shared" si="121"/>
        <v>games</v>
      </c>
      <c r="R1107" t="str">
        <f t="shared" si="122"/>
        <v>video games</v>
      </c>
      <c r="S1107" t="b">
        <v>0</v>
      </c>
      <c r="T1107" t="s">
        <v>8282</v>
      </c>
      <c r="U1107" s="6">
        <f t="shared" si="123"/>
        <v>41692.135729166665</v>
      </c>
      <c r="V1107" s="9">
        <f t="shared" si="125"/>
        <v>2014</v>
      </c>
      <c r="W1107" s="6">
        <f t="shared" si="124"/>
        <v>41722.0940625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H1108" t="s">
        <v>8224</v>
      </c>
      <c r="I1108" t="s">
        <v>8246</v>
      </c>
      <c r="K1108">
        <v>1333557975</v>
      </c>
      <c r="L1108">
        <v>1330969575</v>
      </c>
      <c r="M1108" t="b">
        <v>0</v>
      </c>
      <c r="N1108">
        <v>7</v>
      </c>
      <c r="O1108" s="9">
        <f t="shared" si="119"/>
        <v>41.25</v>
      </c>
      <c r="P1108" s="12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t="b">
        <v>0</v>
      </c>
      <c r="T1108" t="s">
        <v>8282</v>
      </c>
      <c r="U1108" s="6">
        <f t="shared" si="123"/>
        <v>40973.740451388891</v>
      </c>
      <c r="V1108" s="9">
        <f t="shared" si="125"/>
        <v>2012</v>
      </c>
      <c r="W1108" s="6">
        <f t="shared" si="124"/>
        <v>41003.698784722219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H1109" t="s">
        <v>8224</v>
      </c>
      <c r="I1109" t="s">
        <v>8246</v>
      </c>
      <c r="K1109">
        <v>1406148024</v>
      </c>
      <c r="L1109">
        <v>1403556024</v>
      </c>
      <c r="M1109" t="b">
        <v>0</v>
      </c>
      <c r="N1109">
        <v>0</v>
      </c>
      <c r="O1109" s="9">
        <f t="shared" si="119"/>
        <v>0</v>
      </c>
      <c r="P1109" s="12">
        <f t="shared" si="120"/>
        <v>0</v>
      </c>
      <c r="Q1109" t="str">
        <f t="shared" si="121"/>
        <v>games</v>
      </c>
      <c r="R1109" t="str">
        <f t="shared" si="122"/>
        <v>video games</v>
      </c>
      <c r="S1109" t="b">
        <v>0</v>
      </c>
      <c r="T1109" t="s">
        <v>8282</v>
      </c>
      <c r="U1109" s="6">
        <f t="shared" si="123"/>
        <v>41813.861388888887</v>
      </c>
      <c r="V1109" s="9">
        <f t="shared" si="125"/>
        <v>2014</v>
      </c>
      <c r="W1109" s="6">
        <f t="shared" si="124"/>
        <v>41843.861388888887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H1110" t="s">
        <v>8224</v>
      </c>
      <c r="I1110" t="s">
        <v>8246</v>
      </c>
      <c r="K1110">
        <v>1334326635</v>
      </c>
      <c r="L1110">
        <v>1329146235</v>
      </c>
      <c r="M1110" t="b">
        <v>0</v>
      </c>
      <c r="N1110">
        <v>21</v>
      </c>
      <c r="O1110" s="9">
        <f t="shared" si="119"/>
        <v>2.93</v>
      </c>
      <c r="P1110" s="12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t="b">
        <v>0</v>
      </c>
      <c r="T1110" t="s">
        <v>8282</v>
      </c>
      <c r="U1110" s="6">
        <f t="shared" si="123"/>
        <v>40952.636979166666</v>
      </c>
      <c r="V1110" s="9">
        <f t="shared" si="125"/>
        <v>2012</v>
      </c>
      <c r="W1110" s="6">
        <f t="shared" si="124"/>
        <v>41012.595312500001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H1111" t="s">
        <v>8224</v>
      </c>
      <c r="I1111" t="s">
        <v>8246</v>
      </c>
      <c r="K1111">
        <v>1479495790</v>
      </c>
      <c r="L1111">
        <v>1476900190</v>
      </c>
      <c r="M1111" t="b">
        <v>0</v>
      </c>
      <c r="N1111">
        <v>3</v>
      </c>
      <c r="O1111" s="9">
        <f t="shared" si="119"/>
        <v>0.45</v>
      </c>
      <c r="P1111" s="12">
        <f t="shared" si="120"/>
        <v>15</v>
      </c>
      <c r="Q1111" t="str">
        <f t="shared" si="121"/>
        <v>games</v>
      </c>
      <c r="R1111" t="str">
        <f t="shared" si="122"/>
        <v>video games</v>
      </c>
      <c r="S1111" t="b">
        <v>0</v>
      </c>
      <c r="T1111" t="s">
        <v>8282</v>
      </c>
      <c r="U1111" s="6">
        <f t="shared" si="123"/>
        <v>42662.752199074079</v>
      </c>
      <c r="V1111" s="9">
        <f t="shared" si="125"/>
        <v>2016</v>
      </c>
      <c r="W1111" s="6">
        <f t="shared" si="124"/>
        <v>42692.793865740736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H1112" t="s">
        <v>8224</v>
      </c>
      <c r="I1112" t="s">
        <v>8246</v>
      </c>
      <c r="K1112">
        <v>1354919022</v>
      </c>
      <c r="L1112">
        <v>1352327022</v>
      </c>
      <c r="M1112" t="b">
        <v>0</v>
      </c>
      <c r="N1112">
        <v>11</v>
      </c>
      <c r="O1112" s="9">
        <f t="shared" si="119"/>
        <v>0.51</v>
      </c>
      <c r="P1112" s="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t="b">
        <v>0</v>
      </c>
      <c r="T1112" t="s">
        <v>8282</v>
      </c>
      <c r="U1112" s="6">
        <f t="shared" si="123"/>
        <v>41220.933124999996</v>
      </c>
      <c r="V1112" s="9">
        <f t="shared" si="125"/>
        <v>2012</v>
      </c>
      <c r="W1112" s="6">
        <f t="shared" si="124"/>
        <v>41250.933124999996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H1113" t="s">
        <v>8224</v>
      </c>
      <c r="I1113" t="s">
        <v>8246</v>
      </c>
      <c r="K1113">
        <v>1452228790</v>
      </c>
      <c r="L1113">
        <v>1449636790</v>
      </c>
      <c r="M1113" t="b">
        <v>0</v>
      </c>
      <c r="N1113">
        <v>1</v>
      </c>
      <c r="O1113" s="9">
        <f t="shared" si="119"/>
        <v>0.04</v>
      </c>
      <c r="P1113" s="12">
        <f t="shared" si="120"/>
        <v>1</v>
      </c>
      <c r="Q1113" t="str">
        <f t="shared" si="121"/>
        <v>games</v>
      </c>
      <c r="R1113" t="str">
        <f t="shared" si="122"/>
        <v>video games</v>
      </c>
      <c r="S1113" t="b">
        <v>0</v>
      </c>
      <c r="T1113" t="s">
        <v>8282</v>
      </c>
      <c r="U1113" s="6">
        <f t="shared" si="123"/>
        <v>42347.203587962962</v>
      </c>
      <c r="V1113" s="9">
        <f t="shared" si="125"/>
        <v>2015</v>
      </c>
      <c r="W1113" s="6">
        <f t="shared" si="124"/>
        <v>42377.203587962962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H1114" t="s">
        <v>8224</v>
      </c>
      <c r="I1114" t="s">
        <v>8246</v>
      </c>
      <c r="K1114">
        <v>1421656200</v>
      </c>
      <c r="L1114">
        <v>1416507211</v>
      </c>
      <c r="M1114" t="b">
        <v>0</v>
      </c>
      <c r="N1114">
        <v>312</v>
      </c>
      <c r="O1114" s="9">
        <f t="shared" si="119"/>
        <v>35.537409090909094</v>
      </c>
      <c r="P1114" s="12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t="b">
        <v>0</v>
      </c>
      <c r="T1114" t="s">
        <v>8282</v>
      </c>
      <c r="U1114" s="6">
        <f t="shared" si="123"/>
        <v>41963.759386574078</v>
      </c>
      <c r="V1114" s="9">
        <f t="shared" si="125"/>
        <v>2014</v>
      </c>
      <c r="W1114" s="6">
        <f t="shared" si="124"/>
        <v>42023.354166666672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H1115" t="s">
        <v>8225</v>
      </c>
      <c r="I1115" t="s">
        <v>8247</v>
      </c>
      <c r="K1115">
        <v>1408058820</v>
      </c>
      <c r="L1115">
        <v>1405466820</v>
      </c>
      <c r="M1115" t="b">
        <v>0</v>
      </c>
      <c r="N1115">
        <v>1</v>
      </c>
      <c r="O1115" s="9">
        <f t="shared" si="119"/>
        <v>0.5</v>
      </c>
      <c r="P1115" s="12">
        <f t="shared" si="120"/>
        <v>5</v>
      </c>
      <c r="Q1115" t="str">
        <f t="shared" si="121"/>
        <v>games</v>
      </c>
      <c r="R1115" t="str">
        <f t="shared" si="122"/>
        <v>video games</v>
      </c>
      <c r="S1115" t="b">
        <v>0</v>
      </c>
      <c r="T1115" t="s">
        <v>8282</v>
      </c>
      <c r="U1115" s="6">
        <f t="shared" si="123"/>
        <v>41835.977083333331</v>
      </c>
      <c r="V1115" s="9">
        <f t="shared" si="125"/>
        <v>2014</v>
      </c>
      <c r="W1115" s="6">
        <f t="shared" si="124"/>
        <v>41865.977083333331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H1116" t="s">
        <v>8225</v>
      </c>
      <c r="I1116" t="s">
        <v>8247</v>
      </c>
      <c r="K1116">
        <v>1381306687</v>
      </c>
      <c r="L1116">
        <v>1378714687</v>
      </c>
      <c r="M1116" t="b">
        <v>0</v>
      </c>
      <c r="N1116">
        <v>3</v>
      </c>
      <c r="O1116" s="9">
        <f t="shared" si="119"/>
        <v>0.16666666666666666</v>
      </c>
      <c r="P1116" s="12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t="b">
        <v>0</v>
      </c>
      <c r="T1116" t="s">
        <v>8282</v>
      </c>
      <c r="U1116" s="6">
        <f t="shared" si="123"/>
        <v>41526.345914351856</v>
      </c>
      <c r="V1116" s="9">
        <f t="shared" si="125"/>
        <v>2013</v>
      </c>
      <c r="W1116" s="6">
        <f t="shared" si="124"/>
        <v>41556.345914351856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H1117" t="s">
        <v>8224</v>
      </c>
      <c r="I1117" t="s">
        <v>8246</v>
      </c>
      <c r="K1117">
        <v>1459352495</v>
      </c>
      <c r="L1117">
        <v>1456764095</v>
      </c>
      <c r="M1117" t="b">
        <v>0</v>
      </c>
      <c r="N1117">
        <v>4</v>
      </c>
      <c r="O1117" s="9">
        <f t="shared" si="119"/>
        <v>0.13250000000000001</v>
      </c>
      <c r="P1117" s="12">
        <f t="shared" si="120"/>
        <v>13.25</v>
      </c>
      <c r="Q1117" t="str">
        <f t="shared" si="121"/>
        <v>games</v>
      </c>
      <c r="R1117" t="str">
        <f t="shared" si="122"/>
        <v>video games</v>
      </c>
      <c r="S1117" t="b">
        <v>0</v>
      </c>
      <c r="T1117" t="s">
        <v>8282</v>
      </c>
      <c r="U1117" s="6">
        <f t="shared" si="123"/>
        <v>42429.695543981477</v>
      </c>
      <c r="V1117" s="9">
        <f t="shared" si="125"/>
        <v>2016</v>
      </c>
      <c r="W1117" s="6">
        <f t="shared" si="124"/>
        <v>42459.653877314813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H1118" t="s">
        <v>8224</v>
      </c>
      <c r="I1118" t="s">
        <v>8246</v>
      </c>
      <c r="K1118">
        <v>1339273208</v>
      </c>
      <c r="L1118">
        <v>1334089208</v>
      </c>
      <c r="M1118" t="b">
        <v>0</v>
      </c>
      <c r="N1118">
        <v>10</v>
      </c>
      <c r="O1118" s="9">
        <f t="shared" si="119"/>
        <v>3.5704E-2</v>
      </c>
      <c r="P1118" s="12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t="b">
        <v>0</v>
      </c>
      <c r="T1118" t="s">
        <v>8282</v>
      </c>
      <c r="U1118" s="6">
        <f t="shared" si="123"/>
        <v>41009.847314814819</v>
      </c>
      <c r="V1118" s="9">
        <f t="shared" si="125"/>
        <v>2012</v>
      </c>
      <c r="W1118" s="6">
        <f t="shared" si="124"/>
        <v>41069.847314814819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H1119" t="s">
        <v>8236</v>
      </c>
      <c r="I1119" t="s">
        <v>8249</v>
      </c>
      <c r="K1119">
        <v>1451053313</v>
      </c>
      <c r="L1119">
        <v>1448461313</v>
      </c>
      <c r="M1119" t="b">
        <v>0</v>
      </c>
      <c r="N1119">
        <v>8</v>
      </c>
      <c r="O1119" s="9">
        <f t="shared" si="119"/>
        <v>8.3000000000000007</v>
      </c>
      <c r="P1119" s="12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t="b">
        <v>0</v>
      </c>
      <c r="T1119" t="s">
        <v>8282</v>
      </c>
      <c r="U1119" s="6">
        <f t="shared" si="123"/>
        <v>42333.598530092597</v>
      </c>
      <c r="V1119" s="9">
        <f t="shared" si="125"/>
        <v>2015</v>
      </c>
      <c r="W1119" s="6">
        <f t="shared" si="124"/>
        <v>42363.598530092597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H1120" t="s">
        <v>8226</v>
      </c>
      <c r="I1120" t="s">
        <v>8248</v>
      </c>
      <c r="K1120">
        <v>1396666779</v>
      </c>
      <c r="L1120">
        <v>1394078379</v>
      </c>
      <c r="M1120" t="b">
        <v>0</v>
      </c>
      <c r="N1120">
        <v>3</v>
      </c>
      <c r="O1120" s="9">
        <f t="shared" si="119"/>
        <v>2.4222222222222221</v>
      </c>
      <c r="P1120" s="12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t="b">
        <v>0</v>
      </c>
      <c r="T1120" t="s">
        <v>8282</v>
      </c>
      <c r="U1120" s="6">
        <f t="shared" si="123"/>
        <v>41704.16642361111</v>
      </c>
      <c r="V1120" s="9">
        <f t="shared" si="125"/>
        <v>2014</v>
      </c>
      <c r="W1120" s="6">
        <f t="shared" si="124"/>
        <v>41734.124756944446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H1121" t="s">
        <v>8224</v>
      </c>
      <c r="I1121" t="s">
        <v>8246</v>
      </c>
      <c r="K1121">
        <v>1396810864</v>
      </c>
      <c r="L1121">
        <v>1395687664</v>
      </c>
      <c r="M1121" t="b">
        <v>0</v>
      </c>
      <c r="N1121">
        <v>1</v>
      </c>
      <c r="O1121" s="9">
        <f t="shared" si="119"/>
        <v>0.23809523809523808</v>
      </c>
      <c r="P1121" s="12">
        <f t="shared" si="120"/>
        <v>5</v>
      </c>
      <c r="Q1121" t="str">
        <f t="shared" si="121"/>
        <v>games</v>
      </c>
      <c r="R1121" t="str">
        <f t="shared" si="122"/>
        <v>video games</v>
      </c>
      <c r="S1121" t="b">
        <v>0</v>
      </c>
      <c r="T1121" t="s">
        <v>8282</v>
      </c>
      <c r="U1121" s="6">
        <f t="shared" si="123"/>
        <v>41722.792407407411</v>
      </c>
      <c r="V1121" s="9">
        <f t="shared" si="125"/>
        <v>2014</v>
      </c>
      <c r="W1121" s="6">
        <f t="shared" si="124"/>
        <v>41735.792407407411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H1122" t="s">
        <v>8224</v>
      </c>
      <c r="I1122" t="s">
        <v>8246</v>
      </c>
      <c r="K1122">
        <v>1319835400</v>
      </c>
      <c r="L1122">
        <v>1315947400</v>
      </c>
      <c r="M1122" t="b">
        <v>0</v>
      </c>
      <c r="N1122">
        <v>0</v>
      </c>
      <c r="O1122" s="9">
        <f t="shared" si="119"/>
        <v>0</v>
      </c>
      <c r="P1122" s="12">
        <f t="shared" si="120"/>
        <v>0</v>
      </c>
      <c r="Q1122" t="str">
        <f t="shared" si="121"/>
        <v>games</v>
      </c>
      <c r="R1122" t="str">
        <f t="shared" si="122"/>
        <v>video games</v>
      </c>
      <c r="S1122" t="b">
        <v>0</v>
      </c>
      <c r="T1122" t="s">
        <v>8282</v>
      </c>
      <c r="U1122" s="6">
        <f t="shared" si="123"/>
        <v>40799.872685185182</v>
      </c>
      <c r="V1122" s="9">
        <f t="shared" si="125"/>
        <v>2011</v>
      </c>
      <c r="W1122" s="6">
        <f t="shared" si="124"/>
        <v>40844.872685185182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H1123" t="s">
        <v>8224</v>
      </c>
      <c r="I1123" t="s">
        <v>8246</v>
      </c>
      <c r="K1123">
        <v>1457904316</v>
      </c>
      <c r="L1123">
        <v>1455315916</v>
      </c>
      <c r="M1123" t="b">
        <v>0</v>
      </c>
      <c r="N1123">
        <v>5</v>
      </c>
      <c r="O1123" s="9">
        <f t="shared" si="119"/>
        <v>1.1599999999999999E-2</v>
      </c>
      <c r="P1123" s="12">
        <f t="shared" si="120"/>
        <v>5.8</v>
      </c>
      <c r="Q1123" t="str">
        <f t="shared" si="121"/>
        <v>games</v>
      </c>
      <c r="R1123" t="str">
        <f t="shared" si="122"/>
        <v>video games</v>
      </c>
      <c r="S1123" t="b">
        <v>0</v>
      </c>
      <c r="T1123" t="s">
        <v>8282</v>
      </c>
      <c r="U1123" s="6">
        <f t="shared" si="123"/>
        <v>42412.934212962966</v>
      </c>
      <c r="V1123" s="9">
        <f t="shared" si="125"/>
        <v>2016</v>
      </c>
      <c r="W1123" s="6">
        <f t="shared" si="124"/>
        <v>42442.892546296294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H1124" t="s">
        <v>8225</v>
      </c>
      <c r="I1124" t="s">
        <v>8247</v>
      </c>
      <c r="K1124">
        <v>1369932825</v>
      </c>
      <c r="L1124">
        <v>1368723225</v>
      </c>
      <c r="M1124" t="b">
        <v>0</v>
      </c>
      <c r="N1124">
        <v>0</v>
      </c>
      <c r="O1124" s="9">
        <f t="shared" si="119"/>
        <v>0</v>
      </c>
      <c r="P1124" s="12">
        <f t="shared" si="120"/>
        <v>0</v>
      </c>
      <c r="Q1124" t="str">
        <f t="shared" si="121"/>
        <v>games</v>
      </c>
      <c r="R1124" t="str">
        <f t="shared" si="122"/>
        <v>video games</v>
      </c>
      <c r="S1124" t="b">
        <v>0</v>
      </c>
      <c r="T1124" t="s">
        <v>8282</v>
      </c>
      <c r="U1124" s="6">
        <f t="shared" si="123"/>
        <v>41410.703993055555</v>
      </c>
      <c r="V1124" s="9">
        <f t="shared" si="125"/>
        <v>2013</v>
      </c>
      <c r="W1124" s="6">
        <f t="shared" si="124"/>
        <v>41424.703993055555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H1125" t="s">
        <v>8224</v>
      </c>
      <c r="I1125" t="s">
        <v>8246</v>
      </c>
      <c r="K1125">
        <v>1397910848</v>
      </c>
      <c r="L1125">
        <v>1395318848</v>
      </c>
      <c r="M1125" t="b">
        <v>0</v>
      </c>
      <c r="N1125">
        <v>3</v>
      </c>
      <c r="O1125" s="9">
        <f t="shared" si="119"/>
        <v>0.22</v>
      </c>
      <c r="P1125" s="12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t="b">
        <v>0</v>
      </c>
      <c r="T1125" t="s">
        <v>8282</v>
      </c>
      <c r="U1125" s="6">
        <f t="shared" si="123"/>
        <v>41718.5237037037</v>
      </c>
      <c r="V1125" s="9">
        <f t="shared" si="125"/>
        <v>2014</v>
      </c>
      <c r="W1125" s="6">
        <f t="shared" si="124"/>
        <v>41748.5237037037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H1126" t="s">
        <v>8224</v>
      </c>
      <c r="I1126" t="s">
        <v>8246</v>
      </c>
      <c r="K1126">
        <v>1430409651</v>
      </c>
      <c r="L1126">
        <v>1427817651</v>
      </c>
      <c r="M1126" t="b">
        <v>0</v>
      </c>
      <c r="N1126">
        <v>7</v>
      </c>
      <c r="O1126" s="9">
        <f t="shared" si="119"/>
        <v>0.47222222222222221</v>
      </c>
      <c r="P1126" s="12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t="b">
        <v>0</v>
      </c>
      <c r="T1126" t="s">
        <v>8283</v>
      </c>
      <c r="U1126" s="6">
        <f t="shared" si="123"/>
        <v>42094.667256944449</v>
      </c>
      <c r="V1126" s="9">
        <f t="shared" si="125"/>
        <v>2015</v>
      </c>
      <c r="W1126" s="6">
        <f t="shared" si="124"/>
        <v>42124.667256944449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H1127" t="s">
        <v>8225</v>
      </c>
      <c r="I1127" t="s">
        <v>8247</v>
      </c>
      <c r="K1127">
        <v>1443193130</v>
      </c>
      <c r="L1127">
        <v>1438009130</v>
      </c>
      <c r="M1127" t="b">
        <v>0</v>
      </c>
      <c r="N1127">
        <v>0</v>
      </c>
      <c r="O1127" s="9">
        <f t="shared" si="119"/>
        <v>0</v>
      </c>
      <c r="P1127" s="12">
        <f t="shared" si="120"/>
        <v>0</v>
      </c>
      <c r="Q1127" t="str">
        <f t="shared" si="121"/>
        <v>games</v>
      </c>
      <c r="R1127" t="str">
        <f t="shared" si="122"/>
        <v>mobile games</v>
      </c>
      <c r="S1127" t="b">
        <v>0</v>
      </c>
      <c r="T1127" t="s">
        <v>8283</v>
      </c>
      <c r="U1127" s="6">
        <f t="shared" si="123"/>
        <v>42212.624189814815</v>
      </c>
      <c r="V1127" s="9">
        <f t="shared" si="125"/>
        <v>2015</v>
      </c>
      <c r="W1127" s="6">
        <f t="shared" si="124"/>
        <v>42272.624189814815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H1128" t="s">
        <v>8224</v>
      </c>
      <c r="I1128" t="s">
        <v>8246</v>
      </c>
      <c r="K1128">
        <v>1468482694</v>
      </c>
      <c r="L1128">
        <v>1465890694</v>
      </c>
      <c r="M1128" t="b">
        <v>0</v>
      </c>
      <c r="N1128">
        <v>2</v>
      </c>
      <c r="O1128" s="9">
        <f t="shared" si="119"/>
        <v>0.5</v>
      </c>
      <c r="P1128" s="12">
        <f t="shared" si="120"/>
        <v>5</v>
      </c>
      <c r="Q1128" t="str">
        <f t="shared" si="121"/>
        <v>games</v>
      </c>
      <c r="R1128" t="str">
        <f t="shared" si="122"/>
        <v>mobile games</v>
      </c>
      <c r="S1128" t="b">
        <v>0</v>
      </c>
      <c r="T1128" t="s">
        <v>8283</v>
      </c>
      <c r="U1128" s="6">
        <f t="shared" si="123"/>
        <v>42535.327476851853</v>
      </c>
      <c r="V1128" s="9">
        <f t="shared" si="125"/>
        <v>2016</v>
      </c>
      <c r="W1128" s="6">
        <f t="shared" si="124"/>
        <v>42565.327476851853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H1129" t="s">
        <v>8224</v>
      </c>
      <c r="I1129" t="s">
        <v>8246</v>
      </c>
      <c r="K1129">
        <v>1416000600</v>
      </c>
      <c r="L1129">
        <v>1413318600</v>
      </c>
      <c r="M1129" t="b">
        <v>0</v>
      </c>
      <c r="N1129">
        <v>23</v>
      </c>
      <c r="O1129" s="9">
        <f t="shared" si="119"/>
        <v>1.6714285714285715</v>
      </c>
      <c r="P1129" s="12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t="b">
        <v>0</v>
      </c>
      <c r="T1129" t="s">
        <v>8283</v>
      </c>
      <c r="U1129" s="6">
        <f t="shared" si="123"/>
        <v>41926.854166666664</v>
      </c>
      <c r="V1129" s="9">
        <f t="shared" si="125"/>
        <v>2014</v>
      </c>
      <c r="W1129" s="6">
        <f t="shared" si="124"/>
        <v>41957.895833333328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H1130" t="s">
        <v>8225</v>
      </c>
      <c r="I1130" t="s">
        <v>8247</v>
      </c>
      <c r="K1130">
        <v>1407425717</v>
      </c>
      <c r="L1130">
        <v>1404833717</v>
      </c>
      <c r="M1130" t="b">
        <v>0</v>
      </c>
      <c r="N1130">
        <v>1</v>
      </c>
      <c r="O1130" s="9">
        <f t="shared" si="119"/>
        <v>0.1</v>
      </c>
      <c r="P1130" s="12">
        <f t="shared" si="120"/>
        <v>1</v>
      </c>
      <c r="Q1130" t="str">
        <f t="shared" si="121"/>
        <v>games</v>
      </c>
      <c r="R1130" t="str">
        <f t="shared" si="122"/>
        <v>mobile games</v>
      </c>
      <c r="S1130" t="b">
        <v>0</v>
      </c>
      <c r="T1130" t="s">
        <v>8283</v>
      </c>
      <c r="U1130" s="6">
        <f t="shared" si="123"/>
        <v>41828.649502314816</v>
      </c>
      <c r="V1130" s="9">
        <f t="shared" si="125"/>
        <v>2014</v>
      </c>
      <c r="W1130" s="6">
        <f t="shared" si="124"/>
        <v>41858.649502314816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H1131" t="s">
        <v>8224</v>
      </c>
      <c r="I1131" t="s">
        <v>8246</v>
      </c>
      <c r="K1131">
        <v>1465107693</v>
      </c>
      <c r="L1131">
        <v>1462515693</v>
      </c>
      <c r="M1131" t="b">
        <v>0</v>
      </c>
      <c r="N1131">
        <v>2</v>
      </c>
      <c r="O1131" s="9">
        <f t="shared" si="119"/>
        <v>0.105</v>
      </c>
      <c r="P1131" s="12">
        <f t="shared" si="120"/>
        <v>10.5</v>
      </c>
      <c r="Q1131" t="str">
        <f t="shared" si="121"/>
        <v>games</v>
      </c>
      <c r="R1131" t="str">
        <f t="shared" si="122"/>
        <v>mobile games</v>
      </c>
      <c r="S1131" t="b">
        <v>0</v>
      </c>
      <c r="T1131" t="s">
        <v>8283</v>
      </c>
      <c r="U1131" s="6">
        <f t="shared" si="123"/>
        <v>42496.264965277776</v>
      </c>
      <c r="V1131" s="9">
        <f t="shared" si="125"/>
        <v>2016</v>
      </c>
      <c r="W1131" s="6">
        <f t="shared" si="124"/>
        <v>42526.264965277776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H1132" t="s">
        <v>8224</v>
      </c>
      <c r="I1132" t="s">
        <v>8246</v>
      </c>
      <c r="K1132">
        <v>1416963300</v>
      </c>
      <c r="L1132">
        <v>1411775700</v>
      </c>
      <c r="M1132" t="b">
        <v>0</v>
      </c>
      <c r="N1132">
        <v>3</v>
      </c>
      <c r="O1132" s="9">
        <f t="shared" si="119"/>
        <v>0.22</v>
      </c>
      <c r="P1132" s="1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t="b">
        <v>0</v>
      </c>
      <c r="T1132" t="s">
        <v>8283</v>
      </c>
      <c r="U1132" s="6">
        <f t="shared" si="123"/>
        <v>41908.996527777781</v>
      </c>
      <c r="V1132" s="9">
        <f t="shared" si="125"/>
        <v>2014</v>
      </c>
      <c r="W1132" s="6">
        <f t="shared" si="124"/>
        <v>41969.038194444445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H1133" t="s">
        <v>8226</v>
      </c>
      <c r="I1133" t="s">
        <v>8248</v>
      </c>
      <c r="K1133">
        <v>1450993668</v>
      </c>
      <c r="L1133">
        <v>1448401668</v>
      </c>
      <c r="M1133" t="b">
        <v>0</v>
      </c>
      <c r="N1133">
        <v>0</v>
      </c>
      <c r="O1133" s="9">
        <f t="shared" si="119"/>
        <v>0</v>
      </c>
      <c r="P1133" s="12">
        <f t="shared" si="120"/>
        <v>0</v>
      </c>
      <c r="Q1133" t="str">
        <f t="shared" si="121"/>
        <v>games</v>
      </c>
      <c r="R1133" t="str">
        <f t="shared" si="122"/>
        <v>mobile games</v>
      </c>
      <c r="S1133" t="b">
        <v>0</v>
      </c>
      <c r="T1133" t="s">
        <v>8283</v>
      </c>
      <c r="U1133" s="6">
        <f t="shared" si="123"/>
        <v>42332.908194444448</v>
      </c>
      <c r="V1133" s="9">
        <f t="shared" si="125"/>
        <v>2015</v>
      </c>
      <c r="W1133" s="6">
        <f t="shared" si="124"/>
        <v>42362.908194444448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H1134" t="s">
        <v>8229</v>
      </c>
      <c r="I1134" t="s">
        <v>8251</v>
      </c>
      <c r="K1134">
        <v>1483238771</v>
      </c>
      <c r="L1134">
        <v>1480646771</v>
      </c>
      <c r="M1134" t="b">
        <v>0</v>
      </c>
      <c r="N1134">
        <v>13</v>
      </c>
      <c r="O1134" s="9">
        <f t="shared" si="119"/>
        <v>14.38</v>
      </c>
      <c r="P1134" s="12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t="b">
        <v>0</v>
      </c>
      <c r="T1134" t="s">
        <v>8283</v>
      </c>
      <c r="U1134" s="6">
        <f t="shared" si="123"/>
        <v>42706.115405092598</v>
      </c>
      <c r="V1134" s="9">
        <f t="shared" si="125"/>
        <v>2016</v>
      </c>
      <c r="W1134" s="6">
        <f t="shared" si="124"/>
        <v>42736.115405092598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H1135" t="s">
        <v>8225</v>
      </c>
      <c r="I1135" t="s">
        <v>8247</v>
      </c>
      <c r="K1135">
        <v>1406799981</v>
      </c>
      <c r="L1135">
        <v>1404207981</v>
      </c>
      <c r="M1135" t="b">
        <v>0</v>
      </c>
      <c r="N1135">
        <v>1</v>
      </c>
      <c r="O1135" s="9">
        <f t="shared" si="119"/>
        <v>0.66666666666666663</v>
      </c>
      <c r="P1135" s="12">
        <f t="shared" si="120"/>
        <v>20</v>
      </c>
      <c r="Q1135" t="str">
        <f t="shared" si="121"/>
        <v>games</v>
      </c>
      <c r="R1135" t="str">
        <f t="shared" si="122"/>
        <v>mobile games</v>
      </c>
      <c r="S1135" t="b">
        <v>0</v>
      </c>
      <c r="T1135" t="s">
        <v>8283</v>
      </c>
      <c r="U1135" s="6">
        <f t="shared" si="123"/>
        <v>41821.407187500001</v>
      </c>
      <c r="V1135" s="9">
        <f t="shared" si="125"/>
        <v>2014</v>
      </c>
      <c r="W1135" s="6">
        <f t="shared" si="124"/>
        <v>41851.407187500001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H1136" t="s">
        <v>8226</v>
      </c>
      <c r="I1136" t="s">
        <v>8248</v>
      </c>
      <c r="K1136">
        <v>1417235580</v>
      </c>
      <c r="L1136">
        <v>1416034228</v>
      </c>
      <c r="M1136" t="b">
        <v>0</v>
      </c>
      <c r="N1136">
        <v>1</v>
      </c>
      <c r="O1136" s="9">
        <f t="shared" si="119"/>
        <v>4.0000000000000001E-3</v>
      </c>
      <c r="P1136" s="12">
        <f t="shared" si="120"/>
        <v>1</v>
      </c>
      <c r="Q1136" t="str">
        <f t="shared" si="121"/>
        <v>games</v>
      </c>
      <c r="R1136" t="str">
        <f t="shared" si="122"/>
        <v>mobile games</v>
      </c>
      <c r="S1136" t="b">
        <v>0</v>
      </c>
      <c r="T1136" t="s">
        <v>8283</v>
      </c>
      <c r="U1136" s="6">
        <f t="shared" si="123"/>
        <v>41958.285046296296</v>
      </c>
      <c r="V1136" s="9">
        <f t="shared" si="125"/>
        <v>2014</v>
      </c>
      <c r="W1136" s="6">
        <f t="shared" si="124"/>
        <v>41972.189583333333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H1137" t="s">
        <v>8236</v>
      </c>
      <c r="I1137" t="s">
        <v>8249</v>
      </c>
      <c r="K1137">
        <v>1470527094</v>
      </c>
      <c r="L1137">
        <v>1467935094</v>
      </c>
      <c r="M1137" t="b">
        <v>0</v>
      </c>
      <c r="N1137">
        <v>1</v>
      </c>
      <c r="O1137" s="9">
        <f t="shared" si="119"/>
        <v>5</v>
      </c>
      <c r="P1137" s="12">
        <f t="shared" si="120"/>
        <v>50</v>
      </c>
      <c r="Q1137" t="str">
        <f t="shared" si="121"/>
        <v>games</v>
      </c>
      <c r="R1137" t="str">
        <f t="shared" si="122"/>
        <v>mobile games</v>
      </c>
      <c r="S1137" t="b">
        <v>0</v>
      </c>
      <c r="T1137" t="s">
        <v>8283</v>
      </c>
      <c r="U1137" s="6">
        <f t="shared" si="123"/>
        <v>42558.98951388889</v>
      </c>
      <c r="V1137" s="9">
        <f t="shared" si="125"/>
        <v>2016</v>
      </c>
      <c r="W1137" s="6">
        <f t="shared" si="124"/>
        <v>42588.98951388889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H1138" t="s">
        <v>8230</v>
      </c>
      <c r="I1138" t="s">
        <v>8249</v>
      </c>
      <c r="K1138">
        <v>1450541229</v>
      </c>
      <c r="L1138">
        <v>1447949229</v>
      </c>
      <c r="M1138" t="b">
        <v>0</v>
      </c>
      <c r="N1138">
        <v>6</v>
      </c>
      <c r="O1138" s="9">
        <f t="shared" si="119"/>
        <v>6.4439140811455848</v>
      </c>
      <c r="P1138" s="12">
        <f t="shared" si="120"/>
        <v>45</v>
      </c>
      <c r="Q1138" t="str">
        <f t="shared" si="121"/>
        <v>games</v>
      </c>
      <c r="R1138" t="str">
        <f t="shared" si="122"/>
        <v>mobile games</v>
      </c>
      <c r="S1138" t="b">
        <v>0</v>
      </c>
      <c r="T1138" t="s">
        <v>8283</v>
      </c>
      <c r="U1138" s="6">
        <f t="shared" si="123"/>
        <v>42327.671631944446</v>
      </c>
      <c r="V1138" s="9">
        <f t="shared" si="125"/>
        <v>2015</v>
      </c>
      <c r="W1138" s="6">
        <f t="shared" si="124"/>
        <v>42357.671631944446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H1139" t="s">
        <v>8224</v>
      </c>
      <c r="I1139" t="s">
        <v>8246</v>
      </c>
      <c r="K1139">
        <v>1461440421</v>
      </c>
      <c r="L1139">
        <v>1458848421</v>
      </c>
      <c r="M1139" t="b">
        <v>0</v>
      </c>
      <c r="N1139">
        <v>39</v>
      </c>
      <c r="O1139" s="9">
        <f t="shared" si="119"/>
        <v>39.5</v>
      </c>
      <c r="P1139" s="12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t="b">
        <v>0</v>
      </c>
      <c r="T1139" t="s">
        <v>8283</v>
      </c>
      <c r="U1139" s="6">
        <f t="shared" si="123"/>
        <v>42453.819687499999</v>
      </c>
      <c r="V1139" s="9">
        <f t="shared" si="125"/>
        <v>2016</v>
      </c>
      <c r="W1139" s="6">
        <f t="shared" si="124"/>
        <v>42483.819687499999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H1140" t="s">
        <v>8224</v>
      </c>
      <c r="I1140" t="s">
        <v>8246</v>
      </c>
      <c r="K1140">
        <v>1485035131</v>
      </c>
      <c r="L1140">
        <v>1483307131</v>
      </c>
      <c r="M1140" t="b">
        <v>0</v>
      </c>
      <c r="N1140">
        <v>4</v>
      </c>
      <c r="O1140" s="9">
        <f t="shared" si="119"/>
        <v>0.35714285714285715</v>
      </c>
      <c r="P1140" s="12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t="b">
        <v>0</v>
      </c>
      <c r="T1140" t="s">
        <v>8283</v>
      </c>
      <c r="U1140" s="6">
        <f t="shared" si="123"/>
        <v>42736.9066087963</v>
      </c>
      <c r="V1140" s="9">
        <f t="shared" si="125"/>
        <v>2017</v>
      </c>
      <c r="W1140" s="6">
        <f t="shared" si="124"/>
        <v>42756.9066087963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H1141" t="s">
        <v>8224</v>
      </c>
      <c r="I1141" t="s">
        <v>8246</v>
      </c>
      <c r="K1141">
        <v>1420100426</v>
      </c>
      <c r="L1141">
        <v>1417508426</v>
      </c>
      <c r="M1141" t="b">
        <v>0</v>
      </c>
      <c r="N1141">
        <v>1</v>
      </c>
      <c r="O1141" s="9">
        <f t="shared" si="119"/>
        <v>6.25E-2</v>
      </c>
      <c r="P1141" s="12">
        <f t="shared" si="120"/>
        <v>5</v>
      </c>
      <c r="Q1141" t="str">
        <f t="shared" si="121"/>
        <v>games</v>
      </c>
      <c r="R1141" t="str">
        <f t="shared" si="122"/>
        <v>mobile games</v>
      </c>
      <c r="S1141" t="b">
        <v>0</v>
      </c>
      <c r="T1141" t="s">
        <v>8283</v>
      </c>
      <c r="U1141" s="6">
        <f t="shared" si="123"/>
        <v>41975.34752314815</v>
      </c>
      <c r="V1141" s="9">
        <f t="shared" si="125"/>
        <v>2014</v>
      </c>
      <c r="W1141" s="6">
        <f t="shared" si="124"/>
        <v>42005.34752314815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H1142" t="s">
        <v>8225</v>
      </c>
      <c r="I1142" t="s">
        <v>8247</v>
      </c>
      <c r="K1142">
        <v>1438859121</v>
      </c>
      <c r="L1142">
        <v>1436267121</v>
      </c>
      <c r="M1142" t="b">
        <v>0</v>
      </c>
      <c r="N1142">
        <v>0</v>
      </c>
      <c r="O1142" s="9">
        <f t="shared" si="119"/>
        <v>0</v>
      </c>
      <c r="P1142" s="12">
        <f t="shared" si="120"/>
        <v>0</v>
      </c>
      <c r="Q1142" t="str">
        <f t="shared" si="121"/>
        <v>games</v>
      </c>
      <c r="R1142" t="str">
        <f t="shared" si="122"/>
        <v>mobile games</v>
      </c>
      <c r="S1142" t="b">
        <v>0</v>
      </c>
      <c r="T1142" t="s">
        <v>8283</v>
      </c>
      <c r="U1142" s="6">
        <f t="shared" si="123"/>
        <v>42192.462048611109</v>
      </c>
      <c r="V1142" s="9">
        <f t="shared" si="125"/>
        <v>2015</v>
      </c>
      <c r="W1142" s="6">
        <f t="shared" si="124"/>
        <v>42222.462048611109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H1143" t="s">
        <v>8236</v>
      </c>
      <c r="I1143" t="s">
        <v>8249</v>
      </c>
      <c r="K1143">
        <v>1436460450</v>
      </c>
      <c r="L1143">
        <v>1433868450</v>
      </c>
      <c r="M1143" t="b">
        <v>0</v>
      </c>
      <c r="N1143">
        <v>0</v>
      </c>
      <c r="O1143" s="9">
        <f t="shared" si="119"/>
        <v>0</v>
      </c>
      <c r="P1143" s="12">
        <f t="shared" si="120"/>
        <v>0</v>
      </c>
      <c r="Q1143" t="str">
        <f t="shared" si="121"/>
        <v>games</v>
      </c>
      <c r="R1143" t="str">
        <f t="shared" si="122"/>
        <v>mobile games</v>
      </c>
      <c r="S1143" t="b">
        <v>0</v>
      </c>
      <c r="T1143" t="s">
        <v>8283</v>
      </c>
      <c r="U1143" s="6">
        <f t="shared" si="123"/>
        <v>42164.699652777781</v>
      </c>
      <c r="V1143" s="9">
        <f t="shared" si="125"/>
        <v>2015</v>
      </c>
      <c r="W1143" s="6">
        <f t="shared" si="124"/>
        <v>42194.699652777781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H1144" t="s">
        <v>8224</v>
      </c>
      <c r="I1144" t="s">
        <v>8246</v>
      </c>
      <c r="K1144">
        <v>1424131727</v>
      </c>
      <c r="L1144">
        <v>1421539727</v>
      </c>
      <c r="M1144" t="b">
        <v>0</v>
      </c>
      <c r="N1144">
        <v>0</v>
      </c>
      <c r="O1144" s="9">
        <f t="shared" si="119"/>
        <v>0</v>
      </c>
      <c r="P1144" s="12">
        <f t="shared" si="120"/>
        <v>0</v>
      </c>
      <c r="Q1144" t="str">
        <f t="shared" si="121"/>
        <v>games</v>
      </c>
      <c r="R1144" t="str">
        <f t="shared" si="122"/>
        <v>mobile games</v>
      </c>
      <c r="S1144" t="b">
        <v>0</v>
      </c>
      <c r="T1144" t="s">
        <v>8283</v>
      </c>
      <c r="U1144" s="6">
        <f t="shared" si="123"/>
        <v>42022.006099537037</v>
      </c>
      <c r="V1144" s="9">
        <f t="shared" si="125"/>
        <v>2015</v>
      </c>
      <c r="W1144" s="6">
        <f t="shared" si="124"/>
        <v>42052.006099537037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H1145" t="s">
        <v>8224</v>
      </c>
      <c r="I1145" t="s">
        <v>8246</v>
      </c>
      <c r="K1145">
        <v>1450327126</v>
      </c>
      <c r="L1145">
        <v>1447735126</v>
      </c>
      <c r="M1145" t="b">
        <v>0</v>
      </c>
      <c r="N1145">
        <v>8</v>
      </c>
      <c r="O1145" s="9">
        <f t="shared" si="119"/>
        <v>0.41333333333333333</v>
      </c>
      <c r="P1145" s="12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t="b">
        <v>0</v>
      </c>
      <c r="T1145" t="s">
        <v>8283</v>
      </c>
      <c r="U1145" s="6">
        <f t="shared" si="123"/>
        <v>42325.19358796296</v>
      </c>
      <c r="V1145" s="9">
        <f t="shared" si="125"/>
        <v>2015</v>
      </c>
      <c r="W1145" s="6">
        <f t="shared" si="124"/>
        <v>42355.19358796296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H1146" t="s">
        <v>8224</v>
      </c>
      <c r="I1146" t="s">
        <v>8246</v>
      </c>
      <c r="K1146">
        <v>1430281320</v>
      </c>
      <c r="L1146">
        <v>1427689320</v>
      </c>
      <c r="M1146" t="b">
        <v>0</v>
      </c>
      <c r="N1146">
        <v>0</v>
      </c>
      <c r="O1146" s="9">
        <f t="shared" si="119"/>
        <v>0</v>
      </c>
      <c r="P1146" s="12">
        <f t="shared" si="120"/>
        <v>0</v>
      </c>
      <c r="Q1146" t="str">
        <f t="shared" si="121"/>
        <v>food</v>
      </c>
      <c r="R1146" t="str">
        <f t="shared" si="122"/>
        <v>food trucks</v>
      </c>
      <c r="S1146" t="b">
        <v>0</v>
      </c>
      <c r="T1146" t="s">
        <v>8284</v>
      </c>
      <c r="U1146" s="6">
        <f t="shared" si="123"/>
        <v>42093.181944444441</v>
      </c>
      <c r="V1146" s="9">
        <f t="shared" si="125"/>
        <v>2015</v>
      </c>
      <c r="W1146" s="6">
        <f t="shared" si="124"/>
        <v>42123.181944444441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H1147" t="s">
        <v>8224</v>
      </c>
      <c r="I1147" t="s">
        <v>8246</v>
      </c>
      <c r="K1147">
        <v>1412272592</v>
      </c>
      <c r="L1147">
        <v>1407088592</v>
      </c>
      <c r="M1147" t="b">
        <v>0</v>
      </c>
      <c r="N1147">
        <v>1</v>
      </c>
      <c r="O1147" s="9">
        <f t="shared" si="119"/>
        <v>0.125</v>
      </c>
      <c r="P1147" s="12">
        <f t="shared" si="120"/>
        <v>100</v>
      </c>
      <c r="Q1147" t="str">
        <f t="shared" si="121"/>
        <v>food</v>
      </c>
      <c r="R1147" t="str">
        <f t="shared" si="122"/>
        <v>food trucks</v>
      </c>
      <c r="S1147" t="b">
        <v>0</v>
      </c>
      <c r="T1147" t="s">
        <v>8284</v>
      </c>
      <c r="U1147" s="6">
        <f t="shared" si="123"/>
        <v>41854.74759259259</v>
      </c>
      <c r="V1147" s="9">
        <f t="shared" si="125"/>
        <v>2014</v>
      </c>
      <c r="W1147" s="6">
        <f t="shared" si="124"/>
        <v>41914.74759259259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H1148" t="s">
        <v>8224</v>
      </c>
      <c r="I1148" t="s">
        <v>8246</v>
      </c>
      <c r="K1148">
        <v>1399071173</v>
      </c>
      <c r="L1148">
        <v>1395787973</v>
      </c>
      <c r="M1148" t="b">
        <v>0</v>
      </c>
      <c r="N1148">
        <v>12</v>
      </c>
      <c r="O1148" s="9">
        <f t="shared" si="119"/>
        <v>8.8333333333333339</v>
      </c>
      <c r="P1148" s="12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t="b">
        <v>0</v>
      </c>
      <c r="T1148" t="s">
        <v>8284</v>
      </c>
      <c r="U1148" s="6">
        <f t="shared" si="123"/>
        <v>41723.9533912037</v>
      </c>
      <c r="V1148" s="9">
        <f t="shared" si="125"/>
        <v>2014</v>
      </c>
      <c r="W1148" s="6">
        <f t="shared" si="124"/>
        <v>41761.9533912037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H1149" t="s">
        <v>8229</v>
      </c>
      <c r="I1149" t="s">
        <v>8251</v>
      </c>
      <c r="K1149">
        <v>1413760783</v>
      </c>
      <c r="L1149">
        <v>1408576783</v>
      </c>
      <c r="M1149" t="b">
        <v>0</v>
      </c>
      <c r="N1149">
        <v>0</v>
      </c>
      <c r="O1149" s="9">
        <f t="shared" si="119"/>
        <v>0</v>
      </c>
      <c r="P1149" s="12">
        <f t="shared" si="120"/>
        <v>0</v>
      </c>
      <c r="Q1149" t="str">
        <f t="shared" si="121"/>
        <v>food</v>
      </c>
      <c r="R1149" t="str">
        <f t="shared" si="122"/>
        <v>food trucks</v>
      </c>
      <c r="S1149" t="b">
        <v>0</v>
      </c>
      <c r="T1149" t="s">
        <v>8284</v>
      </c>
      <c r="U1149" s="6">
        <f t="shared" si="123"/>
        <v>41871.972025462965</v>
      </c>
      <c r="V1149" s="9">
        <f t="shared" si="125"/>
        <v>2014</v>
      </c>
      <c r="W1149" s="6">
        <f t="shared" si="124"/>
        <v>41931.972025462965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H1150" t="s">
        <v>8224</v>
      </c>
      <c r="I1150" t="s">
        <v>8246</v>
      </c>
      <c r="K1150">
        <v>1480568781</v>
      </c>
      <c r="L1150">
        <v>1477973181</v>
      </c>
      <c r="M1150" t="b">
        <v>0</v>
      </c>
      <c r="N1150">
        <v>3</v>
      </c>
      <c r="O1150" s="9">
        <f t="shared" si="119"/>
        <v>0.48666666666666669</v>
      </c>
      <c r="P1150" s="12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t="b">
        <v>0</v>
      </c>
      <c r="T1150" t="s">
        <v>8284</v>
      </c>
      <c r="U1150" s="6">
        <f t="shared" si="123"/>
        <v>42675.171076388884</v>
      </c>
      <c r="V1150" s="9">
        <f t="shared" si="125"/>
        <v>2016</v>
      </c>
      <c r="W1150" s="6">
        <f t="shared" si="124"/>
        <v>42705.212743055556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H1151" t="s">
        <v>8224</v>
      </c>
      <c r="I1151" t="s">
        <v>8246</v>
      </c>
      <c r="K1151">
        <v>1466096566</v>
      </c>
      <c r="L1151">
        <v>1463504566</v>
      </c>
      <c r="M1151" t="b">
        <v>0</v>
      </c>
      <c r="N1151">
        <v>2</v>
      </c>
      <c r="O1151" s="9">
        <f t="shared" si="119"/>
        <v>0.15</v>
      </c>
      <c r="P1151" s="12">
        <f t="shared" si="120"/>
        <v>37.5</v>
      </c>
      <c r="Q1151" t="str">
        <f t="shared" si="121"/>
        <v>food</v>
      </c>
      <c r="R1151" t="str">
        <f t="shared" si="122"/>
        <v>food trucks</v>
      </c>
      <c r="S1151" t="b">
        <v>0</v>
      </c>
      <c r="T1151" t="s">
        <v>8284</v>
      </c>
      <c r="U1151" s="6">
        <f t="shared" si="123"/>
        <v>42507.71025462963</v>
      </c>
      <c r="V1151" s="9">
        <f t="shared" si="125"/>
        <v>2016</v>
      </c>
      <c r="W1151" s="6">
        <f t="shared" si="124"/>
        <v>42537.71025462963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H1152" t="s">
        <v>8224</v>
      </c>
      <c r="I1152" t="s">
        <v>8246</v>
      </c>
      <c r="K1152">
        <v>1452293675</v>
      </c>
      <c r="L1152">
        <v>1447109675</v>
      </c>
      <c r="M1152" t="b">
        <v>0</v>
      </c>
      <c r="N1152">
        <v>6</v>
      </c>
      <c r="O1152" s="9">
        <f t="shared" si="119"/>
        <v>10.08</v>
      </c>
      <c r="P1152" s="12">
        <f t="shared" si="120"/>
        <v>42</v>
      </c>
      <c r="Q1152" t="str">
        <f t="shared" si="121"/>
        <v>food</v>
      </c>
      <c r="R1152" t="str">
        <f t="shared" si="122"/>
        <v>food trucks</v>
      </c>
      <c r="S1152" t="b">
        <v>0</v>
      </c>
      <c r="T1152" t="s">
        <v>8284</v>
      </c>
      <c r="U1152" s="6">
        <f t="shared" si="123"/>
        <v>42317.954571759255</v>
      </c>
      <c r="V1152" s="9">
        <f t="shared" si="125"/>
        <v>2015</v>
      </c>
      <c r="W1152" s="6">
        <f t="shared" si="124"/>
        <v>42377.954571759255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H1153" t="s">
        <v>8224</v>
      </c>
      <c r="I1153" t="s">
        <v>8246</v>
      </c>
      <c r="K1153">
        <v>1441592863</v>
      </c>
      <c r="L1153">
        <v>1439000863</v>
      </c>
      <c r="M1153" t="b">
        <v>0</v>
      </c>
      <c r="N1153">
        <v>0</v>
      </c>
      <c r="O1153" s="9">
        <f t="shared" si="119"/>
        <v>0</v>
      </c>
      <c r="P1153" s="12">
        <f t="shared" si="120"/>
        <v>0</v>
      </c>
      <c r="Q1153" t="str">
        <f t="shared" si="121"/>
        <v>food</v>
      </c>
      <c r="R1153" t="str">
        <f t="shared" si="122"/>
        <v>food trucks</v>
      </c>
      <c r="S1153" t="b">
        <v>0</v>
      </c>
      <c r="T1153" t="s">
        <v>8284</v>
      </c>
      <c r="U1153" s="6">
        <f t="shared" si="123"/>
        <v>42224.102581018524</v>
      </c>
      <c r="V1153" s="9">
        <f t="shared" si="125"/>
        <v>2015</v>
      </c>
      <c r="W1153" s="6">
        <f t="shared" si="124"/>
        <v>42254.102581018524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H1154" t="s">
        <v>8224</v>
      </c>
      <c r="I1154" t="s">
        <v>8246</v>
      </c>
      <c r="K1154">
        <v>1431709312</v>
      </c>
      <c r="L1154">
        <v>1429117312</v>
      </c>
      <c r="M1154" t="b">
        <v>0</v>
      </c>
      <c r="N1154">
        <v>15</v>
      </c>
      <c r="O1154" s="9">
        <f t="shared" si="119"/>
        <v>5.6937499999999996</v>
      </c>
      <c r="P1154" s="12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t="b">
        <v>0</v>
      </c>
      <c r="T1154" t="s">
        <v>8284</v>
      </c>
      <c r="U1154" s="6">
        <f t="shared" si="123"/>
        <v>42109.709629629629</v>
      </c>
      <c r="V1154" s="9">
        <f t="shared" si="125"/>
        <v>2015</v>
      </c>
      <c r="W1154" s="6">
        <f t="shared" si="124"/>
        <v>42139.709629629629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H1155" t="s">
        <v>8224</v>
      </c>
      <c r="I1155" t="s">
        <v>8246</v>
      </c>
      <c r="K1155">
        <v>1434647305</v>
      </c>
      <c r="L1155">
        <v>1432055305</v>
      </c>
      <c r="M1155" t="b">
        <v>0</v>
      </c>
      <c r="N1155">
        <v>1</v>
      </c>
      <c r="O1155" s="9">
        <f t="shared" ref="O1155:O1218" si="126">E1155*100/D1155</f>
        <v>0.625</v>
      </c>
      <c r="P1155" s="12">
        <f t="shared" ref="P1155:P1218" si="127">IF(N1155=0,0,E1155/N1155)</f>
        <v>50</v>
      </c>
      <c r="Q1155" t="str">
        <f t="shared" ref="Q1155:Q1218" si="128">LEFT(T1155,FIND("/",T1155)-1)</f>
        <v>food</v>
      </c>
      <c r="R1155" t="str">
        <f t="shared" ref="R1155:R1218" si="129">RIGHT(T1155,LEN(T1155)-FIND("/",T1155))</f>
        <v>food trucks</v>
      </c>
      <c r="S1155" t="b">
        <v>0</v>
      </c>
      <c r="T1155" t="s">
        <v>8284</v>
      </c>
      <c r="U1155" s="6">
        <f t="shared" ref="U1155:U1218" si="130">(L1155/86400)+DATE(1970,1,1)</f>
        <v>42143.714178240742</v>
      </c>
      <c r="V1155" s="9">
        <f t="shared" si="125"/>
        <v>2015</v>
      </c>
      <c r="W1155" s="6">
        <f t="shared" ref="W1155:W1218" si="131">(K1155/86400)+DATE(1970,1,1)</f>
        <v>42173.714178240742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H1156" t="s">
        <v>8224</v>
      </c>
      <c r="I1156" t="s">
        <v>8246</v>
      </c>
      <c r="K1156">
        <v>1441507006</v>
      </c>
      <c r="L1156">
        <v>1438915006</v>
      </c>
      <c r="M1156" t="b">
        <v>0</v>
      </c>
      <c r="N1156">
        <v>3</v>
      </c>
      <c r="O1156" s="9">
        <f t="shared" si="126"/>
        <v>6.5</v>
      </c>
      <c r="P1156" s="12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t="b">
        <v>0</v>
      </c>
      <c r="T1156" t="s">
        <v>8284</v>
      </c>
      <c r="U1156" s="6">
        <f t="shared" si="130"/>
        <v>42223.108865740738</v>
      </c>
      <c r="V1156" s="9">
        <f t="shared" ref="V1156:V1219" si="132">YEAR(U1156)</f>
        <v>2015</v>
      </c>
      <c r="W1156" s="6">
        <f t="shared" si="131"/>
        <v>42253.108865740738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H1157" t="s">
        <v>8224</v>
      </c>
      <c r="I1157" t="s">
        <v>8246</v>
      </c>
      <c r="K1157">
        <v>1408040408</v>
      </c>
      <c r="L1157">
        <v>1405448408</v>
      </c>
      <c r="M1157" t="b">
        <v>0</v>
      </c>
      <c r="N1157">
        <v>8</v>
      </c>
      <c r="O1157" s="9">
        <f t="shared" si="126"/>
        <v>0.752</v>
      </c>
      <c r="P1157" s="12">
        <f t="shared" si="127"/>
        <v>23.5</v>
      </c>
      <c r="Q1157" t="str">
        <f t="shared" si="128"/>
        <v>food</v>
      </c>
      <c r="R1157" t="str">
        <f t="shared" si="129"/>
        <v>food trucks</v>
      </c>
      <c r="S1157" t="b">
        <v>0</v>
      </c>
      <c r="T1157" t="s">
        <v>8284</v>
      </c>
      <c r="U1157" s="6">
        <f t="shared" si="130"/>
        <v>41835.763981481483</v>
      </c>
      <c r="V1157" s="9">
        <f t="shared" si="132"/>
        <v>2014</v>
      </c>
      <c r="W1157" s="6">
        <f t="shared" si="131"/>
        <v>41865.763981481483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H1158" t="s">
        <v>8224</v>
      </c>
      <c r="I1158" t="s">
        <v>8246</v>
      </c>
      <c r="K1158">
        <v>1424742162</v>
      </c>
      <c r="L1158">
        <v>1422150162</v>
      </c>
      <c r="M1158" t="b">
        <v>0</v>
      </c>
      <c r="N1158">
        <v>0</v>
      </c>
      <c r="O1158" s="9">
        <f t="shared" si="126"/>
        <v>0</v>
      </c>
      <c r="P1158" s="12">
        <f t="shared" si="127"/>
        <v>0</v>
      </c>
      <c r="Q1158" t="str">
        <f t="shared" si="128"/>
        <v>food</v>
      </c>
      <c r="R1158" t="str">
        <f t="shared" si="129"/>
        <v>food trucks</v>
      </c>
      <c r="S1158" t="b">
        <v>0</v>
      </c>
      <c r="T1158" t="s">
        <v>8284</v>
      </c>
      <c r="U1158" s="6">
        <f t="shared" si="130"/>
        <v>42029.07131944444</v>
      </c>
      <c r="V1158" s="9">
        <f t="shared" si="132"/>
        <v>2015</v>
      </c>
      <c r="W1158" s="6">
        <f t="shared" si="131"/>
        <v>42059.07131944444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H1159" t="s">
        <v>8224</v>
      </c>
      <c r="I1159" t="s">
        <v>8246</v>
      </c>
      <c r="K1159">
        <v>1417795480</v>
      </c>
      <c r="L1159">
        <v>1412607880</v>
      </c>
      <c r="M1159" t="b">
        <v>0</v>
      </c>
      <c r="N1159">
        <v>3</v>
      </c>
      <c r="O1159" s="9">
        <f t="shared" si="126"/>
        <v>1.51</v>
      </c>
      <c r="P1159" s="12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t="b">
        <v>0</v>
      </c>
      <c r="T1159" t="s">
        <v>8284</v>
      </c>
      <c r="U1159" s="6">
        <f t="shared" si="130"/>
        <v>41918.628240740742</v>
      </c>
      <c r="V1159" s="9">
        <f t="shared" si="132"/>
        <v>2014</v>
      </c>
      <c r="W1159" s="6">
        <f t="shared" si="131"/>
        <v>41978.669907407406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H1160" t="s">
        <v>8224</v>
      </c>
      <c r="I1160" t="s">
        <v>8246</v>
      </c>
      <c r="K1160">
        <v>1418091128</v>
      </c>
      <c r="L1160">
        <v>1415499128</v>
      </c>
      <c r="M1160" t="b">
        <v>0</v>
      </c>
      <c r="N1160">
        <v>3</v>
      </c>
      <c r="O1160" s="9">
        <f t="shared" si="126"/>
        <v>0.46666666666666667</v>
      </c>
      <c r="P1160" s="12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t="b">
        <v>0</v>
      </c>
      <c r="T1160" t="s">
        <v>8284</v>
      </c>
      <c r="U1160" s="6">
        <f t="shared" si="130"/>
        <v>41952.09175925926</v>
      </c>
      <c r="V1160" s="9">
        <f t="shared" si="132"/>
        <v>2014</v>
      </c>
      <c r="W1160" s="6">
        <f t="shared" si="131"/>
        <v>41982.09175925926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H1161" t="s">
        <v>8224</v>
      </c>
      <c r="I1161" t="s">
        <v>8246</v>
      </c>
      <c r="K1161">
        <v>1435679100</v>
      </c>
      <c r="L1161">
        <v>1433006765</v>
      </c>
      <c r="M1161" t="b">
        <v>0</v>
      </c>
      <c r="N1161">
        <v>0</v>
      </c>
      <c r="O1161" s="9">
        <f t="shared" si="126"/>
        <v>0</v>
      </c>
      <c r="P1161" s="12">
        <f t="shared" si="127"/>
        <v>0</v>
      </c>
      <c r="Q1161" t="str">
        <f t="shared" si="128"/>
        <v>food</v>
      </c>
      <c r="R1161" t="str">
        <f t="shared" si="129"/>
        <v>food trucks</v>
      </c>
      <c r="S1161" t="b">
        <v>0</v>
      </c>
      <c r="T1161" t="s">
        <v>8284</v>
      </c>
      <c r="U1161" s="6">
        <f t="shared" si="130"/>
        <v>42154.726446759261</v>
      </c>
      <c r="V1161" s="9">
        <f t="shared" si="132"/>
        <v>2015</v>
      </c>
      <c r="W1161" s="6">
        <f t="shared" si="131"/>
        <v>42185.65625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H1162" t="s">
        <v>8224</v>
      </c>
      <c r="I1162" t="s">
        <v>8246</v>
      </c>
      <c r="K1162">
        <v>1427510586</v>
      </c>
      <c r="L1162">
        <v>1424922186</v>
      </c>
      <c r="M1162" t="b">
        <v>0</v>
      </c>
      <c r="N1162">
        <v>19</v>
      </c>
      <c r="O1162" s="9">
        <f t="shared" si="126"/>
        <v>3.85</v>
      </c>
      <c r="P1162" s="1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t="b">
        <v>0</v>
      </c>
      <c r="T1162" t="s">
        <v>8284</v>
      </c>
      <c r="U1162" s="6">
        <f t="shared" si="130"/>
        <v>42061.154930555553</v>
      </c>
      <c r="V1162" s="9">
        <f t="shared" si="132"/>
        <v>2015</v>
      </c>
      <c r="W1162" s="6">
        <f t="shared" si="131"/>
        <v>42091.113263888888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H1163" t="s">
        <v>8224</v>
      </c>
      <c r="I1163" t="s">
        <v>8246</v>
      </c>
      <c r="K1163">
        <v>1432047989</v>
      </c>
      <c r="L1163">
        <v>1430233589</v>
      </c>
      <c r="M1163" t="b">
        <v>0</v>
      </c>
      <c r="N1163">
        <v>0</v>
      </c>
      <c r="O1163" s="9">
        <f t="shared" si="126"/>
        <v>0</v>
      </c>
      <c r="P1163" s="12">
        <f t="shared" si="127"/>
        <v>0</v>
      </c>
      <c r="Q1163" t="str">
        <f t="shared" si="128"/>
        <v>food</v>
      </c>
      <c r="R1163" t="str">
        <f t="shared" si="129"/>
        <v>food trucks</v>
      </c>
      <c r="S1163" t="b">
        <v>0</v>
      </c>
      <c r="T1163" t="s">
        <v>8284</v>
      </c>
      <c r="U1163" s="6">
        <f t="shared" si="130"/>
        <v>42122.629502314812</v>
      </c>
      <c r="V1163" s="9">
        <f t="shared" si="132"/>
        <v>2015</v>
      </c>
      <c r="W1163" s="6">
        <f t="shared" si="131"/>
        <v>42143.629502314812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H1164" t="s">
        <v>8224</v>
      </c>
      <c r="I1164" t="s">
        <v>8246</v>
      </c>
      <c r="K1164">
        <v>1411662264</v>
      </c>
      <c r="L1164">
        <v>1408983864</v>
      </c>
      <c r="M1164" t="b">
        <v>0</v>
      </c>
      <c r="N1164">
        <v>2</v>
      </c>
      <c r="O1164" s="9">
        <f t="shared" si="126"/>
        <v>5.8333333333333334E-2</v>
      </c>
      <c r="P1164" s="12">
        <f t="shared" si="127"/>
        <v>17.5</v>
      </c>
      <c r="Q1164" t="str">
        <f t="shared" si="128"/>
        <v>food</v>
      </c>
      <c r="R1164" t="str">
        <f t="shared" si="129"/>
        <v>food trucks</v>
      </c>
      <c r="S1164" t="b">
        <v>0</v>
      </c>
      <c r="T1164" t="s">
        <v>8284</v>
      </c>
      <c r="U1164" s="6">
        <f t="shared" si="130"/>
        <v>41876.683611111112</v>
      </c>
      <c r="V1164" s="9">
        <f t="shared" si="132"/>
        <v>2014</v>
      </c>
      <c r="W1164" s="6">
        <f t="shared" si="131"/>
        <v>41907.683611111112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H1165" t="s">
        <v>8224</v>
      </c>
      <c r="I1165" t="s">
        <v>8246</v>
      </c>
      <c r="K1165">
        <v>1407604920</v>
      </c>
      <c r="L1165">
        <v>1405012920</v>
      </c>
      <c r="M1165" t="b">
        <v>0</v>
      </c>
      <c r="N1165">
        <v>0</v>
      </c>
      <c r="O1165" s="9">
        <f t="shared" si="126"/>
        <v>0</v>
      </c>
      <c r="P1165" s="12">
        <f t="shared" si="127"/>
        <v>0</v>
      </c>
      <c r="Q1165" t="str">
        <f t="shared" si="128"/>
        <v>food</v>
      </c>
      <c r="R1165" t="str">
        <f t="shared" si="129"/>
        <v>food trucks</v>
      </c>
      <c r="S1165" t="b">
        <v>0</v>
      </c>
      <c r="T1165" t="s">
        <v>8284</v>
      </c>
      <c r="U1165" s="6">
        <f t="shared" si="130"/>
        <v>41830.723611111112</v>
      </c>
      <c r="V1165" s="9">
        <f t="shared" si="132"/>
        <v>2014</v>
      </c>
      <c r="W1165" s="6">
        <f t="shared" si="131"/>
        <v>41860.723611111112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H1166" t="s">
        <v>8224</v>
      </c>
      <c r="I1166" t="s">
        <v>8246</v>
      </c>
      <c r="K1166">
        <v>1466270582</v>
      </c>
      <c r="L1166">
        <v>1463678582</v>
      </c>
      <c r="M1166" t="b">
        <v>0</v>
      </c>
      <c r="N1166">
        <v>0</v>
      </c>
      <c r="O1166" s="9">
        <f t="shared" si="126"/>
        <v>0</v>
      </c>
      <c r="P1166" s="12">
        <f t="shared" si="127"/>
        <v>0</v>
      </c>
      <c r="Q1166" t="str">
        <f t="shared" si="128"/>
        <v>food</v>
      </c>
      <c r="R1166" t="str">
        <f t="shared" si="129"/>
        <v>food trucks</v>
      </c>
      <c r="S1166" t="b">
        <v>0</v>
      </c>
      <c r="T1166" t="s">
        <v>8284</v>
      </c>
      <c r="U1166" s="6">
        <f t="shared" si="130"/>
        <v>42509.724328703705</v>
      </c>
      <c r="V1166" s="9">
        <f t="shared" si="132"/>
        <v>2016</v>
      </c>
      <c r="W1166" s="6">
        <f t="shared" si="131"/>
        <v>42539.724328703705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H1167" t="s">
        <v>8224</v>
      </c>
      <c r="I1167" t="s">
        <v>8246</v>
      </c>
      <c r="K1167">
        <v>1404623330</v>
      </c>
      <c r="L1167">
        <v>1401685730</v>
      </c>
      <c r="M1167" t="b">
        <v>0</v>
      </c>
      <c r="N1167">
        <v>25</v>
      </c>
      <c r="O1167" s="9">
        <f t="shared" si="126"/>
        <v>20.704999999999998</v>
      </c>
      <c r="P1167" s="12">
        <f t="shared" si="127"/>
        <v>82.82</v>
      </c>
      <c r="Q1167" t="str">
        <f t="shared" si="128"/>
        <v>food</v>
      </c>
      <c r="R1167" t="str">
        <f t="shared" si="129"/>
        <v>food trucks</v>
      </c>
      <c r="S1167" t="b">
        <v>0</v>
      </c>
      <c r="T1167" t="s">
        <v>8284</v>
      </c>
      <c r="U1167" s="6">
        <f t="shared" si="130"/>
        <v>41792.214467592596</v>
      </c>
      <c r="V1167" s="9">
        <f t="shared" si="132"/>
        <v>2014</v>
      </c>
      <c r="W1167" s="6">
        <f t="shared" si="131"/>
        <v>41826.214467592596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H1168" t="s">
        <v>8224</v>
      </c>
      <c r="I1168" t="s">
        <v>8246</v>
      </c>
      <c r="K1168">
        <v>1435291200</v>
      </c>
      <c r="L1168">
        <v>1432640342</v>
      </c>
      <c r="M1168" t="b">
        <v>0</v>
      </c>
      <c r="N1168">
        <v>8</v>
      </c>
      <c r="O1168" s="9">
        <f t="shared" si="126"/>
        <v>19.14</v>
      </c>
      <c r="P1168" s="12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t="b">
        <v>0</v>
      </c>
      <c r="T1168" t="s">
        <v>8284</v>
      </c>
      <c r="U1168" s="6">
        <f t="shared" si="130"/>
        <v>42150.485439814816</v>
      </c>
      <c r="V1168" s="9">
        <f t="shared" si="132"/>
        <v>2015</v>
      </c>
      <c r="W1168" s="6">
        <f t="shared" si="131"/>
        <v>42181.166666666672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H1169" t="s">
        <v>8224</v>
      </c>
      <c r="I1169" t="s">
        <v>8246</v>
      </c>
      <c r="K1169">
        <v>1410543495</v>
      </c>
      <c r="L1169">
        <v>1407865095</v>
      </c>
      <c r="M1169" t="b">
        <v>0</v>
      </c>
      <c r="N1169">
        <v>16</v>
      </c>
      <c r="O1169" s="9">
        <f t="shared" si="126"/>
        <v>1.6316666666666666</v>
      </c>
      <c r="P1169" s="12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t="b">
        <v>0</v>
      </c>
      <c r="T1169" t="s">
        <v>8284</v>
      </c>
      <c r="U1169" s="6">
        <f t="shared" si="130"/>
        <v>41863.734895833331</v>
      </c>
      <c r="V1169" s="9">
        <f t="shared" si="132"/>
        <v>2014</v>
      </c>
      <c r="W1169" s="6">
        <f t="shared" si="131"/>
        <v>41894.734895833331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H1170" t="s">
        <v>8224</v>
      </c>
      <c r="I1170" t="s">
        <v>8246</v>
      </c>
      <c r="K1170">
        <v>1474507065</v>
      </c>
      <c r="L1170">
        <v>1471915065</v>
      </c>
      <c r="M1170" t="b">
        <v>0</v>
      </c>
      <c r="N1170">
        <v>3</v>
      </c>
      <c r="O1170" s="9">
        <f t="shared" si="126"/>
        <v>5.666666666666667</v>
      </c>
      <c r="P1170" s="12">
        <f t="shared" si="127"/>
        <v>340</v>
      </c>
      <c r="Q1170" t="str">
        <f t="shared" si="128"/>
        <v>food</v>
      </c>
      <c r="R1170" t="str">
        <f t="shared" si="129"/>
        <v>food trucks</v>
      </c>
      <c r="S1170" t="b">
        <v>0</v>
      </c>
      <c r="T1170" t="s">
        <v>8284</v>
      </c>
      <c r="U1170" s="6">
        <f t="shared" si="130"/>
        <v>42605.053993055553</v>
      </c>
      <c r="V1170" s="9">
        <f t="shared" si="132"/>
        <v>2016</v>
      </c>
      <c r="W1170" s="6">
        <f t="shared" si="131"/>
        <v>42635.053993055553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H1171" t="s">
        <v>8224</v>
      </c>
      <c r="I1171" t="s">
        <v>8246</v>
      </c>
      <c r="K1171">
        <v>1424593763</v>
      </c>
      <c r="L1171">
        <v>1422001763</v>
      </c>
      <c r="M1171" t="b">
        <v>0</v>
      </c>
      <c r="N1171">
        <v>3</v>
      </c>
      <c r="O1171" s="9">
        <f t="shared" si="126"/>
        <v>0.17</v>
      </c>
      <c r="P1171" s="12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t="b">
        <v>0</v>
      </c>
      <c r="T1171" t="s">
        <v>8284</v>
      </c>
      <c r="U1171" s="6">
        <f t="shared" si="130"/>
        <v>42027.353738425925</v>
      </c>
      <c r="V1171" s="9">
        <f t="shared" si="132"/>
        <v>2015</v>
      </c>
      <c r="W1171" s="6">
        <f t="shared" si="131"/>
        <v>42057.353738425925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H1172" t="s">
        <v>8225</v>
      </c>
      <c r="I1172" t="s">
        <v>8247</v>
      </c>
      <c r="K1172">
        <v>1433021171</v>
      </c>
      <c r="L1172">
        <v>1430429171</v>
      </c>
      <c r="M1172" t="b">
        <v>0</v>
      </c>
      <c r="N1172">
        <v>2</v>
      </c>
      <c r="O1172" s="9">
        <f t="shared" si="126"/>
        <v>0.4</v>
      </c>
      <c r="P1172" s="12">
        <f t="shared" si="127"/>
        <v>50</v>
      </c>
      <c r="Q1172" t="str">
        <f t="shared" si="128"/>
        <v>food</v>
      </c>
      <c r="R1172" t="str">
        <f t="shared" si="129"/>
        <v>food trucks</v>
      </c>
      <c r="S1172" t="b">
        <v>0</v>
      </c>
      <c r="T1172" t="s">
        <v>8284</v>
      </c>
      <c r="U1172" s="6">
        <f t="shared" si="130"/>
        <v>42124.893182870372</v>
      </c>
      <c r="V1172" s="9">
        <f t="shared" si="132"/>
        <v>2015</v>
      </c>
      <c r="W1172" s="6">
        <f t="shared" si="131"/>
        <v>42154.893182870372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H1173" t="s">
        <v>8224</v>
      </c>
      <c r="I1173" t="s">
        <v>8246</v>
      </c>
      <c r="K1173">
        <v>1415909927</v>
      </c>
      <c r="L1173">
        <v>1414351127</v>
      </c>
      <c r="M1173" t="b">
        <v>0</v>
      </c>
      <c r="N1173">
        <v>1</v>
      </c>
      <c r="O1173" s="9">
        <f t="shared" si="126"/>
        <v>0.1</v>
      </c>
      <c r="P1173" s="12">
        <f t="shared" si="127"/>
        <v>25</v>
      </c>
      <c r="Q1173" t="str">
        <f t="shared" si="128"/>
        <v>food</v>
      </c>
      <c r="R1173" t="str">
        <f t="shared" si="129"/>
        <v>food trucks</v>
      </c>
      <c r="S1173" t="b">
        <v>0</v>
      </c>
      <c r="T1173" t="s">
        <v>8284</v>
      </c>
      <c r="U1173" s="6">
        <f t="shared" si="130"/>
        <v>41938.804710648146</v>
      </c>
      <c r="V1173" s="9">
        <f t="shared" si="132"/>
        <v>2014</v>
      </c>
      <c r="W1173" s="6">
        <f t="shared" si="131"/>
        <v>41956.846377314811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H1174" t="s">
        <v>8224</v>
      </c>
      <c r="I1174" t="s">
        <v>8246</v>
      </c>
      <c r="K1174">
        <v>1408551752</v>
      </c>
      <c r="L1174">
        <v>1405959752</v>
      </c>
      <c r="M1174" t="b">
        <v>0</v>
      </c>
      <c r="N1174">
        <v>0</v>
      </c>
      <c r="O1174" s="9">
        <f t="shared" si="126"/>
        <v>0</v>
      </c>
      <c r="P1174" s="12">
        <f t="shared" si="127"/>
        <v>0</v>
      </c>
      <c r="Q1174" t="str">
        <f t="shared" si="128"/>
        <v>food</v>
      </c>
      <c r="R1174" t="str">
        <f t="shared" si="129"/>
        <v>food trucks</v>
      </c>
      <c r="S1174" t="b">
        <v>0</v>
      </c>
      <c r="T1174" t="s">
        <v>8284</v>
      </c>
      <c r="U1174" s="6">
        <f t="shared" si="130"/>
        <v>41841.682314814811</v>
      </c>
      <c r="V1174" s="9">
        <f t="shared" si="132"/>
        <v>2014</v>
      </c>
      <c r="W1174" s="6">
        <f t="shared" si="131"/>
        <v>41871.682314814811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H1175" t="s">
        <v>8224</v>
      </c>
      <c r="I1175" t="s">
        <v>8246</v>
      </c>
      <c r="K1175">
        <v>1438576057</v>
      </c>
      <c r="L1175">
        <v>1435552057</v>
      </c>
      <c r="M1175" t="b">
        <v>0</v>
      </c>
      <c r="N1175">
        <v>1</v>
      </c>
      <c r="O1175" s="9">
        <f t="shared" si="126"/>
        <v>2.4E-2</v>
      </c>
      <c r="P1175" s="12">
        <f t="shared" si="127"/>
        <v>30</v>
      </c>
      <c r="Q1175" t="str">
        <f t="shared" si="128"/>
        <v>food</v>
      </c>
      <c r="R1175" t="str">
        <f t="shared" si="129"/>
        <v>food trucks</v>
      </c>
      <c r="S1175" t="b">
        <v>0</v>
      </c>
      <c r="T1175" t="s">
        <v>8284</v>
      </c>
      <c r="U1175" s="6">
        <f t="shared" si="130"/>
        <v>42184.185844907406</v>
      </c>
      <c r="V1175" s="9">
        <f t="shared" si="132"/>
        <v>2015</v>
      </c>
      <c r="W1175" s="6">
        <f t="shared" si="131"/>
        <v>42219.185844907406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H1176" t="s">
        <v>8224</v>
      </c>
      <c r="I1176" t="s">
        <v>8246</v>
      </c>
      <c r="K1176">
        <v>1462738327</v>
      </c>
      <c r="L1176">
        <v>1460146327</v>
      </c>
      <c r="M1176" t="b">
        <v>0</v>
      </c>
      <c r="N1176">
        <v>19</v>
      </c>
      <c r="O1176" s="9">
        <f t="shared" si="126"/>
        <v>5.9066666666666663</v>
      </c>
      <c r="P1176" s="12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t="b">
        <v>0</v>
      </c>
      <c r="T1176" t="s">
        <v>8284</v>
      </c>
      <c r="U1176" s="6">
        <f t="shared" si="130"/>
        <v>42468.84174768519</v>
      </c>
      <c r="V1176" s="9">
        <f t="shared" si="132"/>
        <v>2016</v>
      </c>
      <c r="W1176" s="6">
        <f t="shared" si="131"/>
        <v>42498.84174768519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H1177" t="s">
        <v>8224</v>
      </c>
      <c r="I1177" t="s">
        <v>8246</v>
      </c>
      <c r="K1177">
        <v>1436981339</v>
      </c>
      <c r="L1177">
        <v>1434389339</v>
      </c>
      <c r="M1177" t="b">
        <v>0</v>
      </c>
      <c r="N1177">
        <v>9</v>
      </c>
      <c r="O1177" s="9">
        <f t="shared" si="126"/>
        <v>2.9249999999999998</v>
      </c>
      <c r="P1177" s="12">
        <f t="shared" si="127"/>
        <v>65</v>
      </c>
      <c r="Q1177" t="str">
        <f t="shared" si="128"/>
        <v>food</v>
      </c>
      <c r="R1177" t="str">
        <f t="shared" si="129"/>
        <v>food trucks</v>
      </c>
      <c r="S1177" t="b">
        <v>0</v>
      </c>
      <c r="T1177" t="s">
        <v>8284</v>
      </c>
      <c r="U1177" s="6">
        <f t="shared" si="130"/>
        <v>42170.728460648148</v>
      </c>
      <c r="V1177" s="9">
        <f t="shared" si="132"/>
        <v>2015</v>
      </c>
      <c r="W1177" s="6">
        <f t="shared" si="131"/>
        <v>42200.728460648148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H1178" t="s">
        <v>8226</v>
      </c>
      <c r="I1178" t="s">
        <v>8248</v>
      </c>
      <c r="K1178">
        <v>1488805200</v>
      </c>
      <c r="L1178">
        <v>1484094498</v>
      </c>
      <c r="M1178" t="b">
        <v>0</v>
      </c>
      <c r="N1178">
        <v>1</v>
      </c>
      <c r="O1178" s="9">
        <f t="shared" si="126"/>
        <v>5.7142857142857143E-3</v>
      </c>
      <c r="P1178" s="12">
        <f t="shared" si="127"/>
        <v>10</v>
      </c>
      <c r="Q1178" t="str">
        <f t="shared" si="128"/>
        <v>food</v>
      </c>
      <c r="R1178" t="str">
        <f t="shared" si="129"/>
        <v>food trucks</v>
      </c>
      <c r="S1178" t="b">
        <v>0</v>
      </c>
      <c r="T1178" t="s">
        <v>8284</v>
      </c>
      <c r="U1178" s="6">
        <f t="shared" si="130"/>
        <v>42746.019652777773</v>
      </c>
      <c r="V1178" s="9">
        <f t="shared" si="132"/>
        <v>2017</v>
      </c>
      <c r="W1178" s="6">
        <f t="shared" si="131"/>
        <v>42800.541666666672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H1179" t="s">
        <v>8225</v>
      </c>
      <c r="I1179" t="s">
        <v>8247</v>
      </c>
      <c r="K1179">
        <v>1413388296</v>
      </c>
      <c r="L1179">
        <v>1410796296</v>
      </c>
      <c r="M1179" t="b">
        <v>0</v>
      </c>
      <c r="N1179">
        <v>0</v>
      </c>
      <c r="O1179" s="9">
        <f t="shared" si="126"/>
        <v>0</v>
      </c>
      <c r="P1179" s="12">
        <f t="shared" si="127"/>
        <v>0</v>
      </c>
      <c r="Q1179" t="str">
        <f t="shared" si="128"/>
        <v>food</v>
      </c>
      <c r="R1179" t="str">
        <f t="shared" si="129"/>
        <v>food trucks</v>
      </c>
      <c r="S1179" t="b">
        <v>0</v>
      </c>
      <c r="T1179" t="s">
        <v>8284</v>
      </c>
      <c r="U1179" s="6">
        <f t="shared" si="130"/>
        <v>41897.660833333335</v>
      </c>
      <c r="V1179" s="9">
        <f t="shared" si="132"/>
        <v>2014</v>
      </c>
      <c r="W1179" s="6">
        <f t="shared" si="131"/>
        <v>41927.660833333335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H1180" t="s">
        <v>8224</v>
      </c>
      <c r="I1180" t="s">
        <v>8246</v>
      </c>
      <c r="K1180">
        <v>1408225452</v>
      </c>
      <c r="L1180">
        <v>1405633452</v>
      </c>
      <c r="M1180" t="b">
        <v>0</v>
      </c>
      <c r="N1180">
        <v>1</v>
      </c>
      <c r="O1180" s="9">
        <f t="shared" si="126"/>
        <v>6.6666666666666671E-3</v>
      </c>
      <c r="P1180" s="12">
        <f t="shared" si="127"/>
        <v>5</v>
      </c>
      <c r="Q1180" t="str">
        <f t="shared" si="128"/>
        <v>food</v>
      </c>
      <c r="R1180" t="str">
        <f t="shared" si="129"/>
        <v>food trucks</v>
      </c>
      <c r="S1180" t="b">
        <v>0</v>
      </c>
      <c r="T1180" t="s">
        <v>8284</v>
      </c>
      <c r="U1180" s="6">
        <f t="shared" si="130"/>
        <v>41837.905694444446</v>
      </c>
      <c r="V1180" s="9">
        <f t="shared" si="132"/>
        <v>2014</v>
      </c>
      <c r="W1180" s="6">
        <f t="shared" si="131"/>
        <v>41867.905694444446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H1181" t="s">
        <v>8229</v>
      </c>
      <c r="I1181" t="s">
        <v>8251</v>
      </c>
      <c r="K1181">
        <v>1446052627</v>
      </c>
      <c r="L1181">
        <v>1443460627</v>
      </c>
      <c r="M1181" t="b">
        <v>0</v>
      </c>
      <c r="N1181">
        <v>5</v>
      </c>
      <c r="O1181" s="9">
        <f t="shared" si="126"/>
        <v>5.333333333333333</v>
      </c>
      <c r="P1181" s="12">
        <f t="shared" si="127"/>
        <v>640</v>
      </c>
      <c r="Q1181" t="str">
        <f t="shared" si="128"/>
        <v>food</v>
      </c>
      <c r="R1181" t="str">
        <f t="shared" si="129"/>
        <v>food trucks</v>
      </c>
      <c r="S1181" t="b">
        <v>0</v>
      </c>
      <c r="T1181" t="s">
        <v>8284</v>
      </c>
      <c r="U1181" s="6">
        <f t="shared" si="130"/>
        <v>42275.720219907409</v>
      </c>
      <c r="V1181" s="9">
        <f t="shared" si="132"/>
        <v>2015</v>
      </c>
      <c r="W1181" s="6">
        <f t="shared" si="131"/>
        <v>42305.720219907409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H1182" t="s">
        <v>8224</v>
      </c>
      <c r="I1182" t="s">
        <v>8246</v>
      </c>
      <c r="K1182">
        <v>1403983314</v>
      </c>
      <c r="L1182">
        <v>1400786514</v>
      </c>
      <c r="M1182" t="b">
        <v>0</v>
      </c>
      <c r="N1182">
        <v>85</v>
      </c>
      <c r="O1182" s="9">
        <f t="shared" si="126"/>
        <v>11.75</v>
      </c>
      <c r="P1182" s="1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t="b">
        <v>0</v>
      </c>
      <c r="T1182" t="s">
        <v>8284</v>
      </c>
      <c r="U1182" s="6">
        <f t="shared" si="130"/>
        <v>41781.806875000002</v>
      </c>
      <c r="V1182" s="9">
        <f t="shared" si="132"/>
        <v>2014</v>
      </c>
      <c r="W1182" s="6">
        <f t="shared" si="131"/>
        <v>41818.806875000002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H1183" t="s">
        <v>8224</v>
      </c>
      <c r="I1183" t="s">
        <v>8246</v>
      </c>
      <c r="K1183">
        <v>1425197321</v>
      </c>
      <c r="L1183">
        <v>1422605321</v>
      </c>
      <c r="M1183" t="b">
        <v>0</v>
      </c>
      <c r="N1183">
        <v>3</v>
      </c>
      <c r="O1183" s="9">
        <f t="shared" si="126"/>
        <v>8.0000000000000002E-3</v>
      </c>
      <c r="P1183" s="12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t="b">
        <v>0</v>
      </c>
      <c r="T1183" t="s">
        <v>8284</v>
      </c>
      <c r="U1183" s="6">
        <f t="shared" si="130"/>
        <v>42034.339363425926</v>
      </c>
      <c r="V1183" s="9">
        <f t="shared" si="132"/>
        <v>2015</v>
      </c>
      <c r="W1183" s="6">
        <f t="shared" si="131"/>
        <v>42064.339363425926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H1184" t="s">
        <v>8224</v>
      </c>
      <c r="I1184" t="s">
        <v>8246</v>
      </c>
      <c r="K1184">
        <v>1484239320</v>
      </c>
      <c r="L1184">
        <v>1482609088</v>
      </c>
      <c r="M1184" t="b">
        <v>0</v>
      </c>
      <c r="N1184">
        <v>4</v>
      </c>
      <c r="O1184" s="9">
        <f t="shared" si="126"/>
        <v>4.2</v>
      </c>
      <c r="P1184" s="12">
        <f t="shared" si="127"/>
        <v>10.5</v>
      </c>
      <c r="Q1184" t="str">
        <f t="shared" si="128"/>
        <v>food</v>
      </c>
      <c r="R1184" t="str">
        <f t="shared" si="129"/>
        <v>food trucks</v>
      </c>
      <c r="S1184" t="b">
        <v>0</v>
      </c>
      <c r="T1184" t="s">
        <v>8284</v>
      </c>
      <c r="U1184" s="6">
        <f t="shared" si="130"/>
        <v>42728.827407407407</v>
      </c>
      <c r="V1184" s="9">
        <f t="shared" si="132"/>
        <v>2016</v>
      </c>
      <c r="W1184" s="6">
        <f t="shared" si="131"/>
        <v>42747.695833333331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H1185" t="s">
        <v>8224</v>
      </c>
      <c r="I1185" t="s">
        <v>8246</v>
      </c>
      <c r="K1185">
        <v>1478059140</v>
      </c>
      <c r="L1185">
        <v>1476391223</v>
      </c>
      <c r="M1185" t="b">
        <v>0</v>
      </c>
      <c r="N1185">
        <v>3</v>
      </c>
      <c r="O1185" s="9">
        <f t="shared" si="126"/>
        <v>4</v>
      </c>
      <c r="P1185" s="12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t="b">
        <v>0</v>
      </c>
      <c r="T1185" t="s">
        <v>8284</v>
      </c>
      <c r="U1185" s="6">
        <f t="shared" si="130"/>
        <v>42656.86137731481</v>
      </c>
      <c r="V1185" s="9">
        <f t="shared" si="132"/>
        <v>2016</v>
      </c>
      <c r="W1185" s="6">
        <f t="shared" si="131"/>
        <v>42676.165972222225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H1186" t="s">
        <v>8225</v>
      </c>
      <c r="I1186" t="s">
        <v>8247</v>
      </c>
      <c r="K1186">
        <v>1486391011</v>
      </c>
      <c r="L1186">
        <v>1483712611</v>
      </c>
      <c r="M1186" t="b">
        <v>0</v>
      </c>
      <c r="N1186">
        <v>375</v>
      </c>
      <c r="O1186" s="9">
        <f t="shared" si="126"/>
        <v>104.93636363636364</v>
      </c>
      <c r="P1186" s="12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t="b">
        <v>1</v>
      </c>
      <c r="T1186" t="s">
        <v>8285</v>
      </c>
      <c r="U1186" s="6">
        <f t="shared" si="130"/>
        <v>42741.599664351852</v>
      </c>
      <c r="V1186" s="9">
        <f t="shared" si="132"/>
        <v>2017</v>
      </c>
      <c r="W1186" s="6">
        <f t="shared" si="131"/>
        <v>42772.599664351852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H1187" t="s">
        <v>8224</v>
      </c>
      <c r="I1187" t="s">
        <v>8246</v>
      </c>
      <c r="K1187">
        <v>1433736000</v>
      </c>
      <c r="L1187">
        <v>1430945149</v>
      </c>
      <c r="M1187" t="b">
        <v>0</v>
      </c>
      <c r="N1187">
        <v>111</v>
      </c>
      <c r="O1187" s="9">
        <f t="shared" si="126"/>
        <v>105.44</v>
      </c>
      <c r="P1187" s="12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t="b">
        <v>1</v>
      </c>
      <c r="T1187" t="s">
        <v>8285</v>
      </c>
      <c r="U1187" s="6">
        <f t="shared" si="130"/>
        <v>42130.865150462967</v>
      </c>
      <c r="V1187" s="9">
        <f t="shared" si="132"/>
        <v>2015</v>
      </c>
      <c r="W1187" s="6">
        <f t="shared" si="131"/>
        <v>42163.166666666672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H1188" t="s">
        <v>8225</v>
      </c>
      <c r="I1188" t="s">
        <v>8247</v>
      </c>
      <c r="K1188">
        <v>1433198520</v>
      </c>
      <c r="L1188">
        <v>1430340195</v>
      </c>
      <c r="M1188" t="b">
        <v>0</v>
      </c>
      <c r="N1188">
        <v>123</v>
      </c>
      <c r="O1188" s="9">
        <f t="shared" si="126"/>
        <v>106.73333333333333</v>
      </c>
      <c r="P1188" s="12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t="b">
        <v>1</v>
      </c>
      <c r="T1188" t="s">
        <v>8285</v>
      </c>
      <c r="U1188" s="6">
        <f t="shared" si="130"/>
        <v>42123.86336805555</v>
      </c>
      <c r="V1188" s="9">
        <f t="shared" si="132"/>
        <v>2015</v>
      </c>
      <c r="W1188" s="6">
        <f t="shared" si="131"/>
        <v>42156.945833333331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H1189" t="s">
        <v>8224</v>
      </c>
      <c r="I1189" t="s">
        <v>8246</v>
      </c>
      <c r="K1189">
        <v>1431885600</v>
      </c>
      <c r="L1189">
        <v>1429133323</v>
      </c>
      <c r="M1189" t="b">
        <v>0</v>
      </c>
      <c r="N1189">
        <v>70</v>
      </c>
      <c r="O1189" s="9">
        <f t="shared" si="126"/>
        <v>104.12571428571428</v>
      </c>
      <c r="P1189" s="12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t="b">
        <v>1</v>
      </c>
      <c r="T1189" t="s">
        <v>8285</v>
      </c>
      <c r="U1189" s="6">
        <f t="shared" si="130"/>
        <v>42109.894942129627</v>
      </c>
      <c r="V1189" s="9">
        <f t="shared" si="132"/>
        <v>2015</v>
      </c>
      <c r="W1189" s="6">
        <f t="shared" si="131"/>
        <v>42141.75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H1190" t="s">
        <v>8229</v>
      </c>
      <c r="I1190" t="s">
        <v>8251</v>
      </c>
      <c r="K1190">
        <v>1482943740</v>
      </c>
      <c r="L1190">
        <v>1481129340</v>
      </c>
      <c r="M1190" t="b">
        <v>0</v>
      </c>
      <c r="N1190">
        <v>85</v>
      </c>
      <c r="O1190" s="9">
        <f t="shared" si="126"/>
        <v>160.55000000000001</v>
      </c>
      <c r="P1190" s="12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t="b">
        <v>1</v>
      </c>
      <c r="T1190" t="s">
        <v>8285</v>
      </c>
      <c r="U1190" s="6">
        <f t="shared" si="130"/>
        <v>42711.700694444444</v>
      </c>
      <c r="V1190" s="9">
        <f t="shared" si="132"/>
        <v>2016</v>
      </c>
      <c r="W1190" s="6">
        <f t="shared" si="131"/>
        <v>42732.700694444444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H1191" t="s">
        <v>8224</v>
      </c>
      <c r="I1191" t="s">
        <v>8246</v>
      </c>
      <c r="K1191">
        <v>1467242995</v>
      </c>
      <c r="L1191">
        <v>1465428595</v>
      </c>
      <c r="M1191" t="b">
        <v>0</v>
      </c>
      <c r="N1191">
        <v>86</v>
      </c>
      <c r="O1191" s="9">
        <f t="shared" si="126"/>
        <v>107.77777777777777</v>
      </c>
      <c r="P1191" s="12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t="b">
        <v>1</v>
      </c>
      <c r="T1191" t="s">
        <v>8285</v>
      </c>
      <c r="U1191" s="6">
        <f t="shared" si="130"/>
        <v>42529.979108796295</v>
      </c>
      <c r="V1191" s="9">
        <f t="shared" si="132"/>
        <v>2016</v>
      </c>
      <c r="W1191" s="6">
        <f t="shared" si="131"/>
        <v>42550.979108796295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H1192" t="s">
        <v>8224</v>
      </c>
      <c r="I1192" t="s">
        <v>8246</v>
      </c>
      <c r="K1192">
        <v>1409500725</v>
      </c>
      <c r="L1192">
        <v>1406908725</v>
      </c>
      <c r="M1192" t="b">
        <v>0</v>
      </c>
      <c r="N1192">
        <v>13</v>
      </c>
      <c r="O1192" s="9">
        <f t="shared" si="126"/>
        <v>135</v>
      </c>
      <c r="P1192" s="1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t="b">
        <v>1</v>
      </c>
      <c r="T1192" t="s">
        <v>8285</v>
      </c>
      <c r="U1192" s="6">
        <f t="shared" si="130"/>
        <v>41852.665798611109</v>
      </c>
      <c r="V1192" s="9">
        <f t="shared" si="132"/>
        <v>2014</v>
      </c>
      <c r="W1192" s="6">
        <f t="shared" si="131"/>
        <v>41882.665798611109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H1193" t="s">
        <v>8224</v>
      </c>
      <c r="I1193" t="s">
        <v>8246</v>
      </c>
      <c r="K1193">
        <v>1458480560</v>
      </c>
      <c r="L1193">
        <v>1455892160</v>
      </c>
      <c r="M1193" t="b">
        <v>0</v>
      </c>
      <c r="N1193">
        <v>33</v>
      </c>
      <c r="O1193" s="9">
        <f t="shared" si="126"/>
        <v>109.07407407407408</v>
      </c>
      <c r="P1193" s="12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t="b">
        <v>1</v>
      </c>
      <c r="T1193" t="s">
        <v>8285</v>
      </c>
      <c r="U1193" s="6">
        <f t="shared" si="130"/>
        <v>42419.603703703702</v>
      </c>
      <c r="V1193" s="9">
        <f t="shared" si="132"/>
        <v>2016</v>
      </c>
      <c r="W1193" s="6">
        <f t="shared" si="131"/>
        <v>42449.562037037038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H1194" t="s">
        <v>8225</v>
      </c>
      <c r="I1194" t="s">
        <v>8247</v>
      </c>
      <c r="K1194">
        <v>1486814978</v>
      </c>
      <c r="L1194">
        <v>1484222978</v>
      </c>
      <c r="M1194" t="b">
        <v>0</v>
      </c>
      <c r="N1194">
        <v>15</v>
      </c>
      <c r="O1194" s="9">
        <f t="shared" si="126"/>
        <v>290</v>
      </c>
      <c r="P1194" s="12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t="b">
        <v>1</v>
      </c>
      <c r="T1194" t="s">
        <v>8285</v>
      </c>
      <c r="U1194" s="6">
        <f t="shared" si="130"/>
        <v>42747.506689814814</v>
      </c>
      <c r="V1194" s="9">
        <f t="shared" si="132"/>
        <v>2017</v>
      </c>
      <c r="W1194" s="6">
        <f t="shared" si="131"/>
        <v>42777.506689814814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H1195" t="s">
        <v>8224</v>
      </c>
      <c r="I1195" t="s">
        <v>8246</v>
      </c>
      <c r="K1195">
        <v>1460223453</v>
      </c>
      <c r="L1195">
        <v>1455043053</v>
      </c>
      <c r="M1195" t="b">
        <v>0</v>
      </c>
      <c r="N1195">
        <v>273</v>
      </c>
      <c r="O1195" s="9">
        <f t="shared" si="126"/>
        <v>103.95714285714286</v>
      </c>
      <c r="P1195" s="12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t="b">
        <v>1</v>
      </c>
      <c r="T1195" t="s">
        <v>8285</v>
      </c>
      <c r="U1195" s="6">
        <f t="shared" si="130"/>
        <v>42409.776076388887</v>
      </c>
      <c r="V1195" s="9">
        <f t="shared" si="132"/>
        <v>2016</v>
      </c>
      <c r="W1195" s="6">
        <f t="shared" si="131"/>
        <v>42469.734409722223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H1196" t="s">
        <v>8241</v>
      </c>
      <c r="I1196" t="s">
        <v>8249</v>
      </c>
      <c r="K1196">
        <v>1428493379</v>
      </c>
      <c r="L1196">
        <v>1425901379</v>
      </c>
      <c r="M1196" t="b">
        <v>0</v>
      </c>
      <c r="N1196">
        <v>714</v>
      </c>
      <c r="O1196" s="9">
        <f t="shared" si="126"/>
        <v>322.24</v>
      </c>
      <c r="P1196" s="12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t="b">
        <v>1</v>
      </c>
      <c r="T1196" t="s">
        <v>8285</v>
      </c>
      <c r="U1196" s="6">
        <f t="shared" si="130"/>
        <v>42072.488182870366</v>
      </c>
      <c r="V1196" s="9">
        <f t="shared" si="132"/>
        <v>2015</v>
      </c>
      <c r="W1196" s="6">
        <f t="shared" si="131"/>
        <v>42102.488182870366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H1197" t="s">
        <v>8237</v>
      </c>
      <c r="I1197" t="s">
        <v>8249</v>
      </c>
      <c r="K1197">
        <v>1450602000</v>
      </c>
      <c r="L1197">
        <v>1445415653</v>
      </c>
      <c r="M1197" t="b">
        <v>0</v>
      </c>
      <c r="N1197">
        <v>170</v>
      </c>
      <c r="O1197" s="9">
        <f t="shared" si="126"/>
        <v>135</v>
      </c>
      <c r="P1197" s="12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t="b">
        <v>1</v>
      </c>
      <c r="T1197" t="s">
        <v>8285</v>
      </c>
      <c r="U1197" s="6">
        <f t="shared" si="130"/>
        <v>42298.34783564815</v>
      </c>
      <c r="V1197" s="9">
        <f t="shared" si="132"/>
        <v>2015</v>
      </c>
      <c r="W1197" s="6">
        <f t="shared" si="131"/>
        <v>42358.375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H1198" t="s">
        <v>8225</v>
      </c>
      <c r="I1198" t="s">
        <v>8247</v>
      </c>
      <c r="K1198">
        <v>1450467539</v>
      </c>
      <c r="L1198">
        <v>1447875539</v>
      </c>
      <c r="M1198" t="b">
        <v>0</v>
      </c>
      <c r="N1198">
        <v>512</v>
      </c>
      <c r="O1198" s="9">
        <f t="shared" si="126"/>
        <v>269.91034482758619</v>
      </c>
      <c r="P1198" s="12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t="b">
        <v>1</v>
      </c>
      <c r="T1198" t="s">
        <v>8285</v>
      </c>
      <c r="U1198" s="6">
        <f t="shared" si="130"/>
        <v>42326.818738425922</v>
      </c>
      <c r="V1198" s="9">
        <f t="shared" si="132"/>
        <v>2015</v>
      </c>
      <c r="W1198" s="6">
        <f t="shared" si="131"/>
        <v>42356.818738425922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H1199" t="s">
        <v>8224</v>
      </c>
      <c r="I1199" t="s">
        <v>8246</v>
      </c>
      <c r="K1199">
        <v>1465797540</v>
      </c>
      <c r="L1199">
        <v>1463155034</v>
      </c>
      <c r="M1199" t="b">
        <v>0</v>
      </c>
      <c r="N1199">
        <v>314</v>
      </c>
      <c r="O1199" s="9">
        <f t="shared" si="126"/>
        <v>253.29333333333332</v>
      </c>
      <c r="P1199" s="12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t="b">
        <v>1</v>
      </c>
      <c r="T1199" t="s">
        <v>8285</v>
      </c>
      <c r="U1199" s="6">
        <f t="shared" si="130"/>
        <v>42503.66474537037</v>
      </c>
      <c r="V1199" s="9">
        <f t="shared" si="132"/>
        <v>2016</v>
      </c>
      <c r="W1199" s="6">
        <f t="shared" si="131"/>
        <v>42534.249305555553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H1200" t="s">
        <v>8224</v>
      </c>
      <c r="I1200" t="s">
        <v>8246</v>
      </c>
      <c r="K1200">
        <v>1451530800</v>
      </c>
      <c r="L1200">
        <v>1448463086</v>
      </c>
      <c r="M1200" t="b">
        <v>0</v>
      </c>
      <c r="N1200">
        <v>167</v>
      </c>
      <c r="O1200" s="9">
        <f t="shared" si="126"/>
        <v>260.60000000000002</v>
      </c>
      <c r="P1200" s="12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t="b">
        <v>1</v>
      </c>
      <c r="T1200" t="s">
        <v>8285</v>
      </c>
      <c r="U1200" s="6">
        <f t="shared" si="130"/>
        <v>42333.619050925925</v>
      </c>
      <c r="V1200" s="9">
        <f t="shared" si="132"/>
        <v>2015</v>
      </c>
      <c r="W1200" s="6">
        <f t="shared" si="131"/>
        <v>42369.125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H1201" t="s">
        <v>8225</v>
      </c>
      <c r="I1201" t="s">
        <v>8247</v>
      </c>
      <c r="K1201">
        <v>1436380200</v>
      </c>
      <c r="L1201">
        <v>1433615400</v>
      </c>
      <c r="M1201" t="b">
        <v>0</v>
      </c>
      <c r="N1201">
        <v>9</v>
      </c>
      <c r="O1201" s="9">
        <f t="shared" si="126"/>
        <v>101.31677953348382</v>
      </c>
      <c r="P1201" s="12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t="b">
        <v>1</v>
      </c>
      <c r="T1201" t="s">
        <v>8285</v>
      </c>
      <c r="U1201" s="6">
        <f t="shared" si="130"/>
        <v>42161.770833333328</v>
      </c>
      <c r="V1201" s="9">
        <f t="shared" si="132"/>
        <v>2015</v>
      </c>
      <c r="W1201" s="6">
        <f t="shared" si="131"/>
        <v>42193.770833333328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H1202" t="s">
        <v>8224</v>
      </c>
      <c r="I1202" t="s">
        <v>8246</v>
      </c>
      <c r="K1202">
        <v>1429183656</v>
      </c>
      <c r="L1202">
        <v>1427369256</v>
      </c>
      <c r="M1202" t="b">
        <v>0</v>
      </c>
      <c r="N1202">
        <v>103</v>
      </c>
      <c r="O1202" s="9">
        <f t="shared" si="126"/>
        <v>125.60416666666667</v>
      </c>
      <c r="P1202" s="1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t="b">
        <v>1</v>
      </c>
      <c r="T1202" t="s">
        <v>8285</v>
      </c>
      <c r="U1202" s="6">
        <f t="shared" si="130"/>
        <v>42089.477500000001</v>
      </c>
      <c r="V1202" s="9">
        <f t="shared" si="132"/>
        <v>2015</v>
      </c>
      <c r="W1202" s="6">
        <f t="shared" si="131"/>
        <v>42110.477500000001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H1203" t="s">
        <v>8225</v>
      </c>
      <c r="I1203" t="s">
        <v>8247</v>
      </c>
      <c r="K1203">
        <v>1468593246</v>
      </c>
      <c r="L1203">
        <v>1466001246</v>
      </c>
      <c r="M1203" t="b">
        <v>0</v>
      </c>
      <c r="N1203">
        <v>111</v>
      </c>
      <c r="O1203" s="9">
        <f t="shared" si="126"/>
        <v>102.43783333333333</v>
      </c>
      <c r="P1203" s="12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t="b">
        <v>1</v>
      </c>
      <c r="T1203" t="s">
        <v>8285</v>
      </c>
      <c r="U1203" s="6">
        <f t="shared" si="130"/>
        <v>42536.60701388889</v>
      </c>
      <c r="V1203" s="9">
        <f t="shared" si="132"/>
        <v>2016</v>
      </c>
      <c r="W1203" s="6">
        <f t="shared" si="131"/>
        <v>42566.60701388889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H1204" t="s">
        <v>8226</v>
      </c>
      <c r="I1204" t="s">
        <v>8248</v>
      </c>
      <c r="K1204">
        <v>1435388154</v>
      </c>
      <c r="L1204">
        <v>1432796154</v>
      </c>
      <c r="M1204" t="b">
        <v>0</v>
      </c>
      <c r="N1204">
        <v>271</v>
      </c>
      <c r="O1204" s="9">
        <f t="shared" si="126"/>
        <v>199.244</v>
      </c>
      <c r="P1204" s="12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t="b">
        <v>1</v>
      </c>
      <c r="T1204" t="s">
        <v>8285</v>
      </c>
      <c r="U1204" s="6">
        <f t="shared" si="130"/>
        <v>42152.288819444446</v>
      </c>
      <c r="V1204" s="9">
        <f t="shared" si="132"/>
        <v>2015</v>
      </c>
      <c r="W1204" s="6">
        <f t="shared" si="131"/>
        <v>42182.288819444446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H1205" t="s">
        <v>8224</v>
      </c>
      <c r="I1205" t="s">
        <v>8246</v>
      </c>
      <c r="K1205">
        <v>1433083527</v>
      </c>
      <c r="L1205">
        <v>1430491527</v>
      </c>
      <c r="M1205" t="b">
        <v>0</v>
      </c>
      <c r="N1205">
        <v>101</v>
      </c>
      <c r="O1205" s="9">
        <f t="shared" si="126"/>
        <v>102.45398773006134</v>
      </c>
      <c r="P1205" s="12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t="b">
        <v>1</v>
      </c>
      <c r="T1205" t="s">
        <v>8285</v>
      </c>
      <c r="U1205" s="6">
        <f t="shared" si="130"/>
        <v>42125.614895833336</v>
      </c>
      <c r="V1205" s="9">
        <f t="shared" si="132"/>
        <v>2015</v>
      </c>
      <c r="W1205" s="6">
        <f t="shared" si="131"/>
        <v>42155.614895833336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H1206" t="s">
        <v>8224</v>
      </c>
      <c r="I1206" t="s">
        <v>8246</v>
      </c>
      <c r="K1206">
        <v>1449205200</v>
      </c>
      <c r="L1206">
        <v>1445363833</v>
      </c>
      <c r="M1206" t="b">
        <v>0</v>
      </c>
      <c r="N1206">
        <v>57</v>
      </c>
      <c r="O1206" s="9">
        <f t="shared" si="126"/>
        <v>102.94615384615385</v>
      </c>
      <c r="P1206" s="12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t="b">
        <v>1</v>
      </c>
      <c r="T1206" t="s">
        <v>8285</v>
      </c>
      <c r="U1206" s="6">
        <f t="shared" si="130"/>
        <v>42297.748067129629</v>
      </c>
      <c r="V1206" s="9">
        <f t="shared" si="132"/>
        <v>2015</v>
      </c>
      <c r="W1206" s="6">
        <f t="shared" si="131"/>
        <v>42342.208333333328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H1207" t="s">
        <v>8236</v>
      </c>
      <c r="I1207" t="s">
        <v>8249</v>
      </c>
      <c r="K1207">
        <v>1434197351</v>
      </c>
      <c r="L1207">
        <v>1431605351</v>
      </c>
      <c r="M1207" t="b">
        <v>0</v>
      </c>
      <c r="N1207">
        <v>62</v>
      </c>
      <c r="O1207" s="9">
        <f t="shared" si="126"/>
        <v>100.86153846153846</v>
      </c>
      <c r="P1207" s="12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t="b">
        <v>1</v>
      </c>
      <c r="T1207" t="s">
        <v>8285</v>
      </c>
      <c r="U1207" s="6">
        <f t="shared" si="130"/>
        <v>42138.506377314814</v>
      </c>
      <c r="V1207" s="9">
        <f t="shared" si="132"/>
        <v>2015</v>
      </c>
      <c r="W1207" s="6">
        <f t="shared" si="131"/>
        <v>42168.506377314814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H1208" t="s">
        <v>8239</v>
      </c>
      <c r="I1208" t="s">
        <v>8249</v>
      </c>
      <c r="K1208">
        <v>1489238940</v>
      </c>
      <c r="L1208">
        <v>1486406253</v>
      </c>
      <c r="M1208" t="b">
        <v>0</v>
      </c>
      <c r="N1208">
        <v>32</v>
      </c>
      <c r="O1208" s="9">
        <f t="shared" si="126"/>
        <v>115</v>
      </c>
      <c r="P1208" s="12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t="b">
        <v>1</v>
      </c>
      <c r="T1208" t="s">
        <v>8285</v>
      </c>
      <c r="U1208" s="6">
        <f t="shared" si="130"/>
        <v>42772.776076388887</v>
      </c>
      <c r="V1208" s="9">
        <f t="shared" si="132"/>
        <v>2017</v>
      </c>
      <c r="W1208" s="6">
        <f t="shared" si="131"/>
        <v>42805.561805555553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H1209" t="s">
        <v>8237</v>
      </c>
      <c r="I1209" t="s">
        <v>8249</v>
      </c>
      <c r="K1209">
        <v>1459418400</v>
      </c>
      <c r="L1209">
        <v>1456827573</v>
      </c>
      <c r="M1209" t="b">
        <v>0</v>
      </c>
      <c r="N1209">
        <v>141</v>
      </c>
      <c r="O1209" s="9">
        <f t="shared" si="126"/>
        <v>104.16766467065868</v>
      </c>
      <c r="P1209" s="12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t="b">
        <v>1</v>
      </c>
      <c r="T1209" t="s">
        <v>8285</v>
      </c>
      <c r="U1209" s="6">
        <f t="shared" si="130"/>
        <v>42430.430243055554</v>
      </c>
      <c r="V1209" s="9">
        <f t="shared" si="132"/>
        <v>2016</v>
      </c>
      <c r="W1209" s="6">
        <f t="shared" si="131"/>
        <v>42460.416666666672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H1210" t="s">
        <v>8224</v>
      </c>
      <c r="I1210" t="s">
        <v>8246</v>
      </c>
      <c r="K1210">
        <v>1458835264</v>
      </c>
      <c r="L1210">
        <v>1456246864</v>
      </c>
      <c r="M1210" t="b">
        <v>0</v>
      </c>
      <c r="N1210">
        <v>75</v>
      </c>
      <c r="O1210" s="9">
        <f t="shared" si="126"/>
        <v>155.30000000000001</v>
      </c>
      <c r="P1210" s="12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t="b">
        <v>1</v>
      </c>
      <c r="T1210" t="s">
        <v>8285</v>
      </c>
      <c r="U1210" s="6">
        <f t="shared" si="130"/>
        <v>42423.709074074075</v>
      </c>
      <c r="V1210" s="9">
        <f t="shared" si="132"/>
        <v>2016</v>
      </c>
      <c r="W1210" s="6">
        <f t="shared" si="131"/>
        <v>42453.667407407411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H1211" t="s">
        <v>8224</v>
      </c>
      <c r="I1211" t="s">
        <v>8246</v>
      </c>
      <c r="K1211">
        <v>1488053905</v>
      </c>
      <c r="L1211">
        <v>1485461905</v>
      </c>
      <c r="M1211" t="b">
        <v>0</v>
      </c>
      <c r="N1211">
        <v>46</v>
      </c>
      <c r="O1211" s="9">
        <f t="shared" si="126"/>
        <v>106</v>
      </c>
      <c r="P1211" s="12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t="b">
        <v>1</v>
      </c>
      <c r="T1211" t="s">
        <v>8285</v>
      </c>
      <c r="U1211" s="6">
        <f t="shared" si="130"/>
        <v>42761.846122685187</v>
      </c>
      <c r="V1211" s="9">
        <f t="shared" si="132"/>
        <v>2017</v>
      </c>
      <c r="W1211" s="6">
        <f t="shared" si="131"/>
        <v>42791.846122685187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H1212" t="s">
        <v>8235</v>
      </c>
      <c r="I1212" t="s">
        <v>8255</v>
      </c>
      <c r="K1212">
        <v>1433106000</v>
      </c>
      <c r="L1212">
        <v>1431124572</v>
      </c>
      <c r="M1212" t="b">
        <v>0</v>
      </c>
      <c r="N1212">
        <v>103</v>
      </c>
      <c r="O1212" s="9">
        <f t="shared" si="126"/>
        <v>254.315</v>
      </c>
      <c r="P1212" s="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t="b">
        <v>1</v>
      </c>
      <c r="T1212" t="s">
        <v>8285</v>
      </c>
      <c r="U1212" s="6">
        <f t="shared" si="130"/>
        <v>42132.941805555558</v>
      </c>
      <c r="V1212" s="9">
        <f t="shared" si="132"/>
        <v>2015</v>
      </c>
      <c r="W1212" s="6">
        <f t="shared" si="131"/>
        <v>42155.875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H1213" t="s">
        <v>8229</v>
      </c>
      <c r="I1213" t="s">
        <v>8251</v>
      </c>
      <c r="K1213">
        <v>1465505261</v>
      </c>
      <c r="L1213">
        <v>1464209261</v>
      </c>
      <c r="M1213" t="b">
        <v>0</v>
      </c>
      <c r="N1213">
        <v>6</v>
      </c>
      <c r="O1213" s="9">
        <f t="shared" si="126"/>
        <v>101.1</v>
      </c>
      <c r="P1213" s="12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t="b">
        <v>1</v>
      </c>
      <c r="T1213" t="s">
        <v>8285</v>
      </c>
      <c r="U1213" s="6">
        <f t="shared" si="130"/>
        <v>42515.866446759261</v>
      </c>
      <c r="V1213" s="9">
        <f t="shared" si="132"/>
        <v>2016</v>
      </c>
      <c r="W1213" s="6">
        <f t="shared" si="131"/>
        <v>42530.866446759261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H1214" t="s">
        <v>8224</v>
      </c>
      <c r="I1214" t="s">
        <v>8246</v>
      </c>
      <c r="K1214">
        <v>1448586000</v>
      </c>
      <c r="L1214">
        <v>1447195695</v>
      </c>
      <c r="M1214" t="b">
        <v>0</v>
      </c>
      <c r="N1214">
        <v>83</v>
      </c>
      <c r="O1214" s="9">
        <f t="shared" si="126"/>
        <v>129.04</v>
      </c>
      <c r="P1214" s="12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t="b">
        <v>1</v>
      </c>
      <c r="T1214" t="s">
        <v>8285</v>
      </c>
      <c r="U1214" s="6">
        <f t="shared" si="130"/>
        <v>42318.950173611112</v>
      </c>
      <c r="V1214" s="9">
        <f t="shared" si="132"/>
        <v>2015</v>
      </c>
      <c r="W1214" s="6">
        <f t="shared" si="131"/>
        <v>42335.041666666672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H1215" t="s">
        <v>8225</v>
      </c>
      <c r="I1215" t="s">
        <v>8247</v>
      </c>
      <c r="K1215">
        <v>1485886100</v>
      </c>
      <c r="L1215">
        <v>1482862100</v>
      </c>
      <c r="M1215" t="b">
        <v>0</v>
      </c>
      <c r="N1215">
        <v>108</v>
      </c>
      <c r="O1215" s="9">
        <f t="shared" si="126"/>
        <v>102.23076923076923</v>
      </c>
      <c r="P1215" s="12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t="b">
        <v>1</v>
      </c>
      <c r="T1215" t="s">
        <v>8285</v>
      </c>
      <c r="U1215" s="6">
        <f t="shared" si="130"/>
        <v>42731.755787037036</v>
      </c>
      <c r="V1215" s="9">
        <f t="shared" si="132"/>
        <v>2016</v>
      </c>
      <c r="W1215" s="6">
        <f t="shared" si="131"/>
        <v>42766.755787037036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H1216" t="s">
        <v>8224</v>
      </c>
      <c r="I1216" t="s">
        <v>8246</v>
      </c>
      <c r="K1216">
        <v>1433880605</v>
      </c>
      <c r="L1216">
        <v>1428696605</v>
      </c>
      <c r="M1216" t="b">
        <v>0</v>
      </c>
      <c r="N1216">
        <v>25</v>
      </c>
      <c r="O1216" s="9">
        <f t="shared" si="126"/>
        <v>131.80000000000001</v>
      </c>
      <c r="P1216" s="12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t="b">
        <v>1</v>
      </c>
      <c r="T1216" t="s">
        <v>8285</v>
      </c>
      <c r="U1216" s="6">
        <f t="shared" si="130"/>
        <v>42104.840335648143</v>
      </c>
      <c r="V1216" s="9">
        <f t="shared" si="132"/>
        <v>2015</v>
      </c>
      <c r="W1216" s="6">
        <f t="shared" si="131"/>
        <v>42164.840335648143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H1217" t="s">
        <v>8224</v>
      </c>
      <c r="I1217" t="s">
        <v>8246</v>
      </c>
      <c r="K1217">
        <v>1401487756</v>
      </c>
      <c r="L1217">
        <v>1398895756</v>
      </c>
      <c r="M1217" t="b">
        <v>0</v>
      </c>
      <c r="N1217">
        <v>549</v>
      </c>
      <c r="O1217" s="9">
        <f t="shared" si="126"/>
        <v>786.08019999999999</v>
      </c>
      <c r="P1217" s="12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t="b">
        <v>1</v>
      </c>
      <c r="T1217" t="s">
        <v>8285</v>
      </c>
      <c r="U1217" s="6">
        <f t="shared" si="130"/>
        <v>41759.923101851848</v>
      </c>
      <c r="V1217" s="9">
        <f t="shared" si="132"/>
        <v>2014</v>
      </c>
      <c r="W1217" s="6">
        <f t="shared" si="131"/>
        <v>41789.923101851848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H1218" t="s">
        <v>8224</v>
      </c>
      <c r="I1218" t="s">
        <v>8246</v>
      </c>
      <c r="K1218">
        <v>1443826980</v>
      </c>
      <c r="L1218">
        <v>1441032457</v>
      </c>
      <c r="M1218" t="b">
        <v>0</v>
      </c>
      <c r="N1218">
        <v>222</v>
      </c>
      <c r="O1218" s="9">
        <f t="shared" si="126"/>
        <v>145.69999999999999</v>
      </c>
      <c r="P1218" s="12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t="b">
        <v>1</v>
      </c>
      <c r="T1218" t="s">
        <v>8285</v>
      </c>
      <c r="U1218" s="6">
        <f t="shared" si="130"/>
        <v>42247.616400462968</v>
      </c>
      <c r="V1218" s="9">
        <f t="shared" si="132"/>
        <v>2015</v>
      </c>
      <c r="W1218" s="6">
        <f t="shared" si="131"/>
        <v>42279.960416666669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H1219" t="s">
        <v>8224</v>
      </c>
      <c r="I1219" t="s">
        <v>8246</v>
      </c>
      <c r="K1219">
        <v>1468524340</v>
      </c>
      <c r="L1219">
        <v>1465932340</v>
      </c>
      <c r="M1219" t="b">
        <v>0</v>
      </c>
      <c r="N1219">
        <v>183</v>
      </c>
      <c r="O1219" s="9">
        <f t="shared" ref="O1219:O1282" si="133">E1219*100/D1219</f>
        <v>102.6</v>
      </c>
      <c r="P1219" s="12">
        <f t="shared" ref="P1219:P1282" si="134">IF(N1219=0,0,E1219/N1219)</f>
        <v>148.57377049180329</v>
      </c>
      <c r="Q1219" t="str">
        <f t="shared" ref="Q1219:Q1282" si="135">LEFT(T1219,FIND("/",T1219)-1)</f>
        <v>photography</v>
      </c>
      <c r="R1219" t="str">
        <f t="shared" ref="R1219:R1282" si="136">RIGHT(T1219,LEN(T1219)-FIND("/",T1219))</f>
        <v>photobooks</v>
      </c>
      <c r="S1219" t="b">
        <v>1</v>
      </c>
      <c r="T1219" t="s">
        <v>8285</v>
      </c>
      <c r="U1219" s="6">
        <f t="shared" ref="U1219:U1282" si="137">(L1219/86400)+DATE(1970,1,1)</f>
        <v>42535.809490740736</v>
      </c>
      <c r="V1219" s="9">
        <f t="shared" si="132"/>
        <v>2016</v>
      </c>
      <c r="W1219" s="6">
        <f t="shared" ref="W1219:W1282" si="138">(K1219/86400)+DATE(1970,1,1)</f>
        <v>42565.809490740736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H1220" t="s">
        <v>8224</v>
      </c>
      <c r="I1220" t="s">
        <v>8246</v>
      </c>
      <c r="K1220">
        <v>1446346800</v>
      </c>
      <c r="L1220">
        <v>1443714800</v>
      </c>
      <c r="M1220" t="b">
        <v>0</v>
      </c>
      <c r="N1220">
        <v>89</v>
      </c>
      <c r="O1220" s="9">
        <f t="shared" si="133"/>
        <v>172.27777777777777</v>
      </c>
      <c r="P1220" s="12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t="b">
        <v>1</v>
      </c>
      <c r="T1220" t="s">
        <v>8285</v>
      </c>
      <c r="U1220" s="6">
        <f t="shared" si="137"/>
        <v>42278.662037037036</v>
      </c>
      <c r="V1220" s="9">
        <f t="shared" ref="V1220:V1283" si="139">YEAR(U1220)</f>
        <v>2015</v>
      </c>
      <c r="W1220" s="6">
        <f t="shared" si="138"/>
        <v>42309.125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H1221" t="s">
        <v>8224</v>
      </c>
      <c r="I1221" t="s">
        <v>8246</v>
      </c>
      <c r="K1221">
        <v>1476961513</v>
      </c>
      <c r="L1221">
        <v>1474369513</v>
      </c>
      <c r="M1221" t="b">
        <v>0</v>
      </c>
      <c r="N1221">
        <v>253</v>
      </c>
      <c r="O1221" s="9">
        <f t="shared" si="133"/>
        <v>159.16819571865443</v>
      </c>
      <c r="P1221" s="12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t="b">
        <v>1</v>
      </c>
      <c r="T1221" t="s">
        <v>8285</v>
      </c>
      <c r="U1221" s="6">
        <f t="shared" si="137"/>
        <v>42633.461956018524</v>
      </c>
      <c r="V1221" s="9">
        <f t="shared" si="139"/>
        <v>2016</v>
      </c>
      <c r="W1221" s="6">
        <f t="shared" si="138"/>
        <v>42663.461956018524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H1222" t="s">
        <v>8236</v>
      </c>
      <c r="I1222" t="s">
        <v>8249</v>
      </c>
      <c r="K1222">
        <v>1440515112</v>
      </c>
      <c r="L1222">
        <v>1437923112</v>
      </c>
      <c r="M1222" t="b">
        <v>0</v>
      </c>
      <c r="N1222">
        <v>140</v>
      </c>
      <c r="O1222" s="9">
        <f t="shared" si="133"/>
        <v>103.76666666666667</v>
      </c>
      <c r="P1222" s="1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t="b">
        <v>1</v>
      </c>
      <c r="T1222" t="s">
        <v>8285</v>
      </c>
      <c r="U1222" s="6">
        <f t="shared" si="137"/>
        <v>42211.628611111111</v>
      </c>
      <c r="V1222" s="9">
        <f t="shared" si="139"/>
        <v>2015</v>
      </c>
      <c r="W1222" s="6">
        <f t="shared" si="138"/>
        <v>42241.628611111111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H1223" t="s">
        <v>8225</v>
      </c>
      <c r="I1223" t="s">
        <v>8247</v>
      </c>
      <c r="K1223">
        <v>1480809600</v>
      </c>
      <c r="L1223">
        <v>1478431488</v>
      </c>
      <c r="M1223" t="b">
        <v>0</v>
      </c>
      <c r="N1223">
        <v>103</v>
      </c>
      <c r="O1223" s="9">
        <f t="shared" si="133"/>
        <v>111.40954545454547</v>
      </c>
      <c r="P1223" s="12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t="b">
        <v>1</v>
      </c>
      <c r="T1223" t="s">
        <v>8285</v>
      </c>
      <c r="U1223" s="6">
        <f t="shared" si="137"/>
        <v>42680.47555555556</v>
      </c>
      <c r="V1223" s="9">
        <f t="shared" si="139"/>
        <v>2016</v>
      </c>
      <c r="W1223" s="6">
        <f t="shared" si="138"/>
        <v>42708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H1224" t="s">
        <v>8229</v>
      </c>
      <c r="I1224" t="s">
        <v>8251</v>
      </c>
      <c r="K1224">
        <v>1459483200</v>
      </c>
      <c r="L1224">
        <v>1456852647</v>
      </c>
      <c r="M1224" t="b">
        <v>0</v>
      </c>
      <c r="N1224">
        <v>138</v>
      </c>
      <c r="O1224" s="9">
        <f t="shared" si="133"/>
        <v>280.375</v>
      </c>
      <c r="P1224" s="12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t="b">
        <v>1</v>
      </c>
      <c r="T1224" t="s">
        <v>8285</v>
      </c>
      <c r="U1224" s="6">
        <f t="shared" si="137"/>
        <v>42430.720451388886</v>
      </c>
      <c r="V1224" s="9">
        <f t="shared" si="139"/>
        <v>2016</v>
      </c>
      <c r="W1224" s="6">
        <f t="shared" si="138"/>
        <v>42461.166666666672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H1225" t="s">
        <v>8224</v>
      </c>
      <c r="I1225" t="s">
        <v>8246</v>
      </c>
      <c r="K1225">
        <v>1478754909</v>
      </c>
      <c r="L1225">
        <v>1476159309</v>
      </c>
      <c r="M1225" t="b">
        <v>0</v>
      </c>
      <c r="N1225">
        <v>191</v>
      </c>
      <c r="O1225" s="9">
        <f t="shared" si="133"/>
        <v>112.10606060606061</v>
      </c>
      <c r="P1225" s="12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t="b">
        <v>1</v>
      </c>
      <c r="T1225" t="s">
        <v>8285</v>
      </c>
      <c r="U1225" s="6">
        <f t="shared" si="137"/>
        <v>42654.177187499998</v>
      </c>
      <c r="V1225" s="9">
        <f t="shared" si="139"/>
        <v>2016</v>
      </c>
      <c r="W1225" s="6">
        <f t="shared" si="138"/>
        <v>42684.218854166669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H1226" t="s">
        <v>8224</v>
      </c>
      <c r="I1226" t="s">
        <v>8246</v>
      </c>
      <c r="K1226">
        <v>1402060302</v>
      </c>
      <c r="L1226">
        <v>1396876302</v>
      </c>
      <c r="M1226" t="b">
        <v>0</v>
      </c>
      <c r="N1226">
        <v>18</v>
      </c>
      <c r="O1226" s="9">
        <f t="shared" si="133"/>
        <v>7.0666666666666664</v>
      </c>
      <c r="P1226" s="12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t="b">
        <v>0</v>
      </c>
      <c r="T1226" t="s">
        <v>8286</v>
      </c>
      <c r="U1226" s="6">
        <f t="shared" si="137"/>
        <v>41736.549791666665</v>
      </c>
      <c r="V1226" s="9">
        <f t="shared" si="139"/>
        <v>2014</v>
      </c>
      <c r="W1226" s="6">
        <f t="shared" si="138"/>
        <v>41796.549791666665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H1227" t="s">
        <v>8224</v>
      </c>
      <c r="I1227" t="s">
        <v>8246</v>
      </c>
      <c r="K1227">
        <v>1382478278</v>
      </c>
      <c r="L1227">
        <v>1377294278</v>
      </c>
      <c r="M1227" t="b">
        <v>0</v>
      </c>
      <c r="N1227">
        <v>3</v>
      </c>
      <c r="O1227" s="9">
        <f t="shared" si="133"/>
        <v>4.4000000000000004</v>
      </c>
      <c r="P1227" s="12">
        <f t="shared" si="134"/>
        <v>44</v>
      </c>
      <c r="Q1227" t="str">
        <f t="shared" si="135"/>
        <v>music</v>
      </c>
      <c r="R1227" t="str">
        <f t="shared" si="136"/>
        <v>world music</v>
      </c>
      <c r="S1227" t="b">
        <v>0</v>
      </c>
      <c r="T1227" t="s">
        <v>8286</v>
      </c>
      <c r="U1227" s="6">
        <f t="shared" si="137"/>
        <v>41509.905995370369</v>
      </c>
      <c r="V1227" s="9">
        <f t="shared" si="139"/>
        <v>2013</v>
      </c>
      <c r="W1227" s="6">
        <f t="shared" si="138"/>
        <v>41569.905995370369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H1228" t="s">
        <v>8224</v>
      </c>
      <c r="I1228" t="s">
        <v>8246</v>
      </c>
      <c r="K1228">
        <v>1398042000</v>
      </c>
      <c r="L1228">
        <v>1395089981</v>
      </c>
      <c r="M1228" t="b">
        <v>0</v>
      </c>
      <c r="N1228">
        <v>40</v>
      </c>
      <c r="O1228" s="9">
        <f t="shared" si="133"/>
        <v>3.8740000000000001</v>
      </c>
      <c r="P1228" s="12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t="b">
        <v>0</v>
      </c>
      <c r="T1228" t="s">
        <v>8286</v>
      </c>
      <c r="U1228" s="6">
        <f t="shared" si="137"/>
        <v>41715.874780092592</v>
      </c>
      <c r="V1228" s="9">
        <f t="shared" si="139"/>
        <v>2014</v>
      </c>
      <c r="W1228" s="6">
        <f t="shared" si="138"/>
        <v>41750.041666666664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H1229" t="s">
        <v>8224</v>
      </c>
      <c r="I1229" t="s">
        <v>8246</v>
      </c>
      <c r="K1229">
        <v>1407394800</v>
      </c>
      <c r="L1229">
        <v>1404770616</v>
      </c>
      <c r="M1229" t="b">
        <v>0</v>
      </c>
      <c r="N1229">
        <v>0</v>
      </c>
      <c r="O1229" s="9">
        <f t="shared" si="133"/>
        <v>0</v>
      </c>
      <c r="P1229" s="12">
        <f t="shared" si="134"/>
        <v>0</v>
      </c>
      <c r="Q1229" t="str">
        <f t="shared" si="135"/>
        <v>music</v>
      </c>
      <c r="R1229" t="str">
        <f t="shared" si="136"/>
        <v>world music</v>
      </c>
      <c r="S1229" t="b">
        <v>0</v>
      </c>
      <c r="T1229" t="s">
        <v>8286</v>
      </c>
      <c r="U1229" s="6">
        <f t="shared" si="137"/>
        <v>41827.919166666667</v>
      </c>
      <c r="V1229" s="9">
        <f t="shared" si="139"/>
        <v>2014</v>
      </c>
      <c r="W1229" s="6">
        <f t="shared" si="138"/>
        <v>41858.291666666664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H1230" t="s">
        <v>8224</v>
      </c>
      <c r="I1230" t="s">
        <v>8246</v>
      </c>
      <c r="K1230">
        <v>1317231008</v>
      </c>
      <c r="L1230">
        <v>1312047008</v>
      </c>
      <c r="M1230" t="b">
        <v>0</v>
      </c>
      <c r="N1230">
        <v>24</v>
      </c>
      <c r="O1230" s="9">
        <f t="shared" si="133"/>
        <v>29.3</v>
      </c>
      <c r="P1230" s="12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t="b">
        <v>0</v>
      </c>
      <c r="T1230" t="s">
        <v>8286</v>
      </c>
      <c r="U1230" s="6">
        <f t="shared" si="137"/>
        <v>40754.729259259257</v>
      </c>
      <c r="V1230" s="9">
        <f t="shared" si="139"/>
        <v>2011</v>
      </c>
      <c r="W1230" s="6">
        <f t="shared" si="138"/>
        <v>40814.729259259257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H1231" t="s">
        <v>8224</v>
      </c>
      <c r="I1231" t="s">
        <v>8246</v>
      </c>
      <c r="K1231">
        <v>1334592000</v>
      </c>
      <c r="L1231">
        <v>1331982127</v>
      </c>
      <c r="M1231" t="b">
        <v>0</v>
      </c>
      <c r="N1231">
        <v>1</v>
      </c>
      <c r="O1231" s="9">
        <f t="shared" si="133"/>
        <v>0.90909090909090906</v>
      </c>
      <c r="P1231" s="12">
        <f t="shared" si="134"/>
        <v>25</v>
      </c>
      <c r="Q1231" t="str">
        <f t="shared" si="135"/>
        <v>music</v>
      </c>
      <c r="R1231" t="str">
        <f t="shared" si="136"/>
        <v>world music</v>
      </c>
      <c r="S1231" t="b">
        <v>0</v>
      </c>
      <c r="T1231" t="s">
        <v>8286</v>
      </c>
      <c r="U1231" s="6">
        <f t="shared" si="137"/>
        <v>40985.459803240738</v>
      </c>
      <c r="V1231" s="9">
        <f t="shared" si="139"/>
        <v>2012</v>
      </c>
      <c r="W1231" s="6">
        <f t="shared" si="138"/>
        <v>41015.666666666664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H1232" t="s">
        <v>8224</v>
      </c>
      <c r="I1232" t="s">
        <v>8246</v>
      </c>
      <c r="K1232">
        <v>1298589630</v>
      </c>
      <c r="L1232">
        <v>1295997630</v>
      </c>
      <c r="M1232" t="b">
        <v>0</v>
      </c>
      <c r="N1232">
        <v>0</v>
      </c>
      <c r="O1232" s="9">
        <f t="shared" si="133"/>
        <v>0</v>
      </c>
      <c r="P1232" s="12">
        <f t="shared" si="134"/>
        <v>0</v>
      </c>
      <c r="Q1232" t="str">
        <f t="shared" si="135"/>
        <v>music</v>
      </c>
      <c r="R1232" t="str">
        <f t="shared" si="136"/>
        <v>world music</v>
      </c>
      <c r="S1232" t="b">
        <v>0</v>
      </c>
      <c r="T1232" t="s">
        <v>8286</v>
      </c>
      <c r="U1232" s="6">
        <f t="shared" si="137"/>
        <v>40568.972569444442</v>
      </c>
      <c r="V1232" s="9">
        <f t="shared" si="139"/>
        <v>2011</v>
      </c>
      <c r="W1232" s="6">
        <f t="shared" si="138"/>
        <v>40598.972569444442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H1233" t="s">
        <v>8224</v>
      </c>
      <c r="I1233" t="s">
        <v>8246</v>
      </c>
      <c r="K1233">
        <v>1440723600</v>
      </c>
      <c r="L1233">
        <v>1436394968</v>
      </c>
      <c r="M1233" t="b">
        <v>0</v>
      </c>
      <c r="N1233">
        <v>0</v>
      </c>
      <c r="O1233" s="9">
        <f t="shared" si="133"/>
        <v>0</v>
      </c>
      <c r="P1233" s="12">
        <f t="shared" si="134"/>
        <v>0</v>
      </c>
      <c r="Q1233" t="str">
        <f t="shared" si="135"/>
        <v>music</v>
      </c>
      <c r="R1233" t="str">
        <f t="shared" si="136"/>
        <v>world music</v>
      </c>
      <c r="S1233" t="b">
        <v>0</v>
      </c>
      <c r="T1233" t="s">
        <v>8286</v>
      </c>
      <c r="U1233" s="6">
        <f t="shared" si="137"/>
        <v>42193.941759259258</v>
      </c>
      <c r="V1233" s="9">
        <f t="shared" si="139"/>
        <v>2015</v>
      </c>
      <c r="W1233" s="6">
        <f t="shared" si="138"/>
        <v>42244.041666666672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H1234" t="s">
        <v>8224</v>
      </c>
      <c r="I1234" t="s">
        <v>8246</v>
      </c>
      <c r="K1234">
        <v>1381090870</v>
      </c>
      <c r="L1234">
        <v>1377030070</v>
      </c>
      <c r="M1234" t="b">
        <v>0</v>
      </c>
      <c r="N1234">
        <v>1</v>
      </c>
      <c r="O1234" s="9">
        <f t="shared" si="133"/>
        <v>0.8</v>
      </c>
      <c r="P1234" s="12">
        <f t="shared" si="134"/>
        <v>40</v>
      </c>
      <c r="Q1234" t="str">
        <f t="shared" si="135"/>
        <v>music</v>
      </c>
      <c r="R1234" t="str">
        <f t="shared" si="136"/>
        <v>world music</v>
      </c>
      <c r="S1234" t="b">
        <v>0</v>
      </c>
      <c r="T1234" t="s">
        <v>8286</v>
      </c>
      <c r="U1234" s="6">
        <f t="shared" si="137"/>
        <v>41506.848032407404</v>
      </c>
      <c r="V1234" s="9">
        <f t="shared" si="139"/>
        <v>2013</v>
      </c>
      <c r="W1234" s="6">
        <f t="shared" si="138"/>
        <v>41553.848032407404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H1235" t="s">
        <v>8224</v>
      </c>
      <c r="I1235" t="s">
        <v>8246</v>
      </c>
      <c r="K1235">
        <v>1329864374</v>
      </c>
      <c r="L1235">
        <v>1328049974</v>
      </c>
      <c r="M1235" t="b">
        <v>0</v>
      </c>
      <c r="N1235">
        <v>6</v>
      </c>
      <c r="O1235" s="9">
        <f t="shared" si="133"/>
        <v>11.6</v>
      </c>
      <c r="P1235" s="12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t="b">
        <v>0</v>
      </c>
      <c r="T1235" t="s">
        <v>8286</v>
      </c>
      <c r="U1235" s="6">
        <f t="shared" si="137"/>
        <v>40939.948773148149</v>
      </c>
      <c r="V1235" s="9">
        <f t="shared" si="139"/>
        <v>2012</v>
      </c>
      <c r="W1235" s="6">
        <f t="shared" si="138"/>
        <v>40960.948773148149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H1236" t="s">
        <v>8225</v>
      </c>
      <c r="I1236" t="s">
        <v>8247</v>
      </c>
      <c r="K1236">
        <v>1422903342</v>
      </c>
      <c r="L1236">
        <v>1420311342</v>
      </c>
      <c r="M1236" t="b">
        <v>0</v>
      </c>
      <c r="N1236">
        <v>0</v>
      </c>
      <c r="O1236" s="9">
        <f t="shared" si="133"/>
        <v>0</v>
      </c>
      <c r="P1236" s="12">
        <f t="shared" si="134"/>
        <v>0</v>
      </c>
      <c r="Q1236" t="str">
        <f t="shared" si="135"/>
        <v>music</v>
      </c>
      <c r="R1236" t="str">
        <f t="shared" si="136"/>
        <v>world music</v>
      </c>
      <c r="S1236" t="b">
        <v>0</v>
      </c>
      <c r="T1236" t="s">
        <v>8286</v>
      </c>
      <c r="U1236" s="6">
        <f t="shared" si="137"/>
        <v>42007.788680555561</v>
      </c>
      <c r="V1236" s="9">
        <f t="shared" si="139"/>
        <v>2015</v>
      </c>
      <c r="W1236" s="6">
        <f t="shared" si="138"/>
        <v>42037.788680555561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H1237" t="s">
        <v>8224</v>
      </c>
      <c r="I1237" t="s">
        <v>8246</v>
      </c>
      <c r="K1237">
        <v>1387077299</v>
      </c>
      <c r="L1237">
        <v>1383621299</v>
      </c>
      <c r="M1237" t="b">
        <v>0</v>
      </c>
      <c r="N1237">
        <v>6</v>
      </c>
      <c r="O1237" s="9">
        <f t="shared" si="133"/>
        <v>2.7873639500929119</v>
      </c>
      <c r="P1237" s="12">
        <f t="shared" si="134"/>
        <v>35</v>
      </c>
      <c r="Q1237" t="str">
        <f t="shared" si="135"/>
        <v>music</v>
      </c>
      <c r="R1237" t="str">
        <f t="shared" si="136"/>
        <v>world music</v>
      </c>
      <c r="S1237" t="b">
        <v>0</v>
      </c>
      <c r="T1237" t="s">
        <v>8286</v>
      </c>
      <c r="U1237" s="6">
        <f t="shared" si="137"/>
        <v>41583.135405092595</v>
      </c>
      <c r="V1237" s="9">
        <f t="shared" si="139"/>
        <v>2013</v>
      </c>
      <c r="W1237" s="6">
        <f t="shared" si="138"/>
        <v>41623.135405092595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H1238" t="s">
        <v>8224</v>
      </c>
      <c r="I1238" t="s">
        <v>8246</v>
      </c>
      <c r="K1238">
        <v>1343491200</v>
      </c>
      <c r="L1238">
        <v>1342801164</v>
      </c>
      <c r="M1238" t="b">
        <v>0</v>
      </c>
      <c r="N1238">
        <v>0</v>
      </c>
      <c r="O1238" s="9">
        <f t="shared" si="133"/>
        <v>0</v>
      </c>
      <c r="P1238" s="12">
        <f t="shared" si="134"/>
        <v>0</v>
      </c>
      <c r="Q1238" t="str">
        <f t="shared" si="135"/>
        <v>music</v>
      </c>
      <c r="R1238" t="str">
        <f t="shared" si="136"/>
        <v>world music</v>
      </c>
      <c r="S1238" t="b">
        <v>0</v>
      </c>
      <c r="T1238" t="s">
        <v>8286</v>
      </c>
      <c r="U1238" s="6">
        <f t="shared" si="137"/>
        <v>41110.680138888885</v>
      </c>
      <c r="V1238" s="9">
        <f t="shared" si="139"/>
        <v>2012</v>
      </c>
      <c r="W1238" s="6">
        <f t="shared" si="138"/>
        <v>41118.666666666664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H1239" t="s">
        <v>8224</v>
      </c>
      <c r="I1239" t="s">
        <v>8246</v>
      </c>
      <c r="K1239">
        <v>1345790865</v>
      </c>
      <c r="L1239">
        <v>1344062865</v>
      </c>
      <c r="M1239" t="b">
        <v>0</v>
      </c>
      <c r="N1239">
        <v>0</v>
      </c>
      <c r="O1239" s="9">
        <f t="shared" si="133"/>
        <v>0</v>
      </c>
      <c r="P1239" s="12">
        <f t="shared" si="134"/>
        <v>0</v>
      </c>
      <c r="Q1239" t="str">
        <f t="shared" si="135"/>
        <v>music</v>
      </c>
      <c r="R1239" t="str">
        <f t="shared" si="136"/>
        <v>world music</v>
      </c>
      <c r="S1239" t="b">
        <v>0</v>
      </c>
      <c r="T1239" t="s">
        <v>8286</v>
      </c>
      <c r="U1239" s="6">
        <f t="shared" si="137"/>
        <v>41125.283159722225</v>
      </c>
      <c r="V1239" s="9">
        <f t="shared" si="139"/>
        <v>2012</v>
      </c>
      <c r="W1239" s="6">
        <f t="shared" si="138"/>
        <v>41145.283159722225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H1240" t="s">
        <v>8224</v>
      </c>
      <c r="I1240" t="s">
        <v>8246</v>
      </c>
      <c r="K1240">
        <v>1312641536</v>
      </c>
      <c r="L1240">
        <v>1310049536</v>
      </c>
      <c r="M1240" t="b">
        <v>0</v>
      </c>
      <c r="N1240">
        <v>3</v>
      </c>
      <c r="O1240" s="9">
        <f t="shared" si="133"/>
        <v>17.8</v>
      </c>
      <c r="P1240" s="12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t="b">
        <v>0</v>
      </c>
      <c r="T1240" t="s">
        <v>8286</v>
      </c>
      <c r="U1240" s="6">
        <f t="shared" si="137"/>
        <v>40731.61037037037</v>
      </c>
      <c r="V1240" s="9">
        <f t="shared" si="139"/>
        <v>2011</v>
      </c>
      <c r="W1240" s="6">
        <f t="shared" si="138"/>
        <v>40761.61037037037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H1241" t="s">
        <v>8224</v>
      </c>
      <c r="I1241" t="s">
        <v>8246</v>
      </c>
      <c r="K1241">
        <v>1325804767</v>
      </c>
      <c r="L1241">
        <v>1323212767</v>
      </c>
      <c r="M1241" t="b">
        <v>0</v>
      </c>
      <c r="N1241">
        <v>0</v>
      </c>
      <c r="O1241" s="9">
        <f t="shared" si="133"/>
        <v>0</v>
      </c>
      <c r="P1241" s="12">
        <f t="shared" si="134"/>
        <v>0</v>
      </c>
      <c r="Q1241" t="str">
        <f t="shared" si="135"/>
        <v>music</v>
      </c>
      <c r="R1241" t="str">
        <f t="shared" si="136"/>
        <v>world music</v>
      </c>
      <c r="S1241" t="b">
        <v>0</v>
      </c>
      <c r="T1241" t="s">
        <v>8286</v>
      </c>
      <c r="U1241" s="6">
        <f t="shared" si="137"/>
        <v>40883.962581018517</v>
      </c>
      <c r="V1241" s="9">
        <f t="shared" si="139"/>
        <v>2011</v>
      </c>
      <c r="W1241" s="6">
        <f t="shared" si="138"/>
        <v>40913.962581018517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H1242" t="s">
        <v>8224</v>
      </c>
      <c r="I1242" t="s">
        <v>8246</v>
      </c>
      <c r="K1242">
        <v>1373665860</v>
      </c>
      <c r="L1242">
        <v>1368579457</v>
      </c>
      <c r="M1242" t="b">
        <v>0</v>
      </c>
      <c r="N1242">
        <v>8</v>
      </c>
      <c r="O1242" s="9">
        <f t="shared" si="133"/>
        <v>3.0125000000000002</v>
      </c>
      <c r="P1242" s="1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t="b">
        <v>0</v>
      </c>
      <c r="T1242" t="s">
        <v>8286</v>
      </c>
      <c r="U1242" s="6">
        <f t="shared" si="137"/>
        <v>41409.040011574078</v>
      </c>
      <c r="V1242" s="9">
        <f t="shared" si="139"/>
        <v>2013</v>
      </c>
      <c r="W1242" s="6">
        <f t="shared" si="138"/>
        <v>41467.910416666666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H1243" t="s">
        <v>8224</v>
      </c>
      <c r="I1243" t="s">
        <v>8246</v>
      </c>
      <c r="K1243">
        <v>1414994340</v>
      </c>
      <c r="L1243">
        <v>1413057980</v>
      </c>
      <c r="M1243" t="b">
        <v>0</v>
      </c>
      <c r="N1243">
        <v>34</v>
      </c>
      <c r="O1243" s="9">
        <f t="shared" si="133"/>
        <v>50.74</v>
      </c>
      <c r="P1243" s="12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t="b">
        <v>0</v>
      </c>
      <c r="T1243" t="s">
        <v>8286</v>
      </c>
      <c r="U1243" s="6">
        <f t="shared" si="137"/>
        <v>41923.837731481479</v>
      </c>
      <c r="V1243" s="9">
        <f t="shared" si="139"/>
        <v>2014</v>
      </c>
      <c r="W1243" s="6">
        <f t="shared" si="138"/>
        <v>41946.249305555553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H1244" t="s">
        <v>8224</v>
      </c>
      <c r="I1244" t="s">
        <v>8246</v>
      </c>
      <c r="K1244">
        <v>1315747080</v>
      </c>
      <c r="L1244">
        <v>1314417502</v>
      </c>
      <c r="M1244" t="b">
        <v>0</v>
      </c>
      <c r="N1244">
        <v>1</v>
      </c>
      <c r="O1244" s="9">
        <f t="shared" si="133"/>
        <v>0.54884742041712409</v>
      </c>
      <c r="P1244" s="12">
        <f t="shared" si="134"/>
        <v>5</v>
      </c>
      <c r="Q1244" t="str">
        <f t="shared" si="135"/>
        <v>music</v>
      </c>
      <c r="R1244" t="str">
        <f t="shared" si="136"/>
        <v>world music</v>
      </c>
      <c r="S1244" t="b">
        <v>0</v>
      </c>
      <c r="T1244" t="s">
        <v>8286</v>
      </c>
      <c r="U1244" s="6">
        <f t="shared" si="137"/>
        <v>40782.165532407409</v>
      </c>
      <c r="V1244" s="9">
        <f t="shared" si="139"/>
        <v>2011</v>
      </c>
      <c r="W1244" s="6">
        <f t="shared" si="138"/>
        <v>40797.554166666669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H1245" t="s">
        <v>8224</v>
      </c>
      <c r="I1245" t="s">
        <v>8246</v>
      </c>
      <c r="K1245">
        <v>1310158800</v>
      </c>
      <c r="L1245">
        <v>1304888771</v>
      </c>
      <c r="M1245" t="b">
        <v>0</v>
      </c>
      <c r="N1245">
        <v>38</v>
      </c>
      <c r="O1245" s="9">
        <f t="shared" si="133"/>
        <v>14.091666666666667</v>
      </c>
      <c r="P1245" s="12">
        <f t="shared" si="134"/>
        <v>44.5</v>
      </c>
      <c r="Q1245" t="str">
        <f t="shared" si="135"/>
        <v>music</v>
      </c>
      <c r="R1245" t="str">
        <f t="shared" si="136"/>
        <v>world music</v>
      </c>
      <c r="S1245" t="b">
        <v>0</v>
      </c>
      <c r="T1245" t="s">
        <v>8286</v>
      </c>
      <c r="U1245" s="6">
        <f t="shared" si="137"/>
        <v>40671.879293981481</v>
      </c>
      <c r="V1245" s="9">
        <f t="shared" si="139"/>
        <v>2011</v>
      </c>
      <c r="W1245" s="6">
        <f t="shared" si="138"/>
        <v>40732.875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H1246" t="s">
        <v>8224</v>
      </c>
      <c r="I1246" t="s">
        <v>8246</v>
      </c>
      <c r="K1246">
        <v>1366664400</v>
      </c>
      <c r="L1246">
        <v>1363981723</v>
      </c>
      <c r="M1246" t="b">
        <v>1</v>
      </c>
      <c r="N1246">
        <v>45</v>
      </c>
      <c r="O1246" s="9">
        <f t="shared" si="133"/>
        <v>103.8</v>
      </c>
      <c r="P1246" s="12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t="b">
        <v>1</v>
      </c>
      <c r="T1246" t="s">
        <v>8276</v>
      </c>
      <c r="U1246" s="6">
        <f t="shared" si="137"/>
        <v>41355.825497685189</v>
      </c>
      <c r="V1246" s="9">
        <f t="shared" si="139"/>
        <v>2013</v>
      </c>
      <c r="W1246" s="6">
        <f t="shared" si="138"/>
        <v>41386.875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H1247" t="s">
        <v>8224</v>
      </c>
      <c r="I1247" t="s">
        <v>8246</v>
      </c>
      <c r="K1247">
        <v>1402755834</v>
      </c>
      <c r="L1247">
        <v>1400163834</v>
      </c>
      <c r="M1247" t="b">
        <v>1</v>
      </c>
      <c r="N1247">
        <v>17</v>
      </c>
      <c r="O1247" s="9">
        <f t="shared" si="133"/>
        <v>120.25</v>
      </c>
      <c r="P1247" s="12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t="b">
        <v>1</v>
      </c>
      <c r="T1247" t="s">
        <v>8276</v>
      </c>
      <c r="U1247" s="6">
        <f t="shared" si="137"/>
        <v>41774.59993055556</v>
      </c>
      <c r="V1247" s="9">
        <f t="shared" si="139"/>
        <v>2014</v>
      </c>
      <c r="W1247" s="6">
        <f t="shared" si="138"/>
        <v>41804.59993055556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H1248" t="s">
        <v>8224</v>
      </c>
      <c r="I1248" t="s">
        <v>8246</v>
      </c>
      <c r="K1248">
        <v>1323136949</v>
      </c>
      <c r="L1248">
        <v>1319245349</v>
      </c>
      <c r="M1248" t="b">
        <v>1</v>
      </c>
      <c r="N1248">
        <v>31</v>
      </c>
      <c r="O1248" s="9">
        <f t="shared" si="133"/>
        <v>117</v>
      </c>
      <c r="P1248" s="12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t="b">
        <v>1</v>
      </c>
      <c r="T1248" t="s">
        <v>8276</v>
      </c>
      <c r="U1248" s="6">
        <f t="shared" si="137"/>
        <v>40838.043391203704</v>
      </c>
      <c r="V1248" s="9">
        <f t="shared" si="139"/>
        <v>2011</v>
      </c>
      <c r="W1248" s="6">
        <f t="shared" si="138"/>
        <v>40883.085057870368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H1249" t="s">
        <v>8224</v>
      </c>
      <c r="I1249" t="s">
        <v>8246</v>
      </c>
      <c r="K1249">
        <v>1367823655</v>
      </c>
      <c r="L1249">
        <v>1365231655</v>
      </c>
      <c r="M1249" t="b">
        <v>1</v>
      </c>
      <c r="N1249">
        <v>50</v>
      </c>
      <c r="O1249" s="9">
        <f t="shared" si="133"/>
        <v>122.14285714285714</v>
      </c>
      <c r="P1249" s="12">
        <f t="shared" si="134"/>
        <v>85.5</v>
      </c>
      <c r="Q1249" t="str">
        <f t="shared" si="135"/>
        <v>music</v>
      </c>
      <c r="R1249" t="str">
        <f t="shared" si="136"/>
        <v>rock</v>
      </c>
      <c r="S1249" t="b">
        <v>1</v>
      </c>
      <c r="T1249" t="s">
        <v>8276</v>
      </c>
      <c r="U1249" s="6">
        <f t="shared" si="137"/>
        <v>41370.292303240742</v>
      </c>
      <c r="V1249" s="9">
        <f t="shared" si="139"/>
        <v>2013</v>
      </c>
      <c r="W1249" s="6">
        <f t="shared" si="138"/>
        <v>41400.292303240742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H1250" t="s">
        <v>8224</v>
      </c>
      <c r="I1250" t="s">
        <v>8246</v>
      </c>
      <c r="K1250">
        <v>1402642740</v>
      </c>
      <c r="L1250">
        <v>1399563953</v>
      </c>
      <c r="M1250" t="b">
        <v>1</v>
      </c>
      <c r="N1250">
        <v>59</v>
      </c>
      <c r="O1250" s="9">
        <f t="shared" si="133"/>
        <v>151.63999999999999</v>
      </c>
      <c r="P1250" s="12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t="b">
        <v>1</v>
      </c>
      <c r="T1250" t="s">
        <v>8276</v>
      </c>
      <c r="U1250" s="6">
        <f t="shared" si="137"/>
        <v>41767.656863425924</v>
      </c>
      <c r="V1250" s="9">
        <f t="shared" si="139"/>
        <v>2014</v>
      </c>
      <c r="W1250" s="6">
        <f t="shared" si="138"/>
        <v>41803.290972222225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H1251" t="s">
        <v>8224</v>
      </c>
      <c r="I1251" t="s">
        <v>8246</v>
      </c>
      <c r="K1251">
        <v>1341683211</v>
      </c>
      <c r="L1251">
        <v>1339091211</v>
      </c>
      <c r="M1251" t="b">
        <v>1</v>
      </c>
      <c r="N1251">
        <v>81</v>
      </c>
      <c r="O1251" s="9">
        <f t="shared" si="133"/>
        <v>104.44</v>
      </c>
      <c r="P1251" s="12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t="b">
        <v>1</v>
      </c>
      <c r="T1251" t="s">
        <v>8276</v>
      </c>
      <c r="U1251" s="6">
        <f t="shared" si="137"/>
        <v>41067.740868055553</v>
      </c>
      <c r="V1251" s="9">
        <f t="shared" si="139"/>
        <v>2012</v>
      </c>
      <c r="W1251" s="6">
        <f t="shared" si="138"/>
        <v>41097.740868055553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H1252" t="s">
        <v>8224</v>
      </c>
      <c r="I1252" t="s">
        <v>8246</v>
      </c>
      <c r="K1252">
        <v>1410017131</v>
      </c>
      <c r="L1252">
        <v>1406129131</v>
      </c>
      <c r="M1252" t="b">
        <v>1</v>
      </c>
      <c r="N1252">
        <v>508</v>
      </c>
      <c r="O1252" s="9">
        <f t="shared" si="133"/>
        <v>200.15333333333334</v>
      </c>
      <c r="P1252" s="1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t="b">
        <v>1</v>
      </c>
      <c r="T1252" t="s">
        <v>8276</v>
      </c>
      <c r="U1252" s="6">
        <f t="shared" si="137"/>
        <v>41843.64271990741</v>
      </c>
      <c r="V1252" s="9">
        <f t="shared" si="139"/>
        <v>2014</v>
      </c>
      <c r="W1252" s="6">
        <f t="shared" si="138"/>
        <v>41888.64271990741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H1253" t="s">
        <v>8224</v>
      </c>
      <c r="I1253" t="s">
        <v>8246</v>
      </c>
      <c r="K1253">
        <v>1316979167</v>
      </c>
      <c r="L1253">
        <v>1311795167</v>
      </c>
      <c r="M1253" t="b">
        <v>1</v>
      </c>
      <c r="N1253">
        <v>74</v>
      </c>
      <c r="O1253" s="9">
        <f t="shared" si="133"/>
        <v>101.8</v>
      </c>
      <c r="P1253" s="12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t="b">
        <v>1</v>
      </c>
      <c r="T1253" t="s">
        <v>8276</v>
      </c>
      <c r="U1253" s="6">
        <f t="shared" si="137"/>
        <v>40751.814432870371</v>
      </c>
      <c r="V1253" s="9">
        <f t="shared" si="139"/>
        <v>2011</v>
      </c>
      <c r="W1253" s="6">
        <f t="shared" si="138"/>
        <v>40811.814432870371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H1254" t="s">
        <v>8224</v>
      </c>
      <c r="I1254" t="s">
        <v>8246</v>
      </c>
      <c r="K1254">
        <v>1382658169</v>
      </c>
      <c r="L1254">
        <v>1380238969</v>
      </c>
      <c r="M1254" t="b">
        <v>1</v>
      </c>
      <c r="N1254">
        <v>141</v>
      </c>
      <c r="O1254" s="9">
        <f t="shared" si="133"/>
        <v>137.65714285714284</v>
      </c>
      <c r="P1254" s="12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t="b">
        <v>1</v>
      </c>
      <c r="T1254" t="s">
        <v>8276</v>
      </c>
      <c r="U1254" s="6">
        <f t="shared" si="137"/>
        <v>41543.988067129627</v>
      </c>
      <c r="V1254" s="9">
        <f t="shared" si="139"/>
        <v>2013</v>
      </c>
      <c r="W1254" s="6">
        <f t="shared" si="138"/>
        <v>41571.988067129627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H1255" t="s">
        <v>8224</v>
      </c>
      <c r="I1255" t="s">
        <v>8246</v>
      </c>
      <c r="K1255">
        <v>1409770107</v>
      </c>
      <c r="L1255">
        <v>1407178107</v>
      </c>
      <c r="M1255" t="b">
        <v>1</v>
      </c>
      <c r="N1255">
        <v>711</v>
      </c>
      <c r="O1255" s="9">
        <f t="shared" si="133"/>
        <v>303833.2</v>
      </c>
      <c r="P1255" s="12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t="b">
        <v>1</v>
      </c>
      <c r="T1255" t="s">
        <v>8276</v>
      </c>
      <c r="U1255" s="6">
        <f t="shared" si="137"/>
        <v>41855.783645833333</v>
      </c>
      <c r="V1255" s="9">
        <f t="shared" si="139"/>
        <v>2014</v>
      </c>
      <c r="W1255" s="6">
        <f t="shared" si="138"/>
        <v>41885.783645833333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H1256" t="s">
        <v>8224</v>
      </c>
      <c r="I1256" t="s">
        <v>8246</v>
      </c>
      <c r="K1256">
        <v>1293857940</v>
      </c>
      <c r="L1256">
        <v>1288968886</v>
      </c>
      <c r="M1256" t="b">
        <v>1</v>
      </c>
      <c r="N1256">
        <v>141</v>
      </c>
      <c r="O1256" s="9">
        <f t="shared" si="133"/>
        <v>198.85074626865671</v>
      </c>
      <c r="P1256" s="12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t="b">
        <v>1</v>
      </c>
      <c r="T1256" t="s">
        <v>8276</v>
      </c>
      <c r="U1256" s="6">
        <f t="shared" si="137"/>
        <v>40487.621365740742</v>
      </c>
      <c r="V1256" s="9">
        <f t="shared" si="139"/>
        <v>2010</v>
      </c>
      <c r="W1256" s="6">
        <f t="shared" si="138"/>
        <v>40544.207638888889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H1257" t="s">
        <v>8224</v>
      </c>
      <c r="I1257" t="s">
        <v>8246</v>
      </c>
      <c r="K1257">
        <v>1385932652</v>
      </c>
      <c r="L1257">
        <v>1383337052</v>
      </c>
      <c r="M1257" t="b">
        <v>1</v>
      </c>
      <c r="N1257">
        <v>109</v>
      </c>
      <c r="O1257" s="9">
        <f t="shared" si="133"/>
        <v>202.36666666666667</v>
      </c>
      <c r="P1257" s="12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t="b">
        <v>1</v>
      </c>
      <c r="T1257" t="s">
        <v>8276</v>
      </c>
      <c r="U1257" s="6">
        <f t="shared" si="137"/>
        <v>41579.845509259263</v>
      </c>
      <c r="V1257" s="9">
        <f t="shared" si="139"/>
        <v>2013</v>
      </c>
      <c r="W1257" s="6">
        <f t="shared" si="138"/>
        <v>41609.887175925927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H1258" t="s">
        <v>8224</v>
      </c>
      <c r="I1258" t="s">
        <v>8246</v>
      </c>
      <c r="K1258">
        <v>1329084231</v>
      </c>
      <c r="L1258">
        <v>1326492231</v>
      </c>
      <c r="M1258" t="b">
        <v>1</v>
      </c>
      <c r="N1258">
        <v>361</v>
      </c>
      <c r="O1258" s="9">
        <f t="shared" si="133"/>
        <v>117.96376666666666</v>
      </c>
      <c r="P1258" s="12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t="b">
        <v>1</v>
      </c>
      <c r="T1258" t="s">
        <v>8276</v>
      </c>
      <c r="U1258" s="6">
        <f t="shared" si="137"/>
        <v>40921.919340277775</v>
      </c>
      <c r="V1258" s="9">
        <f t="shared" si="139"/>
        <v>2012</v>
      </c>
      <c r="W1258" s="6">
        <f t="shared" si="138"/>
        <v>40951.919340277775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H1259" t="s">
        <v>8224</v>
      </c>
      <c r="I1259" t="s">
        <v>8246</v>
      </c>
      <c r="K1259">
        <v>1301792590</v>
      </c>
      <c r="L1259">
        <v>1297562590</v>
      </c>
      <c r="M1259" t="b">
        <v>1</v>
      </c>
      <c r="N1259">
        <v>176</v>
      </c>
      <c r="O1259" s="9">
        <f t="shared" si="133"/>
        <v>294.72727272727275</v>
      </c>
      <c r="P1259" s="12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t="b">
        <v>1</v>
      </c>
      <c r="T1259" t="s">
        <v>8276</v>
      </c>
      <c r="U1259" s="6">
        <f t="shared" si="137"/>
        <v>40587.085532407407</v>
      </c>
      <c r="V1259" s="9">
        <f t="shared" si="139"/>
        <v>2011</v>
      </c>
      <c r="W1259" s="6">
        <f t="shared" si="138"/>
        <v>40636.043865740743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H1260" t="s">
        <v>8224</v>
      </c>
      <c r="I1260" t="s">
        <v>8246</v>
      </c>
      <c r="K1260">
        <v>1377960012</v>
      </c>
      <c r="L1260">
        <v>1375368012</v>
      </c>
      <c r="M1260" t="b">
        <v>1</v>
      </c>
      <c r="N1260">
        <v>670</v>
      </c>
      <c r="O1260" s="9">
        <f t="shared" si="133"/>
        <v>213.14633333333333</v>
      </c>
      <c r="P1260" s="12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t="b">
        <v>1</v>
      </c>
      <c r="T1260" t="s">
        <v>8276</v>
      </c>
      <c r="U1260" s="6">
        <f t="shared" si="137"/>
        <v>41487.611250000002</v>
      </c>
      <c r="V1260" s="9">
        <f t="shared" si="139"/>
        <v>2013</v>
      </c>
      <c r="W1260" s="6">
        <f t="shared" si="138"/>
        <v>41517.611250000002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H1261" t="s">
        <v>8224</v>
      </c>
      <c r="I1261" t="s">
        <v>8246</v>
      </c>
      <c r="K1261">
        <v>1402286340</v>
      </c>
      <c r="L1261">
        <v>1399504664</v>
      </c>
      <c r="M1261" t="b">
        <v>1</v>
      </c>
      <c r="N1261">
        <v>96</v>
      </c>
      <c r="O1261" s="9">
        <f t="shared" si="133"/>
        <v>104.24</v>
      </c>
      <c r="P1261" s="12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t="b">
        <v>1</v>
      </c>
      <c r="T1261" t="s">
        <v>8276</v>
      </c>
      <c r="U1261" s="6">
        <f t="shared" si="137"/>
        <v>41766.970648148148</v>
      </c>
      <c r="V1261" s="9">
        <f t="shared" si="139"/>
        <v>2014</v>
      </c>
      <c r="W1261" s="6">
        <f t="shared" si="138"/>
        <v>41799.165972222225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H1262" t="s">
        <v>8224</v>
      </c>
      <c r="I1262" t="s">
        <v>8246</v>
      </c>
      <c r="K1262">
        <v>1393445620</v>
      </c>
      <c r="L1262">
        <v>1390853620</v>
      </c>
      <c r="M1262" t="b">
        <v>1</v>
      </c>
      <c r="N1262">
        <v>74</v>
      </c>
      <c r="O1262" s="9">
        <f t="shared" si="133"/>
        <v>113.66666666666667</v>
      </c>
      <c r="P1262" s="1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t="b">
        <v>1</v>
      </c>
      <c r="T1262" t="s">
        <v>8276</v>
      </c>
      <c r="U1262" s="6">
        <f t="shared" si="137"/>
        <v>41666.842824074076</v>
      </c>
      <c r="V1262" s="9">
        <f t="shared" si="139"/>
        <v>2014</v>
      </c>
      <c r="W1262" s="6">
        <f t="shared" si="138"/>
        <v>41696.842824074076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H1263" t="s">
        <v>8224</v>
      </c>
      <c r="I1263" t="s">
        <v>8246</v>
      </c>
      <c r="K1263">
        <v>1390983227</v>
      </c>
      <c r="L1263">
        <v>1388391227</v>
      </c>
      <c r="M1263" t="b">
        <v>1</v>
      </c>
      <c r="N1263">
        <v>52</v>
      </c>
      <c r="O1263" s="9">
        <f t="shared" si="133"/>
        <v>101.25</v>
      </c>
      <c r="P1263" s="12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t="b">
        <v>1</v>
      </c>
      <c r="T1263" t="s">
        <v>8276</v>
      </c>
      <c r="U1263" s="6">
        <f t="shared" si="137"/>
        <v>41638.342905092592</v>
      </c>
      <c r="V1263" s="9">
        <f t="shared" si="139"/>
        <v>2013</v>
      </c>
      <c r="W1263" s="6">
        <f t="shared" si="138"/>
        <v>41668.342905092592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H1264" t="s">
        <v>8229</v>
      </c>
      <c r="I1264" t="s">
        <v>8251</v>
      </c>
      <c r="K1264">
        <v>1392574692</v>
      </c>
      <c r="L1264">
        <v>1389982692</v>
      </c>
      <c r="M1264" t="b">
        <v>1</v>
      </c>
      <c r="N1264">
        <v>105</v>
      </c>
      <c r="O1264" s="9">
        <f t="shared" si="133"/>
        <v>125.41538461538461</v>
      </c>
      <c r="P1264" s="12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t="b">
        <v>1</v>
      </c>
      <c r="T1264" t="s">
        <v>8276</v>
      </c>
      <c r="U1264" s="6">
        <f t="shared" si="137"/>
        <v>41656.762638888889</v>
      </c>
      <c r="V1264" s="9">
        <f t="shared" si="139"/>
        <v>2014</v>
      </c>
      <c r="W1264" s="6">
        <f t="shared" si="138"/>
        <v>41686.762638888889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H1265" t="s">
        <v>8224</v>
      </c>
      <c r="I1265" t="s">
        <v>8246</v>
      </c>
      <c r="K1265">
        <v>1396054800</v>
      </c>
      <c r="L1265">
        <v>1393034470</v>
      </c>
      <c r="M1265" t="b">
        <v>1</v>
      </c>
      <c r="N1265">
        <v>41</v>
      </c>
      <c r="O1265" s="9">
        <f t="shared" si="133"/>
        <v>119</v>
      </c>
      <c r="P1265" s="12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t="b">
        <v>1</v>
      </c>
      <c r="T1265" t="s">
        <v>8276</v>
      </c>
      <c r="U1265" s="6">
        <f t="shared" si="137"/>
        <v>41692.084143518521</v>
      </c>
      <c r="V1265" s="9">
        <f t="shared" si="139"/>
        <v>2014</v>
      </c>
      <c r="W1265" s="6">
        <f t="shared" si="138"/>
        <v>41727.041666666664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H1266" t="s">
        <v>8224</v>
      </c>
      <c r="I1266" t="s">
        <v>8246</v>
      </c>
      <c r="K1266">
        <v>1383062083</v>
      </c>
      <c r="L1266">
        <v>1380556483</v>
      </c>
      <c r="M1266" t="b">
        <v>1</v>
      </c>
      <c r="N1266">
        <v>34</v>
      </c>
      <c r="O1266" s="9">
        <f t="shared" si="133"/>
        <v>166.46153846153845</v>
      </c>
      <c r="P1266" s="12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t="b">
        <v>1</v>
      </c>
      <c r="T1266" t="s">
        <v>8276</v>
      </c>
      <c r="U1266" s="6">
        <f t="shared" si="137"/>
        <v>41547.662997685184</v>
      </c>
      <c r="V1266" s="9">
        <f t="shared" si="139"/>
        <v>2013</v>
      </c>
      <c r="W1266" s="6">
        <f t="shared" si="138"/>
        <v>41576.662997685184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H1267" t="s">
        <v>8224</v>
      </c>
      <c r="I1267" t="s">
        <v>8246</v>
      </c>
      <c r="K1267">
        <v>1291131815</v>
      </c>
      <c r="L1267">
        <v>1287071015</v>
      </c>
      <c r="M1267" t="b">
        <v>1</v>
      </c>
      <c r="N1267">
        <v>66</v>
      </c>
      <c r="O1267" s="9">
        <f t="shared" si="133"/>
        <v>119.14771428571429</v>
      </c>
      <c r="P1267" s="12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t="b">
        <v>1</v>
      </c>
      <c r="T1267" t="s">
        <v>8276</v>
      </c>
      <c r="U1267" s="6">
        <f t="shared" si="137"/>
        <v>40465.655266203699</v>
      </c>
      <c r="V1267" s="9">
        <f t="shared" si="139"/>
        <v>2010</v>
      </c>
      <c r="W1267" s="6">
        <f t="shared" si="138"/>
        <v>40512.655266203699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H1268" t="s">
        <v>8224</v>
      </c>
      <c r="I1268" t="s">
        <v>8246</v>
      </c>
      <c r="K1268">
        <v>1389474145</v>
      </c>
      <c r="L1268">
        <v>1386882145</v>
      </c>
      <c r="M1268" t="b">
        <v>1</v>
      </c>
      <c r="N1268">
        <v>50</v>
      </c>
      <c r="O1268" s="9">
        <f t="shared" si="133"/>
        <v>100.47368421052632</v>
      </c>
      <c r="P1268" s="12">
        <f t="shared" si="134"/>
        <v>190.9</v>
      </c>
      <c r="Q1268" t="str">
        <f t="shared" si="135"/>
        <v>music</v>
      </c>
      <c r="R1268" t="str">
        <f t="shared" si="136"/>
        <v>rock</v>
      </c>
      <c r="S1268" t="b">
        <v>1</v>
      </c>
      <c r="T1268" t="s">
        <v>8276</v>
      </c>
      <c r="U1268" s="6">
        <f t="shared" si="137"/>
        <v>41620.87667824074</v>
      </c>
      <c r="V1268" s="9">
        <f t="shared" si="139"/>
        <v>2013</v>
      </c>
      <c r="W1268" s="6">
        <f t="shared" si="138"/>
        <v>41650.87667824074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H1269" t="s">
        <v>8224</v>
      </c>
      <c r="I1269" t="s">
        <v>8246</v>
      </c>
      <c r="K1269">
        <v>1374674558</v>
      </c>
      <c r="L1269">
        <v>1372082558</v>
      </c>
      <c r="M1269" t="b">
        <v>1</v>
      </c>
      <c r="N1269">
        <v>159</v>
      </c>
      <c r="O1269" s="9">
        <f t="shared" si="133"/>
        <v>101.8</v>
      </c>
      <c r="P1269" s="12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t="b">
        <v>1</v>
      </c>
      <c r="T1269" t="s">
        <v>8276</v>
      </c>
      <c r="U1269" s="6">
        <f t="shared" si="137"/>
        <v>41449.585162037038</v>
      </c>
      <c r="V1269" s="9">
        <f t="shared" si="139"/>
        <v>2013</v>
      </c>
      <c r="W1269" s="6">
        <f t="shared" si="138"/>
        <v>41479.585162037038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H1270" t="s">
        <v>8224</v>
      </c>
      <c r="I1270" t="s">
        <v>8246</v>
      </c>
      <c r="K1270">
        <v>1379708247</v>
      </c>
      <c r="L1270">
        <v>1377116247</v>
      </c>
      <c r="M1270" t="b">
        <v>1</v>
      </c>
      <c r="N1270">
        <v>182</v>
      </c>
      <c r="O1270" s="9">
        <f t="shared" si="133"/>
        <v>116.66666666666667</v>
      </c>
      <c r="P1270" s="12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t="b">
        <v>1</v>
      </c>
      <c r="T1270" t="s">
        <v>8276</v>
      </c>
      <c r="U1270" s="6">
        <f t="shared" si="137"/>
        <v>41507.845451388886</v>
      </c>
      <c r="V1270" s="9">
        <f t="shared" si="139"/>
        <v>2013</v>
      </c>
      <c r="W1270" s="6">
        <f t="shared" si="138"/>
        <v>41537.845451388886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H1271" t="s">
        <v>8224</v>
      </c>
      <c r="I1271" t="s">
        <v>8246</v>
      </c>
      <c r="K1271">
        <v>1460764800</v>
      </c>
      <c r="L1271">
        <v>1458157512</v>
      </c>
      <c r="M1271" t="b">
        <v>1</v>
      </c>
      <c r="N1271">
        <v>206</v>
      </c>
      <c r="O1271" s="9">
        <f t="shared" si="133"/>
        <v>108.64893617021276</v>
      </c>
      <c r="P1271" s="12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t="b">
        <v>1</v>
      </c>
      <c r="T1271" t="s">
        <v>8276</v>
      </c>
      <c r="U1271" s="6">
        <f t="shared" si="137"/>
        <v>42445.823055555556</v>
      </c>
      <c r="V1271" s="9">
        <f t="shared" si="139"/>
        <v>2016</v>
      </c>
      <c r="W1271" s="6">
        <f t="shared" si="138"/>
        <v>42476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H1272" t="s">
        <v>8224</v>
      </c>
      <c r="I1272" t="s">
        <v>8246</v>
      </c>
      <c r="K1272">
        <v>1332704042</v>
      </c>
      <c r="L1272">
        <v>1327523642</v>
      </c>
      <c r="M1272" t="b">
        <v>1</v>
      </c>
      <c r="N1272">
        <v>169</v>
      </c>
      <c r="O1272" s="9">
        <f t="shared" si="133"/>
        <v>114.72</v>
      </c>
      <c r="P1272" s="1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t="b">
        <v>1</v>
      </c>
      <c r="T1272" t="s">
        <v>8276</v>
      </c>
      <c r="U1272" s="6">
        <f t="shared" si="137"/>
        <v>40933.85696759259</v>
      </c>
      <c r="V1272" s="9">
        <f t="shared" si="139"/>
        <v>2012</v>
      </c>
      <c r="W1272" s="6">
        <f t="shared" si="138"/>
        <v>40993.815300925926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H1273" t="s">
        <v>8224</v>
      </c>
      <c r="I1273" t="s">
        <v>8246</v>
      </c>
      <c r="K1273">
        <v>1384363459</v>
      </c>
      <c r="L1273">
        <v>1381767859</v>
      </c>
      <c r="M1273" t="b">
        <v>1</v>
      </c>
      <c r="N1273">
        <v>31</v>
      </c>
      <c r="O1273" s="9">
        <f t="shared" si="133"/>
        <v>101.8</v>
      </c>
      <c r="P1273" s="12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t="b">
        <v>1</v>
      </c>
      <c r="T1273" t="s">
        <v>8276</v>
      </c>
      <c r="U1273" s="6">
        <f t="shared" si="137"/>
        <v>41561.683553240742</v>
      </c>
      <c r="V1273" s="9">
        <f t="shared" si="139"/>
        <v>2013</v>
      </c>
      <c r="W1273" s="6">
        <f t="shared" si="138"/>
        <v>41591.725219907406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H1274" t="s">
        <v>8224</v>
      </c>
      <c r="I1274" t="s">
        <v>8246</v>
      </c>
      <c r="K1274">
        <v>1276574400</v>
      </c>
      <c r="L1274">
        <v>1270576379</v>
      </c>
      <c r="M1274" t="b">
        <v>1</v>
      </c>
      <c r="N1274">
        <v>28</v>
      </c>
      <c r="O1274" s="9">
        <f t="shared" si="133"/>
        <v>106</v>
      </c>
      <c r="P1274" s="12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t="b">
        <v>1</v>
      </c>
      <c r="T1274" t="s">
        <v>8276</v>
      </c>
      <c r="U1274" s="6">
        <f t="shared" si="137"/>
        <v>40274.745127314818</v>
      </c>
      <c r="V1274" s="9">
        <f t="shared" si="139"/>
        <v>2010</v>
      </c>
      <c r="W1274" s="6">
        <f t="shared" si="138"/>
        <v>40344.166666666664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H1275" t="s">
        <v>8229</v>
      </c>
      <c r="I1275" t="s">
        <v>8251</v>
      </c>
      <c r="K1275">
        <v>1409506291</v>
      </c>
      <c r="L1275">
        <v>1406914291</v>
      </c>
      <c r="M1275" t="b">
        <v>1</v>
      </c>
      <c r="N1275">
        <v>54</v>
      </c>
      <c r="O1275" s="9">
        <f t="shared" si="133"/>
        <v>103.5</v>
      </c>
      <c r="P1275" s="12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t="b">
        <v>1</v>
      </c>
      <c r="T1275" t="s">
        <v>8276</v>
      </c>
      <c r="U1275" s="6">
        <f t="shared" si="137"/>
        <v>41852.730219907404</v>
      </c>
      <c r="V1275" s="9">
        <f t="shared" si="139"/>
        <v>2014</v>
      </c>
      <c r="W1275" s="6">
        <f t="shared" si="138"/>
        <v>41882.730219907404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H1276" t="s">
        <v>8224</v>
      </c>
      <c r="I1276" t="s">
        <v>8246</v>
      </c>
      <c r="K1276">
        <v>1346344425</v>
      </c>
      <c r="L1276">
        <v>1343320425</v>
      </c>
      <c r="M1276" t="b">
        <v>1</v>
      </c>
      <c r="N1276">
        <v>467</v>
      </c>
      <c r="O1276" s="9">
        <f t="shared" si="133"/>
        <v>154.97535999999999</v>
      </c>
      <c r="P1276" s="12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t="b">
        <v>1</v>
      </c>
      <c r="T1276" t="s">
        <v>8276</v>
      </c>
      <c r="U1276" s="6">
        <f t="shared" si="137"/>
        <v>41116.690104166664</v>
      </c>
      <c r="V1276" s="9">
        <f t="shared" si="139"/>
        <v>2012</v>
      </c>
      <c r="W1276" s="6">
        <f t="shared" si="138"/>
        <v>41151.690104166664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H1277" t="s">
        <v>8224</v>
      </c>
      <c r="I1277" t="s">
        <v>8246</v>
      </c>
      <c r="K1277">
        <v>1375908587</v>
      </c>
      <c r="L1277">
        <v>1372884587</v>
      </c>
      <c r="M1277" t="b">
        <v>1</v>
      </c>
      <c r="N1277">
        <v>389</v>
      </c>
      <c r="O1277" s="9">
        <f t="shared" si="133"/>
        <v>162.14066666666668</v>
      </c>
      <c r="P1277" s="12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t="b">
        <v>1</v>
      </c>
      <c r="T1277" t="s">
        <v>8276</v>
      </c>
      <c r="U1277" s="6">
        <f t="shared" si="137"/>
        <v>41458.867905092593</v>
      </c>
      <c r="V1277" s="9">
        <f t="shared" si="139"/>
        <v>2013</v>
      </c>
      <c r="W1277" s="6">
        <f t="shared" si="138"/>
        <v>41493.867905092593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H1278" t="s">
        <v>8224</v>
      </c>
      <c r="I1278" t="s">
        <v>8246</v>
      </c>
      <c r="K1278">
        <v>1251777600</v>
      </c>
      <c r="L1278">
        <v>1247504047</v>
      </c>
      <c r="M1278" t="b">
        <v>1</v>
      </c>
      <c r="N1278">
        <v>68</v>
      </c>
      <c r="O1278" s="9">
        <f t="shared" si="133"/>
        <v>104.42100000000001</v>
      </c>
      <c r="P1278" s="12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t="b">
        <v>1</v>
      </c>
      <c r="T1278" t="s">
        <v>8276</v>
      </c>
      <c r="U1278" s="6">
        <f t="shared" si="137"/>
        <v>40007.704247685186</v>
      </c>
      <c r="V1278" s="9">
        <f t="shared" si="139"/>
        <v>2009</v>
      </c>
      <c r="W1278" s="6">
        <f t="shared" si="138"/>
        <v>40057.166666666664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H1279" t="s">
        <v>8224</v>
      </c>
      <c r="I1279" t="s">
        <v>8246</v>
      </c>
      <c r="K1279">
        <v>1346765347</v>
      </c>
      <c r="L1279">
        <v>1343741347</v>
      </c>
      <c r="M1279" t="b">
        <v>1</v>
      </c>
      <c r="N1279">
        <v>413</v>
      </c>
      <c r="O1279" s="9">
        <f t="shared" si="133"/>
        <v>106.12433333333334</v>
      </c>
      <c r="P1279" s="12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t="b">
        <v>1</v>
      </c>
      <c r="T1279" t="s">
        <v>8276</v>
      </c>
      <c r="U1279" s="6">
        <f t="shared" si="137"/>
        <v>41121.561886574076</v>
      </c>
      <c r="V1279" s="9">
        <f t="shared" si="139"/>
        <v>2012</v>
      </c>
      <c r="W1279" s="6">
        <f t="shared" si="138"/>
        <v>41156.561886574076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H1280" t="s">
        <v>8224</v>
      </c>
      <c r="I1280" t="s">
        <v>8246</v>
      </c>
      <c r="K1280">
        <v>1403661600</v>
      </c>
      <c r="L1280">
        <v>1401196766</v>
      </c>
      <c r="M1280" t="b">
        <v>1</v>
      </c>
      <c r="N1280">
        <v>190</v>
      </c>
      <c r="O1280" s="9">
        <f t="shared" si="133"/>
        <v>154.93846153846152</v>
      </c>
      <c r="P1280" s="12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t="b">
        <v>1</v>
      </c>
      <c r="T1280" t="s">
        <v>8276</v>
      </c>
      <c r="U1280" s="6">
        <f t="shared" si="137"/>
        <v>41786.555162037039</v>
      </c>
      <c r="V1280" s="9">
        <f t="shared" si="139"/>
        <v>2014</v>
      </c>
      <c r="W1280" s="6">
        <f t="shared" si="138"/>
        <v>41815.083333333336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H1281" t="s">
        <v>8224</v>
      </c>
      <c r="I1281" t="s">
        <v>8246</v>
      </c>
      <c r="K1281">
        <v>1395624170</v>
      </c>
      <c r="L1281">
        <v>1392171770</v>
      </c>
      <c r="M1281" t="b">
        <v>1</v>
      </c>
      <c r="N1281">
        <v>189</v>
      </c>
      <c r="O1281" s="9">
        <f t="shared" si="133"/>
        <v>110.77157238734419</v>
      </c>
      <c r="P1281" s="12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t="b">
        <v>1</v>
      </c>
      <c r="T1281" t="s">
        <v>8276</v>
      </c>
      <c r="U1281" s="6">
        <f t="shared" si="137"/>
        <v>41682.099189814813</v>
      </c>
      <c r="V1281" s="9">
        <f t="shared" si="139"/>
        <v>2014</v>
      </c>
      <c r="W1281" s="6">
        <f t="shared" si="138"/>
        <v>41722.057523148149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H1282" t="s">
        <v>8224</v>
      </c>
      <c r="I1282" t="s">
        <v>8246</v>
      </c>
      <c r="K1282">
        <v>1299003054</v>
      </c>
      <c r="L1282">
        <v>1291227054</v>
      </c>
      <c r="M1282" t="b">
        <v>1</v>
      </c>
      <c r="N1282">
        <v>130</v>
      </c>
      <c r="O1282" s="9">
        <f t="shared" si="133"/>
        <v>110.91186666666667</v>
      </c>
      <c r="P1282" s="12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t="b">
        <v>1</v>
      </c>
      <c r="T1282" t="s">
        <v>8276</v>
      </c>
      <c r="U1282" s="6">
        <f t="shared" si="137"/>
        <v>40513.757569444446</v>
      </c>
      <c r="V1282" s="9">
        <f t="shared" si="139"/>
        <v>2010</v>
      </c>
      <c r="W1282" s="6">
        <f t="shared" si="138"/>
        <v>40603.757569444446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H1283" t="s">
        <v>8224</v>
      </c>
      <c r="I1283" t="s">
        <v>8246</v>
      </c>
      <c r="K1283">
        <v>1375033836</v>
      </c>
      <c r="L1283">
        <v>1373305836</v>
      </c>
      <c r="M1283" t="b">
        <v>1</v>
      </c>
      <c r="N1283">
        <v>74</v>
      </c>
      <c r="O1283" s="9">
        <f t="shared" ref="O1283:O1346" si="140">E1283*100/D1283</f>
        <v>110.71428571428571</v>
      </c>
      <c r="P1283" s="12">
        <f t="shared" ref="P1283:P1346" si="141">IF(N1283=0,0,E1283/N1283)</f>
        <v>104.72972972972973</v>
      </c>
      <c r="Q1283" t="str">
        <f t="shared" ref="Q1283:Q1346" si="142">LEFT(T1283,FIND("/",T1283)-1)</f>
        <v>music</v>
      </c>
      <c r="R1283" t="str">
        <f t="shared" ref="R1283:R1346" si="143">RIGHT(T1283,LEN(T1283)-FIND("/",T1283))</f>
        <v>rock</v>
      </c>
      <c r="S1283" t="b">
        <v>1</v>
      </c>
      <c r="T1283" t="s">
        <v>8276</v>
      </c>
      <c r="U1283" s="6">
        <f t="shared" ref="U1283:U1346" si="144">(L1283/86400)+DATE(1970,1,1)</f>
        <v>41463.743472222224</v>
      </c>
      <c r="V1283" s="9">
        <f t="shared" si="139"/>
        <v>2013</v>
      </c>
      <c r="W1283" s="6">
        <f t="shared" ref="W1283:W1346" si="145">(K1283/86400)+DATE(1970,1,1)</f>
        <v>41483.743472222224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H1284" t="s">
        <v>8224</v>
      </c>
      <c r="I1284" t="s">
        <v>8246</v>
      </c>
      <c r="K1284">
        <v>1386565140</v>
      </c>
      <c r="L1284">
        <v>1383909855</v>
      </c>
      <c r="M1284" t="b">
        <v>1</v>
      </c>
      <c r="N1284">
        <v>274</v>
      </c>
      <c r="O1284" s="9">
        <f t="shared" si="140"/>
        <v>123.61333333333333</v>
      </c>
      <c r="P1284" s="12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t="b">
        <v>1</v>
      </c>
      <c r="T1284" t="s">
        <v>8276</v>
      </c>
      <c r="U1284" s="6">
        <f t="shared" si="144"/>
        <v>41586.475173611107</v>
      </c>
      <c r="V1284" s="9">
        <f t="shared" ref="V1284:V1347" si="146">YEAR(U1284)</f>
        <v>2013</v>
      </c>
      <c r="W1284" s="6">
        <f t="shared" si="145"/>
        <v>41617.207638888889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H1285" t="s">
        <v>8224</v>
      </c>
      <c r="I1285" t="s">
        <v>8246</v>
      </c>
      <c r="K1285">
        <v>1362974400</v>
      </c>
      <c r="L1285">
        <v>1360948389</v>
      </c>
      <c r="M1285" t="b">
        <v>1</v>
      </c>
      <c r="N1285">
        <v>22</v>
      </c>
      <c r="O1285" s="9">
        <f t="shared" si="140"/>
        <v>211.05</v>
      </c>
      <c r="P1285" s="12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t="b">
        <v>1</v>
      </c>
      <c r="T1285" t="s">
        <v>8276</v>
      </c>
      <c r="U1285" s="6">
        <f t="shared" si="144"/>
        <v>41320.717465277776</v>
      </c>
      <c r="V1285" s="9">
        <f t="shared" si="146"/>
        <v>2013</v>
      </c>
      <c r="W1285" s="6">
        <f t="shared" si="145"/>
        <v>41344.166666666664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H1286" t="s">
        <v>8224</v>
      </c>
      <c r="I1286" t="s">
        <v>8246</v>
      </c>
      <c r="K1286">
        <v>1483203540</v>
      </c>
      <c r="L1286">
        <v>1481175482</v>
      </c>
      <c r="M1286" t="b">
        <v>0</v>
      </c>
      <c r="N1286">
        <v>31</v>
      </c>
      <c r="O1286" s="9">
        <f t="shared" si="140"/>
        <v>101</v>
      </c>
      <c r="P1286" s="12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t="b">
        <v>1</v>
      </c>
      <c r="T1286" t="s">
        <v>8271</v>
      </c>
      <c r="U1286" s="6">
        <f t="shared" si="144"/>
        <v>42712.23474537037</v>
      </c>
      <c r="V1286" s="9">
        <f t="shared" si="146"/>
        <v>2016</v>
      </c>
      <c r="W1286" s="6">
        <f t="shared" si="145"/>
        <v>42735.707638888889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H1287" t="s">
        <v>8225</v>
      </c>
      <c r="I1287" t="s">
        <v>8247</v>
      </c>
      <c r="K1287">
        <v>1434808775</v>
      </c>
      <c r="L1287">
        <v>1433512775</v>
      </c>
      <c r="M1287" t="b">
        <v>0</v>
      </c>
      <c r="N1287">
        <v>63</v>
      </c>
      <c r="O1287" s="9">
        <f t="shared" si="140"/>
        <v>101.65</v>
      </c>
      <c r="P1287" s="12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t="b">
        <v>1</v>
      </c>
      <c r="T1287" t="s">
        <v>8271</v>
      </c>
      <c r="U1287" s="6">
        <f t="shared" si="144"/>
        <v>42160.583043981482</v>
      </c>
      <c r="V1287" s="9">
        <f t="shared" si="146"/>
        <v>2015</v>
      </c>
      <c r="W1287" s="6">
        <f t="shared" si="145"/>
        <v>42175.583043981482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H1288" t="s">
        <v>8225</v>
      </c>
      <c r="I1288" t="s">
        <v>8247</v>
      </c>
      <c r="K1288">
        <v>1424181600</v>
      </c>
      <c r="L1288">
        <v>1423041227</v>
      </c>
      <c r="M1288" t="b">
        <v>0</v>
      </c>
      <c r="N1288">
        <v>20</v>
      </c>
      <c r="O1288" s="9">
        <f t="shared" si="140"/>
        <v>108.33333333333333</v>
      </c>
      <c r="P1288" s="12">
        <f t="shared" si="141"/>
        <v>81.25</v>
      </c>
      <c r="Q1288" t="str">
        <f t="shared" si="142"/>
        <v>theater</v>
      </c>
      <c r="R1288" t="str">
        <f t="shared" si="143"/>
        <v>plays</v>
      </c>
      <c r="S1288" t="b">
        <v>1</v>
      </c>
      <c r="T1288" t="s">
        <v>8271</v>
      </c>
      <c r="U1288" s="6">
        <f t="shared" si="144"/>
        <v>42039.384571759263</v>
      </c>
      <c r="V1288" s="9">
        <f t="shared" si="146"/>
        <v>2015</v>
      </c>
      <c r="W1288" s="6">
        <f t="shared" si="145"/>
        <v>42052.583333333328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H1289" t="s">
        <v>8225</v>
      </c>
      <c r="I1289" t="s">
        <v>8247</v>
      </c>
      <c r="K1289">
        <v>1434120856</v>
      </c>
      <c r="L1289">
        <v>1428936856</v>
      </c>
      <c r="M1289" t="b">
        <v>0</v>
      </c>
      <c r="N1289">
        <v>25</v>
      </c>
      <c r="O1289" s="9">
        <f t="shared" si="140"/>
        <v>242</v>
      </c>
      <c r="P1289" s="12">
        <f t="shared" si="141"/>
        <v>24.2</v>
      </c>
      <c r="Q1289" t="str">
        <f t="shared" si="142"/>
        <v>theater</v>
      </c>
      <c r="R1289" t="str">
        <f t="shared" si="143"/>
        <v>plays</v>
      </c>
      <c r="S1289" t="b">
        <v>1</v>
      </c>
      <c r="T1289" t="s">
        <v>8271</v>
      </c>
      <c r="U1289" s="6">
        <f t="shared" si="144"/>
        <v>42107.621018518519</v>
      </c>
      <c r="V1289" s="9">
        <f t="shared" si="146"/>
        <v>2015</v>
      </c>
      <c r="W1289" s="6">
        <f t="shared" si="145"/>
        <v>42167.621018518519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H1290" t="s">
        <v>8224</v>
      </c>
      <c r="I1290" t="s">
        <v>8246</v>
      </c>
      <c r="K1290">
        <v>1470801600</v>
      </c>
      <c r="L1290">
        <v>1468122163</v>
      </c>
      <c r="M1290" t="b">
        <v>0</v>
      </c>
      <c r="N1290">
        <v>61</v>
      </c>
      <c r="O1290" s="9">
        <f t="shared" si="140"/>
        <v>100.45</v>
      </c>
      <c r="P1290" s="12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t="b">
        <v>1</v>
      </c>
      <c r="T1290" t="s">
        <v>8271</v>
      </c>
      <c r="U1290" s="6">
        <f t="shared" si="144"/>
        <v>42561.154664351852</v>
      </c>
      <c r="V1290" s="9">
        <f t="shared" si="146"/>
        <v>2016</v>
      </c>
      <c r="W1290" s="6">
        <f t="shared" si="145"/>
        <v>42592.166666666672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H1291" t="s">
        <v>8224</v>
      </c>
      <c r="I1291" t="s">
        <v>8246</v>
      </c>
      <c r="K1291">
        <v>1483499645</v>
      </c>
      <c r="L1291">
        <v>1480907645</v>
      </c>
      <c r="M1291" t="b">
        <v>0</v>
      </c>
      <c r="N1291">
        <v>52</v>
      </c>
      <c r="O1291" s="9">
        <f t="shared" si="140"/>
        <v>125.06666666666666</v>
      </c>
      <c r="P1291" s="12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t="b">
        <v>1</v>
      </c>
      <c r="T1291" t="s">
        <v>8271</v>
      </c>
      <c r="U1291" s="6">
        <f t="shared" si="144"/>
        <v>42709.134780092594</v>
      </c>
      <c r="V1291" s="9">
        <f t="shared" si="146"/>
        <v>2016</v>
      </c>
      <c r="W1291" s="6">
        <f t="shared" si="145"/>
        <v>42739.134780092594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H1292" t="s">
        <v>8224</v>
      </c>
      <c r="I1292" t="s">
        <v>8246</v>
      </c>
      <c r="K1292">
        <v>1429772340</v>
      </c>
      <c r="L1292">
        <v>1427121931</v>
      </c>
      <c r="M1292" t="b">
        <v>0</v>
      </c>
      <c r="N1292">
        <v>86</v>
      </c>
      <c r="O1292" s="9">
        <f t="shared" si="140"/>
        <v>108.57142857142857</v>
      </c>
      <c r="P1292" s="1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t="b">
        <v>1</v>
      </c>
      <c r="T1292" t="s">
        <v>8271</v>
      </c>
      <c r="U1292" s="6">
        <f t="shared" si="144"/>
        <v>42086.614942129629</v>
      </c>
      <c r="V1292" s="9">
        <f t="shared" si="146"/>
        <v>2015</v>
      </c>
      <c r="W1292" s="6">
        <f t="shared" si="145"/>
        <v>42117.290972222225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H1293" t="s">
        <v>8224</v>
      </c>
      <c r="I1293" t="s">
        <v>8246</v>
      </c>
      <c r="K1293">
        <v>1428390000</v>
      </c>
      <c r="L1293">
        <v>1425224391</v>
      </c>
      <c r="M1293" t="b">
        <v>0</v>
      </c>
      <c r="N1293">
        <v>42</v>
      </c>
      <c r="O1293" s="9">
        <f t="shared" si="140"/>
        <v>145.69999999999999</v>
      </c>
      <c r="P1293" s="12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t="b">
        <v>1</v>
      </c>
      <c r="T1293" t="s">
        <v>8271</v>
      </c>
      <c r="U1293" s="6">
        <f t="shared" si="144"/>
        <v>42064.652673611112</v>
      </c>
      <c r="V1293" s="9">
        <f t="shared" si="146"/>
        <v>2015</v>
      </c>
      <c r="W1293" s="6">
        <f t="shared" si="145"/>
        <v>42101.291666666672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H1294" t="s">
        <v>8225</v>
      </c>
      <c r="I1294" t="s">
        <v>8247</v>
      </c>
      <c r="K1294">
        <v>1444172340</v>
      </c>
      <c r="L1294">
        <v>1441822828</v>
      </c>
      <c r="M1294" t="b">
        <v>0</v>
      </c>
      <c r="N1294">
        <v>52</v>
      </c>
      <c r="O1294" s="9">
        <f t="shared" si="140"/>
        <v>110</v>
      </c>
      <c r="P1294" s="12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t="b">
        <v>1</v>
      </c>
      <c r="T1294" t="s">
        <v>8271</v>
      </c>
      <c r="U1294" s="6">
        <f t="shared" si="144"/>
        <v>42256.764212962968</v>
      </c>
      <c r="V1294" s="9">
        <f t="shared" si="146"/>
        <v>2015</v>
      </c>
      <c r="W1294" s="6">
        <f t="shared" si="145"/>
        <v>42283.957638888889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H1295" t="s">
        <v>8224</v>
      </c>
      <c r="I1295" t="s">
        <v>8246</v>
      </c>
      <c r="K1295">
        <v>1447523371</v>
      </c>
      <c r="L1295">
        <v>1444927771</v>
      </c>
      <c r="M1295" t="b">
        <v>0</v>
      </c>
      <c r="N1295">
        <v>120</v>
      </c>
      <c r="O1295" s="9">
        <f t="shared" si="140"/>
        <v>102.23333333333333</v>
      </c>
      <c r="P1295" s="12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t="b">
        <v>1</v>
      </c>
      <c r="T1295" t="s">
        <v>8271</v>
      </c>
      <c r="U1295" s="6">
        <f t="shared" si="144"/>
        <v>42292.701053240744</v>
      </c>
      <c r="V1295" s="9">
        <f t="shared" si="146"/>
        <v>2015</v>
      </c>
      <c r="W1295" s="6">
        <f t="shared" si="145"/>
        <v>42322.742719907408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H1296" t="s">
        <v>8225</v>
      </c>
      <c r="I1296" t="s">
        <v>8247</v>
      </c>
      <c r="K1296">
        <v>1445252400</v>
      </c>
      <c r="L1296">
        <v>1443696797</v>
      </c>
      <c r="M1296" t="b">
        <v>0</v>
      </c>
      <c r="N1296">
        <v>22</v>
      </c>
      <c r="O1296" s="9">
        <f t="shared" si="140"/>
        <v>122</v>
      </c>
      <c r="P1296" s="12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t="b">
        <v>1</v>
      </c>
      <c r="T1296" t="s">
        <v>8271</v>
      </c>
      <c r="U1296" s="6">
        <f t="shared" si="144"/>
        <v>42278.453668981485</v>
      </c>
      <c r="V1296" s="9">
        <f t="shared" si="146"/>
        <v>2015</v>
      </c>
      <c r="W1296" s="6">
        <f t="shared" si="145"/>
        <v>42296.458333333328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H1297" t="s">
        <v>8225</v>
      </c>
      <c r="I1297" t="s">
        <v>8247</v>
      </c>
      <c r="K1297">
        <v>1438189200</v>
      </c>
      <c r="L1297">
        <v>1435585497</v>
      </c>
      <c r="M1297" t="b">
        <v>0</v>
      </c>
      <c r="N1297">
        <v>64</v>
      </c>
      <c r="O1297" s="9">
        <f t="shared" si="140"/>
        <v>101.96</v>
      </c>
      <c r="P1297" s="12">
        <f t="shared" si="141"/>
        <v>39.828125</v>
      </c>
      <c r="Q1297" t="str">
        <f t="shared" si="142"/>
        <v>theater</v>
      </c>
      <c r="R1297" t="str">
        <f t="shared" si="143"/>
        <v>plays</v>
      </c>
      <c r="S1297" t="b">
        <v>1</v>
      </c>
      <c r="T1297" t="s">
        <v>8271</v>
      </c>
      <c r="U1297" s="6">
        <f t="shared" si="144"/>
        <v>42184.572881944448</v>
      </c>
      <c r="V1297" s="9">
        <f t="shared" si="146"/>
        <v>2015</v>
      </c>
      <c r="W1297" s="6">
        <f t="shared" si="145"/>
        <v>42214.708333333328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H1298" t="s">
        <v>8225</v>
      </c>
      <c r="I1298" t="s">
        <v>8247</v>
      </c>
      <c r="K1298">
        <v>1457914373</v>
      </c>
      <c r="L1298">
        <v>1456189973</v>
      </c>
      <c r="M1298" t="b">
        <v>0</v>
      </c>
      <c r="N1298">
        <v>23</v>
      </c>
      <c r="O1298" s="9">
        <f t="shared" si="140"/>
        <v>141.1764705882353</v>
      </c>
      <c r="P1298" s="12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t="b">
        <v>1</v>
      </c>
      <c r="T1298" t="s">
        <v>8271</v>
      </c>
      <c r="U1298" s="6">
        <f t="shared" si="144"/>
        <v>42423.050613425927</v>
      </c>
      <c r="V1298" s="9">
        <f t="shared" si="146"/>
        <v>2016</v>
      </c>
      <c r="W1298" s="6">
        <f t="shared" si="145"/>
        <v>42443.008946759262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H1299" t="s">
        <v>8224</v>
      </c>
      <c r="I1299" t="s">
        <v>8246</v>
      </c>
      <c r="K1299">
        <v>1462125358</v>
      </c>
      <c r="L1299">
        <v>1459533358</v>
      </c>
      <c r="M1299" t="b">
        <v>0</v>
      </c>
      <c r="N1299">
        <v>238</v>
      </c>
      <c r="O1299" s="9">
        <f t="shared" si="140"/>
        <v>109.52500000000001</v>
      </c>
      <c r="P1299" s="12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t="b">
        <v>1</v>
      </c>
      <c r="T1299" t="s">
        <v>8271</v>
      </c>
      <c r="U1299" s="6">
        <f t="shared" si="144"/>
        <v>42461.747199074074</v>
      </c>
      <c r="V1299" s="9">
        <f t="shared" si="146"/>
        <v>2016</v>
      </c>
      <c r="W1299" s="6">
        <f t="shared" si="145"/>
        <v>42491.747199074074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H1300" t="s">
        <v>8225</v>
      </c>
      <c r="I1300" t="s">
        <v>8247</v>
      </c>
      <c r="K1300">
        <v>1461860432</v>
      </c>
      <c r="L1300">
        <v>1459268432</v>
      </c>
      <c r="M1300" t="b">
        <v>0</v>
      </c>
      <c r="N1300">
        <v>33</v>
      </c>
      <c r="O1300" s="9">
        <f t="shared" si="140"/>
        <v>104.65</v>
      </c>
      <c r="P1300" s="12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t="b">
        <v>1</v>
      </c>
      <c r="T1300" t="s">
        <v>8271</v>
      </c>
      <c r="U1300" s="6">
        <f t="shared" si="144"/>
        <v>42458.680925925924</v>
      </c>
      <c r="V1300" s="9">
        <f t="shared" si="146"/>
        <v>2016</v>
      </c>
      <c r="W1300" s="6">
        <f t="shared" si="145"/>
        <v>42488.680925925924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H1301" t="s">
        <v>8224</v>
      </c>
      <c r="I1301" t="s">
        <v>8246</v>
      </c>
      <c r="K1301">
        <v>1436902359</v>
      </c>
      <c r="L1301">
        <v>1434310359</v>
      </c>
      <c r="M1301" t="b">
        <v>0</v>
      </c>
      <c r="N1301">
        <v>32</v>
      </c>
      <c r="O1301" s="9">
        <f t="shared" si="140"/>
        <v>124</v>
      </c>
      <c r="P1301" s="12">
        <f t="shared" si="141"/>
        <v>135.625</v>
      </c>
      <c r="Q1301" t="str">
        <f t="shared" si="142"/>
        <v>theater</v>
      </c>
      <c r="R1301" t="str">
        <f t="shared" si="143"/>
        <v>plays</v>
      </c>
      <c r="S1301" t="b">
        <v>1</v>
      </c>
      <c r="T1301" t="s">
        <v>8271</v>
      </c>
      <c r="U1301" s="6">
        <f t="shared" si="144"/>
        <v>42169.814340277779</v>
      </c>
      <c r="V1301" s="9">
        <f t="shared" si="146"/>
        <v>2015</v>
      </c>
      <c r="W1301" s="6">
        <f t="shared" si="145"/>
        <v>42199.814340277779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H1302" t="s">
        <v>8224</v>
      </c>
      <c r="I1302" t="s">
        <v>8246</v>
      </c>
      <c r="K1302">
        <v>1464807420</v>
      </c>
      <c r="L1302">
        <v>1461427938</v>
      </c>
      <c r="M1302" t="b">
        <v>0</v>
      </c>
      <c r="N1302">
        <v>24</v>
      </c>
      <c r="O1302" s="9">
        <f t="shared" si="140"/>
        <v>135</v>
      </c>
      <c r="P1302" s="12">
        <f t="shared" si="141"/>
        <v>168.75</v>
      </c>
      <c r="Q1302" t="str">
        <f t="shared" si="142"/>
        <v>theater</v>
      </c>
      <c r="R1302" t="str">
        <f t="shared" si="143"/>
        <v>plays</v>
      </c>
      <c r="S1302" t="b">
        <v>1</v>
      </c>
      <c r="T1302" t="s">
        <v>8271</v>
      </c>
      <c r="U1302" s="6">
        <f t="shared" si="144"/>
        <v>42483.675208333334</v>
      </c>
      <c r="V1302" s="9">
        <f t="shared" si="146"/>
        <v>2016</v>
      </c>
      <c r="W1302" s="6">
        <f t="shared" si="145"/>
        <v>42522.789583333331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H1303" t="s">
        <v>8224</v>
      </c>
      <c r="I1303" t="s">
        <v>8246</v>
      </c>
      <c r="K1303">
        <v>1437447600</v>
      </c>
      <c r="L1303">
        <v>1436551178</v>
      </c>
      <c r="M1303" t="b">
        <v>0</v>
      </c>
      <c r="N1303">
        <v>29</v>
      </c>
      <c r="O1303" s="9">
        <f t="shared" si="140"/>
        <v>102.75</v>
      </c>
      <c r="P1303" s="12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t="b">
        <v>1</v>
      </c>
      <c r="T1303" t="s">
        <v>8271</v>
      </c>
      <c r="U1303" s="6">
        <f t="shared" si="144"/>
        <v>42195.749745370369</v>
      </c>
      <c r="V1303" s="9">
        <f t="shared" si="146"/>
        <v>2015</v>
      </c>
      <c r="W1303" s="6">
        <f t="shared" si="145"/>
        <v>42206.125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H1304" t="s">
        <v>8224</v>
      </c>
      <c r="I1304" t="s">
        <v>8246</v>
      </c>
      <c r="K1304">
        <v>1480559011</v>
      </c>
      <c r="L1304">
        <v>1477963411</v>
      </c>
      <c r="M1304" t="b">
        <v>0</v>
      </c>
      <c r="N1304">
        <v>50</v>
      </c>
      <c r="O1304" s="9">
        <f t="shared" si="140"/>
        <v>100</v>
      </c>
      <c r="P1304" s="12">
        <f t="shared" si="141"/>
        <v>50</v>
      </c>
      <c r="Q1304" t="str">
        <f t="shared" si="142"/>
        <v>theater</v>
      </c>
      <c r="R1304" t="str">
        <f t="shared" si="143"/>
        <v>plays</v>
      </c>
      <c r="S1304" t="b">
        <v>1</v>
      </c>
      <c r="T1304" t="s">
        <v>8271</v>
      </c>
      <c r="U1304" s="6">
        <f t="shared" si="144"/>
        <v>42675.057997685188</v>
      </c>
      <c r="V1304" s="9">
        <f t="shared" si="146"/>
        <v>2016</v>
      </c>
      <c r="W1304" s="6">
        <f t="shared" si="145"/>
        <v>42705.099664351852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H1305" t="s">
        <v>8225</v>
      </c>
      <c r="I1305" t="s">
        <v>8247</v>
      </c>
      <c r="K1305">
        <v>1469962800</v>
      </c>
      <c r="L1305">
        <v>1468578920</v>
      </c>
      <c r="M1305" t="b">
        <v>0</v>
      </c>
      <c r="N1305">
        <v>108</v>
      </c>
      <c r="O1305" s="9">
        <f t="shared" si="140"/>
        <v>130.26085714285713</v>
      </c>
      <c r="P1305" s="12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t="b">
        <v>1</v>
      </c>
      <c r="T1305" t="s">
        <v>8271</v>
      </c>
      <c r="U1305" s="6">
        <f t="shared" si="144"/>
        <v>42566.441203703704</v>
      </c>
      <c r="V1305" s="9">
        <f t="shared" si="146"/>
        <v>2016</v>
      </c>
      <c r="W1305" s="6">
        <f t="shared" si="145"/>
        <v>42582.458333333328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H1306" t="s">
        <v>8225</v>
      </c>
      <c r="I1306" t="s">
        <v>8247</v>
      </c>
      <c r="K1306">
        <v>1489376405</v>
      </c>
      <c r="L1306">
        <v>1484196005</v>
      </c>
      <c r="M1306" t="b">
        <v>0</v>
      </c>
      <c r="N1306">
        <v>104</v>
      </c>
      <c r="O1306" s="9">
        <f t="shared" si="140"/>
        <v>39.627499999999998</v>
      </c>
      <c r="P1306" s="12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t="b">
        <v>0</v>
      </c>
      <c r="T1306" t="s">
        <v>8273</v>
      </c>
      <c r="U1306" s="6">
        <f t="shared" si="144"/>
        <v>42747.194502314815</v>
      </c>
      <c r="V1306" s="9">
        <f t="shared" si="146"/>
        <v>2017</v>
      </c>
      <c r="W1306" s="6">
        <f t="shared" si="145"/>
        <v>42807.152835648143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H1307" t="s">
        <v>8224</v>
      </c>
      <c r="I1307" t="s">
        <v>8246</v>
      </c>
      <c r="K1307">
        <v>1469122200</v>
      </c>
      <c r="L1307">
        <v>1466611108</v>
      </c>
      <c r="M1307" t="b">
        <v>0</v>
      </c>
      <c r="N1307">
        <v>86</v>
      </c>
      <c r="O1307" s="9">
        <f t="shared" si="140"/>
        <v>25.976666666666667</v>
      </c>
      <c r="P1307" s="12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t="b">
        <v>0</v>
      </c>
      <c r="T1307" t="s">
        <v>8273</v>
      </c>
      <c r="U1307" s="6">
        <f t="shared" si="144"/>
        <v>42543.665601851855</v>
      </c>
      <c r="V1307" s="9">
        <f t="shared" si="146"/>
        <v>2016</v>
      </c>
      <c r="W1307" s="6">
        <f t="shared" si="145"/>
        <v>42572.729166666672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H1308" t="s">
        <v>8224</v>
      </c>
      <c r="I1308" t="s">
        <v>8246</v>
      </c>
      <c r="K1308">
        <v>1417690734</v>
      </c>
      <c r="L1308">
        <v>1415098734</v>
      </c>
      <c r="M1308" t="b">
        <v>0</v>
      </c>
      <c r="N1308">
        <v>356</v>
      </c>
      <c r="O1308" s="9">
        <f t="shared" si="140"/>
        <v>65.24636363636364</v>
      </c>
      <c r="P1308" s="12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t="b">
        <v>0</v>
      </c>
      <c r="T1308" t="s">
        <v>8273</v>
      </c>
      <c r="U1308" s="6">
        <f t="shared" si="144"/>
        <v>41947.457569444443</v>
      </c>
      <c r="V1308" s="9">
        <f t="shared" si="146"/>
        <v>2014</v>
      </c>
      <c r="W1308" s="6">
        <f t="shared" si="145"/>
        <v>41977.457569444443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H1309" t="s">
        <v>8224</v>
      </c>
      <c r="I1309" t="s">
        <v>8246</v>
      </c>
      <c r="K1309">
        <v>1455710679</v>
      </c>
      <c r="L1309">
        <v>1453118679</v>
      </c>
      <c r="M1309" t="b">
        <v>0</v>
      </c>
      <c r="N1309">
        <v>45</v>
      </c>
      <c r="O1309" s="9">
        <f t="shared" si="140"/>
        <v>11.513999999999999</v>
      </c>
      <c r="P1309" s="12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t="b">
        <v>0</v>
      </c>
      <c r="T1309" t="s">
        <v>8273</v>
      </c>
      <c r="U1309" s="6">
        <f t="shared" si="144"/>
        <v>42387.503229166672</v>
      </c>
      <c r="V1309" s="9">
        <f t="shared" si="146"/>
        <v>2016</v>
      </c>
      <c r="W1309" s="6">
        <f t="shared" si="145"/>
        <v>42417.503229166672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H1310" t="s">
        <v>8224</v>
      </c>
      <c r="I1310" t="s">
        <v>8246</v>
      </c>
      <c r="K1310">
        <v>1475937812</v>
      </c>
      <c r="L1310">
        <v>1472481812</v>
      </c>
      <c r="M1310" t="b">
        <v>0</v>
      </c>
      <c r="N1310">
        <v>38</v>
      </c>
      <c r="O1310" s="9">
        <f t="shared" si="140"/>
        <v>11.36</v>
      </c>
      <c r="P1310" s="12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t="b">
        <v>0</v>
      </c>
      <c r="T1310" t="s">
        <v>8273</v>
      </c>
      <c r="U1310" s="6">
        <f t="shared" si="144"/>
        <v>42611.613564814819</v>
      </c>
      <c r="V1310" s="9">
        <f t="shared" si="146"/>
        <v>2016</v>
      </c>
      <c r="W1310" s="6">
        <f t="shared" si="145"/>
        <v>42651.613564814819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H1311" t="s">
        <v>8224</v>
      </c>
      <c r="I1311" t="s">
        <v>8246</v>
      </c>
      <c r="K1311">
        <v>1444943468</v>
      </c>
      <c r="L1311">
        <v>1441919468</v>
      </c>
      <c r="M1311" t="b">
        <v>0</v>
      </c>
      <c r="N1311">
        <v>35</v>
      </c>
      <c r="O1311" s="9">
        <f t="shared" si="140"/>
        <v>111.99130434782609</v>
      </c>
      <c r="P1311" s="12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t="b">
        <v>0</v>
      </c>
      <c r="T1311" t="s">
        <v>8273</v>
      </c>
      <c r="U1311" s="6">
        <f t="shared" si="144"/>
        <v>42257.882731481484</v>
      </c>
      <c r="V1311" s="9">
        <f t="shared" si="146"/>
        <v>2015</v>
      </c>
      <c r="W1311" s="6">
        <f t="shared" si="145"/>
        <v>42292.882731481484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H1312" t="s">
        <v>8224</v>
      </c>
      <c r="I1312" t="s">
        <v>8246</v>
      </c>
      <c r="K1312">
        <v>1471622450</v>
      </c>
      <c r="L1312">
        <v>1467734450</v>
      </c>
      <c r="M1312" t="b">
        <v>0</v>
      </c>
      <c r="N1312">
        <v>24</v>
      </c>
      <c r="O1312" s="9">
        <f t="shared" si="140"/>
        <v>15.5</v>
      </c>
      <c r="P1312" s="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t="b">
        <v>0</v>
      </c>
      <c r="T1312" t="s">
        <v>8273</v>
      </c>
      <c r="U1312" s="6">
        <f t="shared" si="144"/>
        <v>42556.667245370365</v>
      </c>
      <c r="V1312" s="9">
        <f t="shared" si="146"/>
        <v>2016</v>
      </c>
      <c r="W1312" s="6">
        <f t="shared" si="145"/>
        <v>42601.667245370365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H1313" t="s">
        <v>8224</v>
      </c>
      <c r="I1313" t="s">
        <v>8246</v>
      </c>
      <c r="K1313">
        <v>1480536919</v>
      </c>
      <c r="L1313">
        <v>1477509319</v>
      </c>
      <c r="M1313" t="b">
        <v>0</v>
      </c>
      <c r="N1313">
        <v>100</v>
      </c>
      <c r="O1313" s="9">
        <f t="shared" si="140"/>
        <v>32.027999999999999</v>
      </c>
      <c r="P1313" s="12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t="b">
        <v>0</v>
      </c>
      <c r="T1313" t="s">
        <v>8273</v>
      </c>
      <c r="U1313" s="6">
        <f t="shared" si="144"/>
        <v>42669.802303240736</v>
      </c>
      <c r="V1313" s="9">
        <f t="shared" si="146"/>
        <v>2016</v>
      </c>
      <c r="W1313" s="6">
        <f t="shared" si="145"/>
        <v>42704.843969907408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H1314" t="s">
        <v>8224</v>
      </c>
      <c r="I1314" t="s">
        <v>8246</v>
      </c>
      <c r="K1314">
        <v>1429375922</v>
      </c>
      <c r="L1314">
        <v>1426783922</v>
      </c>
      <c r="M1314" t="b">
        <v>0</v>
      </c>
      <c r="N1314">
        <v>1</v>
      </c>
      <c r="O1314" s="9">
        <f t="shared" si="140"/>
        <v>0.60869565217391308</v>
      </c>
      <c r="P1314" s="12">
        <f t="shared" si="141"/>
        <v>28</v>
      </c>
      <c r="Q1314" t="str">
        <f t="shared" si="142"/>
        <v>technology</v>
      </c>
      <c r="R1314" t="str">
        <f t="shared" si="143"/>
        <v>wearables</v>
      </c>
      <c r="S1314" t="b">
        <v>0</v>
      </c>
      <c r="T1314" t="s">
        <v>8273</v>
      </c>
      <c r="U1314" s="6">
        <f t="shared" si="144"/>
        <v>42082.702800925923</v>
      </c>
      <c r="V1314" s="9">
        <f t="shared" si="146"/>
        <v>2015</v>
      </c>
      <c r="W1314" s="6">
        <f t="shared" si="145"/>
        <v>42112.702800925923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H1315" t="s">
        <v>8224</v>
      </c>
      <c r="I1315" t="s">
        <v>8246</v>
      </c>
      <c r="K1315">
        <v>1457024514</v>
      </c>
      <c r="L1315">
        <v>1454432514</v>
      </c>
      <c r="M1315" t="b">
        <v>0</v>
      </c>
      <c r="N1315">
        <v>122</v>
      </c>
      <c r="O1315" s="9">
        <f t="shared" si="140"/>
        <v>31.114999999999998</v>
      </c>
      <c r="P1315" s="12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t="b">
        <v>0</v>
      </c>
      <c r="T1315" t="s">
        <v>8273</v>
      </c>
      <c r="U1315" s="6">
        <f t="shared" si="144"/>
        <v>42402.709652777776</v>
      </c>
      <c r="V1315" s="9">
        <f t="shared" si="146"/>
        <v>2016</v>
      </c>
      <c r="W1315" s="6">
        <f t="shared" si="145"/>
        <v>42432.709652777776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H1316" t="s">
        <v>8224</v>
      </c>
      <c r="I1316" t="s">
        <v>8246</v>
      </c>
      <c r="K1316">
        <v>1477065860</v>
      </c>
      <c r="L1316">
        <v>1471881860</v>
      </c>
      <c r="M1316" t="b">
        <v>0</v>
      </c>
      <c r="N1316">
        <v>11</v>
      </c>
      <c r="O1316" s="9">
        <f t="shared" si="140"/>
        <v>1.1266666666666667</v>
      </c>
      <c r="P1316" s="12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t="b">
        <v>0</v>
      </c>
      <c r="T1316" t="s">
        <v>8273</v>
      </c>
      <c r="U1316" s="6">
        <f t="shared" si="144"/>
        <v>42604.669675925921</v>
      </c>
      <c r="V1316" s="9">
        <f t="shared" si="146"/>
        <v>2016</v>
      </c>
      <c r="W1316" s="6">
        <f t="shared" si="145"/>
        <v>42664.669675925921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H1317" t="s">
        <v>8224</v>
      </c>
      <c r="I1317" t="s">
        <v>8246</v>
      </c>
      <c r="K1317">
        <v>1446771600</v>
      </c>
      <c r="L1317">
        <v>1443700648</v>
      </c>
      <c r="M1317" t="b">
        <v>0</v>
      </c>
      <c r="N1317">
        <v>248</v>
      </c>
      <c r="O1317" s="9">
        <f t="shared" si="140"/>
        <v>40.404000000000003</v>
      </c>
      <c r="P1317" s="12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t="b">
        <v>0</v>
      </c>
      <c r="T1317" t="s">
        <v>8273</v>
      </c>
      <c r="U1317" s="6">
        <f t="shared" si="144"/>
        <v>42278.498240740737</v>
      </c>
      <c r="V1317" s="9">
        <f t="shared" si="146"/>
        <v>2015</v>
      </c>
      <c r="W1317" s="6">
        <f t="shared" si="145"/>
        <v>42314.041666666672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H1318" t="s">
        <v>8224</v>
      </c>
      <c r="I1318" t="s">
        <v>8246</v>
      </c>
      <c r="K1318">
        <v>1456700709</v>
      </c>
      <c r="L1318">
        <v>1453676709</v>
      </c>
      <c r="M1318" t="b">
        <v>0</v>
      </c>
      <c r="N1318">
        <v>1</v>
      </c>
      <c r="O1318" s="9">
        <f t="shared" si="140"/>
        <v>1.3333333333333333E-3</v>
      </c>
      <c r="P1318" s="12">
        <f t="shared" si="141"/>
        <v>1</v>
      </c>
      <c r="Q1318" t="str">
        <f t="shared" si="142"/>
        <v>technology</v>
      </c>
      <c r="R1318" t="str">
        <f t="shared" si="143"/>
        <v>wearables</v>
      </c>
      <c r="S1318" t="b">
        <v>0</v>
      </c>
      <c r="T1318" t="s">
        <v>8273</v>
      </c>
      <c r="U1318" s="6">
        <f t="shared" si="144"/>
        <v>42393.961909722224</v>
      </c>
      <c r="V1318" s="9">
        <f t="shared" si="146"/>
        <v>2016</v>
      </c>
      <c r="W1318" s="6">
        <f t="shared" si="145"/>
        <v>42428.961909722224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H1319" t="s">
        <v>8232</v>
      </c>
      <c r="I1319" t="s">
        <v>8253</v>
      </c>
      <c r="K1319">
        <v>1469109600</v>
      </c>
      <c r="L1319">
        <v>1464586746</v>
      </c>
      <c r="M1319" t="b">
        <v>0</v>
      </c>
      <c r="N1319">
        <v>19</v>
      </c>
      <c r="O1319" s="9">
        <f t="shared" si="140"/>
        <v>5.7335000000000003</v>
      </c>
      <c r="P1319" s="12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t="b">
        <v>0</v>
      </c>
      <c r="T1319" t="s">
        <v>8273</v>
      </c>
      <c r="U1319" s="6">
        <f t="shared" si="144"/>
        <v>42520.235486111109</v>
      </c>
      <c r="V1319" s="9">
        <f t="shared" si="146"/>
        <v>2016</v>
      </c>
      <c r="W1319" s="6">
        <f t="shared" si="145"/>
        <v>42572.583333333328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H1320" t="s">
        <v>8224</v>
      </c>
      <c r="I1320" t="s">
        <v>8246</v>
      </c>
      <c r="K1320">
        <v>1420938172</v>
      </c>
      <c r="L1320">
        <v>1418346172</v>
      </c>
      <c r="M1320" t="b">
        <v>0</v>
      </c>
      <c r="N1320">
        <v>135</v>
      </c>
      <c r="O1320" s="9">
        <f t="shared" si="140"/>
        <v>15.324999999999999</v>
      </c>
      <c r="P1320" s="12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t="b">
        <v>0</v>
      </c>
      <c r="T1320" t="s">
        <v>8273</v>
      </c>
      <c r="U1320" s="6">
        <f t="shared" si="144"/>
        <v>41985.043657407412</v>
      </c>
      <c r="V1320" s="9">
        <f t="shared" si="146"/>
        <v>2014</v>
      </c>
      <c r="W1320" s="6">
        <f t="shared" si="145"/>
        <v>42015.043657407412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H1321" t="s">
        <v>8225</v>
      </c>
      <c r="I1321" t="s">
        <v>8247</v>
      </c>
      <c r="K1321">
        <v>1405094400</v>
      </c>
      <c r="L1321">
        <v>1403810965</v>
      </c>
      <c r="M1321" t="b">
        <v>0</v>
      </c>
      <c r="N1321">
        <v>9</v>
      </c>
      <c r="O1321" s="9">
        <f t="shared" si="140"/>
        <v>15.103448275862069</v>
      </c>
      <c r="P1321" s="12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t="b">
        <v>0</v>
      </c>
      <c r="T1321" t="s">
        <v>8273</v>
      </c>
      <c r="U1321" s="6">
        <f t="shared" si="144"/>
        <v>41816.812094907407</v>
      </c>
      <c r="V1321" s="9">
        <f t="shared" si="146"/>
        <v>2014</v>
      </c>
      <c r="W1321" s="6">
        <f t="shared" si="145"/>
        <v>41831.666666666664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H1322" t="s">
        <v>8233</v>
      </c>
      <c r="I1322" t="s">
        <v>8249</v>
      </c>
      <c r="K1322">
        <v>1483138800</v>
      </c>
      <c r="L1322">
        <v>1480610046</v>
      </c>
      <c r="M1322" t="b">
        <v>0</v>
      </c>
      <c r="N1322">
        <v>3</v>
      </c>
      <c r="O1322" s="9">
        <f t="shared" si="140"/>
        <v>0.503</v>
      </c>
      <c r="P1322" s="1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t="b">
        <v>0</v>
      </c>
      <c r="T1322" t="s">
        <v>8273</v>
      </c>
      <c r="U1322" s="6">
        <f t="shared" si="144"/>
        <v>42705.690347222218</v>
      </c>
      <c r="V1322" s="9">
        <f t="shared" si="146"/>
        <v>2016</v>
      </c>
      <c r="W1322" s="6">
        <f t="shared" si="145"/>
        <v>42734.958333333328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H1323" t="s">
        <v>8235</v>
      </c>
      <c r="I1323" t="s">
        <v>8255</v>
      </c>
      <c r="K1323">
        <v>1482515937</v>
      </c>
      <c r="L1323">
        <v>1479923937</v>
      </c>
      <c r="M1323" t="b">
        <v>0</v>
      </c>
      <c r="N1323">
        <v>7</v>
      </c>
      <c r="O1323" s="9">
        <f t="shared" si="140"/>
        <v>1.3028138528138529</v>
      </c>
      <c r="P1323" s="12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t="b">
        <v>0</v>
      </c>
      <c r="T1323" t="s">
        <v>8273</v>
      </c>
      <c r="U1323" s="6">
        <f t="shared" si="144"/>
        <v>42697.74927083333</v>
      </c>
      <c r="V1323" s="9">
        <f t="shared" si="146"/>
        <v>2016</v>
      </c>
      <c r="W1323" s="6">
        <f t="shared" si="145"/>
        <v>42727.74927083333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H1324" t="s">
        <v>8225</v>
      </c>
      <c r="I1324" t="s">
        <v>8247</v>
      </c>
      <c r="K1324">
        <v>1432223125</v>
      </c>
      <c r="L1324">
        <v>1429631125</v>
      </c>
      <c r="M1324" t="b">
        <v>0</v>
      </c>
      <c r="N1324">
        <v>4</v>
      </c>
      <c r="O1324" s="9">
        <f t="shared" si="140"/>
        <v>0.30285714285714288</v>
      </c>
      <c r="P1324" s="12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t="b">
        <v>0</v>
      </c>
      <c r="T1324" t="s">
        <v>8273</v>
      </c>
      <c r="U1324" s="6">
        <f t="shared" si="144"/>
        <v>42115.656539351854</v>
      </c>
      <c r="V1324" s="9">
        <f t="shared" si="146"/>
        <v>2015</v>
      </c>
      <c r="W1324" s="6">
        <f t="shared" si="145"/>
        <v>42145.656539351854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H1325" t="s">
        <v>8224</v>
      </c>
      <c r="I1325" t="s">
        <v>8246</v>
      </c>
      <c r="K1325">
        <v>1461653700</v>
      </c>
      <c r="L1325">
        <v>1458665146</v>
      </c>
      <c r="M1325" t="b">
        <v>0</v>
      </c>
      <c r="N1325">
        <v>44</v>
      </c>
      <c r="O1325" s="9">
        <f t="shared" si="140"/>
        <v>8.8800000000000008</v>
      </c>
      <c r="P1325" s="12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t="b">
        <v>0</v>
      </c>
      <c r="T1325" t="s">
        <v>8273</v>
      </c>
      <c r="U1325" s="6">
        <f t="shared" si="144"/>
        <v>42451.698449074072</v>
      </c>
      <c r="V1325" s="9">
        <f t="shared" si="146"/>
        <v>2016</v>
      </c>
      <c r="W1325" s="6">
        <f t="shared" si="145"/>
        <v>42486.288194444445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H1326" t="s">
        <v>8224</v>
      </c>
      <c r="I1326" t="s">
        <v>8246</v>
      </c>
      <c r="K1326">
        <v>1476371552</v>
      </c>
      <c r="L1326">
        <v>1473779552</v>
      </c>
      <c r="M1326" t="b">
        <v>0</v>
      </c>
      <c r="N1326">
        <v>90</v>
      </c>
      <c r="O1326" s="9">
        <f t="shared" si="140"/>
        <v>9.84</v>
      </c>
      <c r="P1326" s="12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t="b">
        <v>0</v>
      </c>
      <c r="T1326" t="s">
        <v>8273</v>
      </c>
      <c r="U1326" s="6">
        <f t="shared" si="144"/>
        <v>42626.633703703701</v>
      </c>
      <c r="V1326" s="9">
        <f t="shared" si="146"/>
        <v>2016</v>
      </c>
      <c r="W1326" s="6">
        <f t="shared" si="145"/>
        <v>42656.633703703701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H1327" t="s">
        <v>8224</v>
      </c>
      <c r="I1327" t="s">
        <v>8246</v>
      </c>
      <c r="K1327">
        <v>1483063435</v>
      </c>
      <c r="L1327">
        <v>1480471435</v>
      </c>
      <c r="M1327" t="b">
        <v>0</v>
      </c>
      <c r="N1327">
        <v>8</v>
      </c>
      <c r="O1327" s="9">
        <f t="shared" si="140"/>
        <v>2.4300000000000002</v>
      </c>
      <c r="P1327" s="12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t="b">
        <v>0</v>
      </c>
      <c r="T1327" t="s">
        <v>8273</v>
      </c>
      <c r="U1327" s="6">
        <f t="shared" si="144"/>
        <v>42704.086053240739</v>
      </c>
      <c r="V1327" s="9">
        <f t="shared" si="146"/>
        <v>2016</v>
      </c>
      <c r="W1327" s="6">
        <f t="shared" si="145"/>
        <v>42734.086053240739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H1328" t="s">
        <v>8224</v>
      </c>
      <c r="I1328" t="s">
        <v>8246</v>
      </c>
      <c r="K1328">
        <v>1421348428</v>
      </c>
      <c r="L1328">
        <v>1417460428</v>
      </c>
      <c r="M1328" t="b">
        <v>0</v>
      </c>
      <c r="N1328">
        <v>11</v>
      </c>
      <c r="O1328" s="9">
        <f t="shared" si="140"/>
        <v>1.1299999999999999</v>
      </c>
      <c r="P1328" s="12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t="b">
        <v>0</v>
      </c>
      <c r="T1328" t="s">
        <v>8273</v>
      </c>
      <c r="U1328" s="6">
        <f t="shared" si="144"/>
        <v>41974.791990740741</v>
      </c>
      <c r="V1328" s="9">
        <f t="shared" si="146"/>
        <v>2014</v>
      </c>
      <c r="W1328" s="6">
        <f t="shared" si="145"/>
        <v>42019.791990740741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H1329" t="s">
        <v>8224</v>
      </c>
      <c r="I1329" t="s">
        <v>8246</v>
      </c>
      <c r="K1329">
        <v>1432916235</v>
      </c>
      <c r="L1329">
        <v>1430324235</v>
      </c>
      <c r="M1329" t="b">
        <v>0</v>
      </c>
      <c r="N1329">
        <v>41</v>
      </c>
      <c r="O1329" s="9">
        <f t="shared" si="140"/>
        <v>3.5520833333333335</v>
      </c>
      <c r="P1329" s="12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t="b">
        <v>0</v>
      </c>
      <c r="T1329" t="s">
        <v>8273</v>
      </c>
      <c r="U1329" s="6">
        <f t="shared" si="144"/>
        <v>42123.678645833337</v>
      </c>
      <c r="V1329" s="9">
        <f t="shared" si="146"/>
        <v>2015</v>
      </c>
      <c r="W1329" s="6">
        <f t="shared" si="145"/>
        <v>42153.678645833337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H1330" t="s">
        <v>8224</v>
      </c>
      <c r="I1330" t="s">
        <v>8246</v>
      </c>
      <c r="K1330">
        <v>1476458734</v>
      </c>
      <c r="L1330">
        <v>1472570734</v>
      </c>
      <c r="M1330" t="b">
        <v>0</v>
      </c>
      <c r="N1330">
        <v>15</v>
      </c>
      <c r="O1330" s="9">
        <f t="shared" si="140"/>
        <v>2.3306666666666667</v>
      </c>
      <c r="P1330" s="12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t="b">
        <v>0</v>
      </c>
      <c r="T1330" t="s">
        <v>8273</v>
      </c>
      <c r="U1330" s="6">
        <f t="shared" si="144"/>
        <v>42612.642754629633</v>
      </c>
      <c r="V1330" s="9">
        <f t="shared" si="146"/>
        <v>2016</v>
      </c>
      <c r="W1330" s="6">
        <f t="shared" si="145"/>
        <v>42657.642754629633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H1331" t="s">
        <v>8224</v>
      </c>
      <c r="I1331" t="s">
        <v>8246</v>
      </c>
      <c r="K1331">
        <v>1417501145</v>
      </c>
      <c r="L1331">
        <v>1414041545</v>
      </c>
      <c r="M1331" t="b">
        <v>0</v>
      </c>
      <c r="N1331">
        <v>9</v>
      </c>
      <c r="O1331" s="9">
        <f t="shared" si="140"/>
        <v>0.81599999999999995</v>
      </c>
      <c r="P1331" s="12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t="b">
        <v>0</v>
      </c>
      <c r="T1331" t="s">
        <v>8273</v>
      </c>
      <c r="U1331" s="6">
        <f t="shared" si="144"/>
        <v>41935.221585648149</v>
      </c>
      <c r="V1331" s="9">
        <f t="shared" si="146"/>
        <v>2014</v>
      </c>
      <c r="W1331" s="6">
        <f t="shared" si="145"/>
        <v>41975.263252314813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H1332" t="s">
        <v>8224</v>
      </c>
      <c r="I1332" t="s">
        <v>8246</v>
      </c>
      <c r="K1332">
        <v>1467432000</v>
      </c>
      <c r="L1332">
        <v>1464763109</v>
      </c>
      <c r="M1332" t="b">
        <v>0</v>
      </c>
      <c r="N1332">
        <v>50</v>
      </c>
      <c r="O1332" s="9">
        <f t="shared" si="140"/>
        <v>22.494285714285713</v>
      </c>
      <c r="P1332" s="1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t="b">
        <v>0</v>
      </c>
      <c r="T1332" t="s">
        <v>8273</v>
      </c>
      <c r="U1332" s="6">
        <f t="shared" si="144"/>
        <v>42522.276724537034</v>
      </c>
      <c r="V1332" s="9">
        <f t="shared" si="146"/>
        <v>2016</v>
      </c>
      <c r="W1332" s="6">
        <f t="shared" si="145"/>
        <v>42553.166666666672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H1333" t="s">
        <v>8224</v>
      </c>
      <c r="I1333" t="s">
        <v>8246</v>
      </c>
      <c r="K1333">
        <v>1471435554</v>
      </c>
      <c r="L1333">
        <v>1468843554</v>
      </c>
      <c r="M1333" t="b">
        <v>0</v>
      </c>
      <c r="N1333">
        <v>34</v>
      </c>
      <c r="O1333" s="9">
        <f t="shared" si="140"/>
        <v>1.3668</v>
      </c>
      <c r="P1333" s="12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t="b">
        <v>0</v>
      </c>
      <c r="T1333" t="s">
        <v>8273</v>
      </c>
      <c r="U1333" s="6">
        <f t="shared" si="144"/>
        <v>42569.50409722222</v>
      </c>
      <c r="V1333" s="9">
        <f t="shared" si="146"/>
        <v>2016</v>
      </c>
      <c r="W1333" s="6">
        <f t="shared" si="145"/>
        <v>42599.50409722222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H1334" t="s">
        <v>8240</v>
      </c>
      <c r="I1334" t="s">
        <v>8257</v>
      </c>
      <c r="K1334">
        <v>1485480408</v>
      </c>
      <c r="L1334">
        <v>1482888408</v>
      </c>
      <c r="M1334" t="b">
        <v>0</v>
      </c>
      <c r="N1334">
        <v>0</v>
      </c>
      <c r="O1334" s="9">
        <f t="shared" si="140"/>
        <v>0</v>
      </c>
      <c r="P1334" s="12">
        <f t="shared" si="141"/>
        <v>0</v>
      </c>
      <c r="Q1334" t="str">
        <f t="shared" si="142"/>
        <v>technology</v>
      </c>
      <c r="R1334" t="str">
        <f t="shared" si="143"/>
        <v>wearables</v>
      </c>
      <c r="S1334" t="b">
        <v>0</v>
      </c>
      <c r="T1334" t="s">
        <v>8273</v>
      </c>
      <c r="U1334" s="6">
        <f t="shared" si="144"/>
        <v>42732.060277777782</v>
      </c>
      <c r="V1334" s="9">
        <f t="shared" si="146"/>
        <v>2016</v>
      </c>
      <c r="W1334" s="6">
        <f t="shared" si="145"/>
        <v>42762.060277777782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H1335" t="s">
        <v>8226</v>
      </c>
      <c r="I1335" t="s">
        <v>8248</v>
      </c>
      <c r="K1335">
        <v>1405478025</v>
      </c>
      <c r="L1335">
        <v>1402886025</v>
      </c>
      <c r="M1335" t="b">
        <v>0</v>
      </c>
      <c r="N1335">
        <v>0</v>
      </c>
      <c r="O1335" s="9">
        <f t="shared" si="140"/>
        <v>0</v>
      </c>
      <c r="P1335" s="12">
        <f t="shared" si="141"/>
        <v>0</v>
      </c>
      <c r="Q1335" t="str">
        <f t="shared" si="142"/>
        <v>technology</v>
      </c>
      <c r="R1335" t="str">
        <f t="shared" si="143"/>
        <v>wearables</v>
      </c>
      <c r="S1335" t="b">
        <v>0</v>
      </c>
      <c r="T1335" t="s">
        <v>8273</v>
      </c>
      <c r="U1335" s="6">
        <f t="shared" si="144"/>
        <v>41806.106770833336</v>
      </c>
      <c r="V1335" s="9">
        <f t="shared" si="146"/>
        <v>2014</v>
      </c>
      <c r="W1335" s="6">
        <f t="shared" si="145"/>
        <v>41836.106770833336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H1336" t="s">
        <v>8224</v>
      </c>
      <c r="I1336" t="s">
        <v>8246</v>
      </c>
      <c r="K1336">
        <v>1457721287</v>
      </c>
      <c r="L1336">
        <v>1455129287</v>
      </c>
      <c r="M1336" t="b">
        <v>0</v>
      </c>
      <c r="N1336">
        <v>276</v>
      </c>
      <c r="O1336" s="9">
        <f t="shared" si="140"/>
        <v>10.754135338345865</v>
      </c>
      <c r="P1336" s="12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t="b">
        <v>0</v>
      </c>
      <c r="T1336" t="s">
        <v>8273</v>
      </c>
      <c r="U1336" s="6">
        <f t="shared" si="144"/>
        <v>42410.774155092593</v>
      </c>
      <c r="V1336" s="9">
        <f t="shared" si="146"/>
        <v>2016</v>
      </c>
      <c r="W1336" s="6">
        <f t="shared" si="145"/>
        <v>42440.774155092593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H1337" t="s">
        <v>8224</v>
      </c>
      <c r="I1337" t="s">
        <v>8246</v>
      </c>
      <c r="K1337">
        <v>1449354502</v>
      </c>
      <c r="L1337">
        <v>1446762502</v>
      </c>
      <c r="M1337" t="b">
        <v>0</v>
      </c>
      <c r="N1337">
        <v>16</v>
      </c>
      <c r="O1337" s="9">
        <f t="shared" si="140"/>
        <v>19.760000000000002</v>
      </c>
      <c r="P1337" s="12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t="b">
        <v>0</v>
      </c>
      <c r="T1337" t="s">
        <v>8273</v>
      </c>
      <c r="U1337" s="6">
        <f t="shared" si="144"/>
        <v>42313.936365740738</v>
      </c>
      <c r="V1337" s="9">
        <f t="shared" si="146"/>
        <v>2015</v>
      </c>
      <c r="W1337" s="6">
        <f t="shared" si="145"/>
        <v>42343.936365740738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H1338" t="s">
        <v>8224</v>
      </c>
      <c r="I1338" t="s">
        <v>8246</v>
      </c>
      <c r="K1338">
        <v>1418849028</v>
      </c>
      <c r="L1338">
        <v>1415825028</v>
      </c>
      <c r="M1338" t="b">
        <v>0</v>
      </c>
      <c r="N1338">
        <v>224</v>
      </c>
      <c r="O1338" s="9">
        <f t="shared" si="140"/>
        <v>84.947000000000003</v>
      </c>
      <c r="P1338" s="12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t="b">
        <v>0</v>
      </c>
      <c r="T1338" t="s">
        <v>8273</v>
      </c>
      <c r="U1338" s="6">
        <f t="shared" si="144"/>
        <v>41955.863750000004</v>
      </c>
      <c r="V1338" s="9">
        <f t="shared" si="146"/>
        <v>2014</v>
      </c>
      <c r="W1338" s="6">
        <f t="shared" si="145"/>
        <v>41990.863750000004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H1339" t="s">
        <v>8224</v>
      </c>
      <c r="I1339" t="s">
        <v>8246</v>
      </c>
      <c r="K1339">
        <v>1488549079</v>
      </c>
      <c r="L1339">
        <v>1485957079</v>
      </c>
      <c r="M1339" t="b">
        <v>0</v>
      </c>
      <c r="N1339">
        <v>140</v>
      </c>
      <c r="O1339" s="9">
        <f t="shared" si="140"/>
        <v>49.381999999999998</v>
      </c>
      <c r="P1339" s="12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t="b">
        <v>0</v>
      </c>
      <c r="T1339" t="s">
        <v>8273</v>
      </c>
      <c r="U1339" s="6">
        <f t="shared" si="144"/>
        <v>42767.577303240745</v>
      </c>
      <c r="V1339" s="9">
        <f t="shared" si="146"/>
        <v>2017</v>
      </c>
      <c r="W1339" s="6">
        <f t="shared" si="145"/>
        <v>42797.577303240745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H1340" t="s">
        <v>8224</v>
      </c>
      <c r="I1340" t="s">
        <v>8246</v>
      </c>
      <c r="K1340">
        <v>1438543033</v>
      </c>
      <c r="L1340">
        <v>1435951033</v>
      </c>
      <c r="M1340" t="b">
        <v>0</v>
      </c>
      <c r="N1340">
        <v>15</v>
      </c>
      <c r="O1340" s="9">
        <f t="shared" si="140"/>
        <v>3.3033333333333332</v>
      </c>
      <c r="P1340" s="12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t="b">
        <v>0</v>
      </c>
      <c r="T1340" t="s">
        <v>8273</v>
      </c>
      <c r="U1340" s="6">
        <f t="shared" si="144"/>
        <v>42188.803622685184</v>
      </c>
      <c r="V1340" s="9">
        <f t="shared" si="146"/>
        <v>2015</v>
      </c>
      <c r="W1340" s="6">
        <f t="shared" si="145"/>
        <v>42218.803622685184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H1341" t="s">
        <v>8224</v>
      </c>
      <c r="I1341" t="s">
        <v>8246</v>
      </c>
      <c r="K1341">
        <v>1418056315</v>
      </c>
      <c r="L1341">
        <v>1414164715</v>
      </c>
      <c r="M1341" t="b">
        <v>0</v>
      </c>
      <c r="N1341">
        <v>37</v>
      </c>
      <c r="O1341" s="9">
        <f t="shared" si="140"/>
        <v>6.6340000000000003</v>
      </c>
      <c r="P1341" s="12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t="b">
        <v>0</v>
      </c>
      <c r="T1341" t="s">
        <v>8273</v>
      </c>
      <c r="U1341" s="6">
        <f t="shared" si="144"/>
        <v>41936.647164351853</v>
      </c>
      <c r="V1341" s="9">
        <f t="shared" si="146"/>
        <v>2014</v>
      </c>
      <c r="W1341" s="6">
        <f t="shared" si="145"/>
        <v>41981.688831018517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H1342" t="s">
        <v>8224</v>
      </c>
      <c r="I1342" t="s">
        <v>8246</v>
      </c>
      <c r="K1342">
        <v>1408112253</v>
      </c>
      <c r="L1342">
        <v>1405520253</v>
      </c>
      <c r="M1342" t="b">
        <v>0</v>
      </c>
      <c r="N1342">
        <v>0</v>
      </c>
      <c r="O1342" s="9">
        <f t="shared" si="140"/>
        <v>0</v>
      </c>
      <c r="P1342" s="12">
        <f t="shared" si="141"/>
        <v>0</v>
      </c>
      <c r="Q1342" t="str">
        <f t="shared" si="142"/>
        <v>technology</v>
      </c>
      <c r="R1342" t="str">
        <f t="shared" si="143"/>
        <v>wearables</v>
      </c>
      <c r="S1342" t="b">
        <v>0</v>
      </c>
      <c r="T1342" t="s">
        <v>8273</v>
      </c>
      <c r="U1342" s="6">
        <f t="shared" si="144"/>
        <v>41836.595520833333</v>
      </c>
      <c r="V1342" s="9">
        <f t="shared" si="146"/>
        <v>2014</v>
      </c>
      <c r="W1342" s="6">
        <f t="shared" si="145"/>
        <v>41866.595520833333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H1343" t="s">
        <v>8225</v>
      </c>
      <c r="I1343" t="s">
        <v>8247</v>
      </c>
      <c r="K1343">
        <v>1475333917</v>
      </c>
      <c r="L1343">
        <v>1472569117</v>
      </c>
      <c r="M1343" t="b">
        <v>0</v>
      </c>
      <c r="N1343">
        <v>46</v>
      </c>
      <c r="O1343" s="9">
        <f t="shared" si="140"/>
        <v>70.36</v>
      </c>
      <c r="P1343" s="12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t="b">
        <v>0</v>
      </c>
      <c r="T1343" t="s">
        <v>8273</v>
      </c>
      <c r="U1343" s="6">
        <f t="shared" si="144"/>
        <v>42612.624039351853</v>
      </c>
      <c r="V1343" s="9">
        <f t="shared" si="146"/>
        <v>2016</v>
      </c>
      <c r="W1343" s="6">
        <f t="shared" si="145"/>
        <v>42644.624039351853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H1344" t="s">
        <v>8224</v>
      </c>
      <c r="I1344" t="s">
        <v>8246</v>
      </c>
      <c r="K1344">
        <v>1437161739</v>
      </c>
      <c r="L1344">
        <v>1434569739</v>
      </c>
      <c r="M1344" t="b">
        <v>0</v>
      </c>
      <c r="N1344">
        <v>1</v>
      </c>
      <c r="O1344" s="9">
        <f t="shared" si="140"/>
        <v>0.2</v>
      </c>
      <c r="P1344" s="12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t="b">
        <v>0</v>
      </c>
      <c r="T1344" t="s">
        <v>8273</v>
      </c>
      <c r="U1344" s="6">
        <f t="shared" si="144"/>
        <v>42172.816423611112</v>
      </c>
      <c r="V1344" s="9">
        <f t="shared" si="146"/>
        <v>2015</v>
      </c>
      <c r="W1344" s="6">
        <f t="shared" si="145"/>
        <v>42202.816423611112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H1345" t="s">
        <v>8224</v>
      </c>
      <c r="I1345" t="s">
        <v>8246</v>
      </c>
      <c r="K1345">
        <v>1471579140</v>
      </c>
      <c r="L1345">
        <v>1466512683</v>
      </c>
      <c r="M1345" t="b">
        <v>0</v>
      </c>
      <c r="N1345">
        <v>323</v>
      </c>
      <c r="O1345" s="9">
        <f t="shared" si="140"/>
        <v>102.298</v>
      </c>
      <c r="P1345" s="12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t="b">
        <v>0</v>
      </c>
      <c r="T1345" t="s">
        <v>8273</v>
      </c>
      <c r="U1345" s="6">
        <f t="shared" si="144"/>
        <v>42542.526423611111</v>
      </c>
      <c r="V1345" s="9">
        <f t="shared" si="146"/>
        <v>2016</v>
      </c>
      <c r="W1345" s="6">
        <f t="shared" si="145"/>
        <v>42601.165972222225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H1346" t="s">
        <v>8229</v>
      </c>
      <c r="I1346" t="s">
        <v>8251</v>
      </c>
      <c r="K1346">
        <v>1467313039</v>
      </c>
      <c r="L1346">
        <v>1464807439</v>
      </c>
      <c r="M1346" t="b">
        <v>0</v>
      </c>
      <c r="N1346">
        <v>139</v>
      </c>
      <c r="O1346" s="9">
        <f t="shared" si="140"/>
        <v>377.73333333333335</v>
      </c>
      <c r="P1346" s="12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t="b">
        <v>1</v>
      </c>
      <c r="T1346" t="s">
        <v>8274</v>
      </c>
      <c r="U1346" s="6">
        <f t="shared" si="144"/>
        <v>42522.789803240739</v>
      </c>
      <c r="V1346" s="9">
        <f t="shared" si="146"/>
        <v>2016</v>
      </c>
      <c r="W1346" s="6">
        <f t="shared" si="145"/>
        <v>42551.789803240739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H1347" t="s">
        <v>8224</v>
      </c>
      <c r="I1347" t="s">
        <v>8246</v>
      </c>
      <c r="K1347">
        <v>1405366359</v>
      </c>
      <c r="L1347">
        <v>1402342359</v>
      </c>
      <c r="M1347" t="b">
        <v>0</v>
      </c>
      <c r="N1347">
        <v>7</v>
      </c>
      <c r="O1347" s="9">
        <f t="shared" ref="O1347:O1410" si="147">E1347*100/D1347</f>
        <v>125</v>
      </c>
      <c r="P1347" s="12">
        <f t="shared" ref="P1347:P1410" si="148">IF(N1347=0,0,E1347/N1347)</f>
        <v>53.571428571428569</v>
      </c>
      <c r="Q1347" t="str">
        <f t="shared" ref="Q1347:Q1410" si="149">LEFT(T1347,FIND("/",T1347)-1)</f>
        <v>publishing</v>
      </c>
      <c r="R1347" t="str">
        <f t="shared" ref="R1347:R1410" si="150">RIGHT(T1347,LEN(T1347)-FIND("/",T1347))</f>
        <v>nonfiction</v>
      </c>
      <c r="S1347" t="b">
        <v>1</v>
      </c>
      <c r="T1347" t="s">
        <v>8274</v>
      </c>
      <c r="U1347" s="6">
        <f t="shared" ref="U1347:U1410" si="151">(L1347/86400)+DATE(1970,1,1)</f>
        <v>41799.814340277779</v>
      </c>
      <c r="V1347" s="9">
        <f t="shared" si="146"/>
        <v>2014</v>
      </c>
      <c r="W1347" s="6">
        <f t="shared" ref="W1347:W1410" si="152">(K1347/86400)+DATE(1970,1,1)</f>
        <v>41834.814340277779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H1348" t="s">
        <v>8224</v>
      </c>
      <c r="I1348" t="s">
        <v>8246</v>
      </c>
      <c r="K1348">
        <v>1372297751</v>
      </c>
      <c r="L1348">
        <v>1369705751</v>
      </c>
      <c r="M1348" t="b">
        <v>0</v>
      </c>
      <c r="N1348">
        <v>149</v>
      </c>
      <c r="O1348" s="9">
        <f t="shared" si="147"/>
        <v>147.32653061224491</v>
      </c>
      <c r="P1348" s="12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t="b">
        <v>1</v>
      </c>
      <c r="T1348" t="s">
        <v>8274</v>
      </c>
      <c r="U1348" s="6">
        <f t="shared" si="151"/>
        <v>41422.075821759259</v>
      </c>
      <c r="V1348" s="9">
        <f t="shared" ref="V1348:V1411" si="153">YEAR(U1348)</f>
        <v>2013</v>
      </c>
      <c r="W1348" s="6">
        <f t="shared" si="152"/>
        <v>41452.075821759259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H1349" t="s">
        <v>8224</v>
      </c>
      <c r="I1349" t="s">
        <v>8246</v>
      </c>
      <c r="K1349">
        <v>1425741525</v>
      </c>
      <c r="L1349">
        <v>1423149525</v>
      </c>
      <c r="M1349" t="b">
        <v>0</v>
      </c>
      <c r="N1349">
        <v>31</v>
      </c>
      <c r="O1349" s="9">
        <f t="shared" si="147"/>
        <v>102.2</v>
      </c>
      <c r="P1349" s="12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t="b">
        <v>1</v>
      </c>
      <c r="T1349" t="s">
        <v>8274</v>
      </c>
      <c r="U1349" s="6">
        <f t="shared" si="151"/>
        <v>42040.638020833328</v>
      </c>
      <c r="V1349" s="9">
        <f t="shared" si="153"/>
        <v>2015</v>
      </c>
      <c r="W1349" s="6">
        <f t="shared" si="152"/>
        <v>42070.638020833328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H1350" t="s">
        <v>8224</v>
      </c>
      <c r="I1350" t="s">
        <v>8246</v>
      </c>
      <c r="K1350">
        <v>1418904533</v>
      </c>
      <c r="L1350">
        <v>1416485333</v>
      </c>
      <c r="M1350" t="b">
        <v>0</v>
      </c>
      <c r="N1350">
        <v>26</v>
      </c>
      <c r="O1350" s="9">
        <f t="shared" si="147"/>
        <v>101.87234042553192</v>
      </c>
      <c r="P1350" s="12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t="b">
        <v>1</v>
      </c>
      <c r="T1350" t="s">
        <v>8274</v>
      </c>
      <c r="U1350" s="6">
        <f t="shared" si="151"/>
        <v>41963.506168981483</v>
      </c>
      <c r="V1350" s="9">
        <f t="shared" si="153"/>
        <v>2014</v>
      </c>
      <c r="W1350" s="6">
        <f t="shared" si="152"/>
        <v>41991.506168981483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H1351" t="s">
        <v>8229</v>
      </c>
      <c r="I1351" t="s">
        <v>8251</v>
      </c>
      <c r="K1351">
        <v>1450249140</v>
      </c>
      <c r="L1351">
        <v>1447055935</v>
      </c>
      <c r="M1351" t="b">
        <v>0</v>
      </c>
      <c r="N1351">
        <v>172</v>
      </c>
      <c r="O1351" s="9">
        <f t="shared" si="147"/>
        <v>204.2</v>
      </c>
      <c r="P1351" s="12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t="b">
        <v>1</v>
      </c>
      <c r="T1351" t="s">
        <v>8274</v>
      </c>
      <c r="U1351" s="6">
        <f t="shared" si="151"/>
        <v>42317.33258101852</v>
      </c>
      <c r="V1351" s="9">
        <f t="shared" si="153"/>
        <v>2015</v>
      </c>
      <c r="W1351" s="6">
        <f t="shared" si="152"/>
        <v>42354.290972222225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H1352" t="s">
        <v>8224</v>
      </c>
      <c r="I1352" t="s">
        <v>8246</v>
      </c>
      <c r="K1352">
        <v>1451089134</v>
      </c>
      <c r="L1352">
        <v>1448497134</v>
      </c>
      <c r="M1352" t="b">
        <v>0</v>
      </c>
      <c r="N1352">
        <v>78</v>
      </c>
      <c r="O1352" s="9">
        <f t="shared" si="147"/>
        <v>104.05</v>
      </c>
      <c r="P1352" s="1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t="b">
        <v>1</v>
      </c>
      <c r="T1352" t="s">
        <v>8274</v>
      </c>
      <c r="U1352" s="6">
        <f t="shared" si="151"/>
        <v>42334.013124999998</v>
      </c>
      <c r="V1352" s="9">
        <f t="shared" si="153"/>
        <v>2015</v>
      </c>
      <c r="W1352" s="6">
        <f t="shared" si="152"/>
        <v>42364.013124999998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H1353" t="s">
        <v>8224</v>
      </c>
      <c r="I1353" t="s">
        <v>8246</v>
      </c>
      <c r="K1353">
        <v>1455299144</v>
      </c>
      <c r="L1353">
        <v>1452707144</v>
      </c>
      <c r="M1353" t="b">
        <v>0</v>
      </c>
      <c r="N1353">
        <v>120</v>
      </c>
      <c r="O1353" s="9">
        <f t="shared" si="147"/>
        <v>101.265</v>
      </c>
      <c r="P1353" s="12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t="b">
        <v>1</v>
      </c>
      <c r="T1353" t="s">
        <v>8274</v>
      </c>
      <c r="U1353" s="6">
        <f t="shared" si="151"/>
        <v>42382.74009259259</v>
      </c>
      <c r="V1353" s="9">
        <f t="shared" si="153"/>
        <v>2016</v>
      </c>
      <c r="W1353" s="6">
        <f t="shared" si="152"/>
        <v>42412.74009259259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H1354" t="s">
        <v>8224</v>
      </c>
      <c r="I1354" t="s">
        <v>8246</v>
      </c>
      <c r="K1354">
        <v>1441425540</v>
      </c>
      <c r="L1354">
        <v>1436968366</v>
      </c>
      <c r="M1354" t="b">
        <v>0</v>
      </c>
      <c r="N1354">
        <v>227</v>
      </c>
      <c r="O1354" s="9">
        <f t="shared" si="147"/>
        <v>136.13999999999999</v>
      </c>
      <c r="P1354" s="12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t="b">
        <v>1</v>
      </c>
      <c r="T1354" t="s">
        <v>8274</v>
      </c>
      <c r="U1354" s="6">
        <f t="shared" si="151"/>
        <v>42200.578310185185</v>
      </c>
      <c r="V1354" s="9">
        <f t="shared" si="153"/>
        <v>2015</v>
      </c>
      <c r="W1354" s="6">
        <f t="shared" si="152"/>
        <v>42252.165972222225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H1355" t="s">
        <v>8224</v>
      </c>
      <c r="I1355" t="s">
        <v>8246</v>
      </c>
      <c r="K1355">
        <v>1362960000</v>
      </c>
      <c r="L1355">
        <v>1359946188</v>
      </c>
      <c r="M1355" t="b">
        <v>0</v>
      </c>
      <c r="N1355">
        <v>42</v>
      </c>
      <c r="O1355" s="9">
        <f t="shared" si="147"/>
        <v>133.6</v>
      </c>
      <c r="P1355" s="12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t="b">
        <v>1</v>
      </c>
      <c r="T1355" t="s">
        <v>8274</v>
      </c>
      <c r="U1355" s="6">
        <f t="shared" si="151"/>
        <v>41309.11791666667</v>
      </c>
      <c r="V1355" s="9">
        <f t="shared" si="153"/>
        <v>2013</v>
      </c>
      <c r="W1355" s="6">
        <f t="shared" si="152"/>
        <v>41344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H1356" t="s">
        <v>8225</v>
      </c>
      <c r="I1356" t="s">
        <v>8247</v>
      </c>
      <c r="K1356">
        <v>1465672979</v>
      </c>
      <c r="L1356">
        <v>1463080979</v>
      </c>
      <c r="M1356" t="b">
        <v>0</v>
      </c>
      <c r="N1356">
        <v>64</v>
      </c>
      <c r="O1356" s="9">
        <f t="shared" si="147"/>
        <v>130.25</v>
      </c>
      <c r="P1356" s="12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t="b">
        <v>1</v>
      </c>
      <c r="T1356" t="s">
        <v>8274</v>
      </c>
      <c r="U1356" s="6">
        <f t="shared" si="151"/>
        <v>42502.807627314818</v>
      </c>
      <c r="V1356" s="9">
        <f t="shared" si="153"/>
        <v>2016</v>
      </c>
      <c r="W1356" s="6">
        <f t="shared" si="152"/>
        <v>42532.807627314818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H1357" t="s">
        <v>8225</v>
      </c>
      <c r="I1357" t="s">
        <v>8247</v>
      </c>
      <c r="K1357">
        <v>1354269600</v>
      </c>
      <c r="L1357">
        <v>1351663605</v>
      </c>
      <c r="M1357" t="b">
        <v>0</v>
      </c>
      <c r="N1357">
        <v>121</v>
      </c>
      <c r="O1357" s="9">
        <f t="shared" si="147"/>
        <v>122.68</v>
      </c>
      <c r="P1357" s="12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t="b">
        <v>1</v>
      </c>
      <c r="T1357" t="s">
        <v>8274</v>
      </c>
      <c r="U1357" s="6">
        <f t="shared" si="151"/>
        <v>41213.254687499997</v>
      </c>
      <c r="V1357" s="9">
        <f t="shared" si="153"/>
        <v>2012</v>
      </c>
      <c r="W1357" s="6">
        <f t="shared" si="152"/>
        <v>41243.416666666664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H1358" t="s">
        <v>8224</v>
      </c>
      <c r="I1358" t="s">
        <v>8246</v>
      </c>
      <c r="K1358">
        <v>1372985760</v>
      </c>
      <c r="L1358">
        <v>1370393760</v>
      </c>
      <c r="M1358" t="b">
        <v>0</v>
      </c>
      <c r="N1358">
        <v>87</v>
      </c>
      <c r="O1358" s="9">
        <f t="shared" si="147"/>
        <v>182.81058823529412</v>
      </c>
      <c r="P1358" s="12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t="b">
        <v>1</v>
      </c>
      <c r="T1358" t="s">
        <v>8274</v>
      </c>
      <c r="U1358" s="6">
        <f t="shared" si="151"/>
        <v>41430.038888888885</v>
      </c>
      <c r="V1358" s="9">
        <f t="shared" si="153"/>
        <v>2013</v>
      </c>
      <c r="W1358" s="6">
        <f t="shared" si="152"/>
        <v>41460.038888888885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H1359" t="s">
        <v>8224</v>
      </c>
      <c r="I1359" t="s">
        <v>8246</v>
      </c>
      <c r="K1359">
        <v>1362117540</v>
      </c>
      <c r="L1359">
        <v>1359587137</v>
      </c>
      <c r="M1359" t="b">
        <v>0</v>
      </c>
      <c r="N1359">
        <v>65</v>
      </c>
      <c r="O1359" s="9">
        <f t="shared" si="147"/>
        <v>125.3</v>
      </c>
      <c r="P1359" s="12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t="b">
        <v>1</v>
      </c>
      <c r="T1359" t="s">
        <v>8274</v>
      </c>
      <c r="U1359" s="6">
        <f t="shared" si="151"/>
        <v>41304.962233796294</v>
      </c>
      <c r="V1359" s="9">
        <f t="shared" si="153"/>
        <v>2013</v>
      </c>
      <c r="W1359" s="6">
        <f t="shared" si="152"/>
        <v>41334.249305555553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H1360" t="s">
        <v>8224</v>
      </c>
      <c r="I1360" t="s">
        <v>8246</v>
      </c>
      <c r="K1360">
        <v>1309009323</v>
      </c>
      <c r="L1360">
        <v>1306417323</v>
      </c>
      <c r="M1360" t="b">
        <v>0</v>
      </c>
      <c r="N1360">
        <v>49</v>
      </c>
      <c r="O1360" s="9">
        <f t="shared" si="147"/>
        <v>111.66666666666667</v>
      </c>
      <c r="P1360" s="12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t="b">
        <v>1</v>
      </c>
      <c r="T1360" t="s">
        <v>8274</v>
      </c>
      <c r="U1360" s="6">
        <f t="shared" si="151"/>
        <v>40689.570868055554</v>
      </c>
      <c r="V1360" s="9">
        <f t="shared" si="153"/>
        <v>2011</v>
      </c>
      <c r="W1360" s="6">
        <f t="shared" si="152"/>
        <v>40719.570868055554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H1361" t="s">
        <v>8224</v>
      </c>
      <c r="I1361" t="s">
        <v>8246</v>
      </c>
      <c r="K1361">
        <v>1309980790</v>
      </c>
      <c r="L1361">
        <v>1304623990</v>
      </c>
      <c r="M1361" t="b">
        <v>0</v>
      </c>
      <c r="N1361">
        <v>19</v>
      </c>
      <c r="O1361" s="9">
        <f t="shared" si="147"/>
        <v>115.75757575757575</v>
      </c>
      <c r="P1361" s="12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t="b">
        <v>1</v>
      </c>
      <c r="T1361" t="s">
        <v>8274</v>
      </c>
      <c r="U1361" s="6">
        <f t="shared" si="151"/>
        <v>40668.814699074072</v>
      </c>
      <c r="V1361" s="9">
        <f t="shared" si="153"/>
        <v>2011</v>
      </c>
      <c r="W1361" s="6">
        <f t="shared" si="152"/>
        <v>40730.814699074072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H1362" t="s">
        <v>8224</v>
      </c>
      <c r="I1362" t="s">
        <v>8246</v>
      </c>
      <c r="K1362">
        <v>1343943420</v>
      </c>
      <c r="L1362">
        <v>1341524220</v>
      </c>
      <c r="M1362" t="b">
        <v>0</v>
      </c>
      <c r="N1362">
        <v>81</v>
      </c>
      <c r="O1362" s="9">
        <f t="shared" si="147"/>
        <v>173.2</v>
      </c>
      <c r="P1362" s="1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t="b">
        <v>1</v>
      </c>
      <c r="T1362" t="s">
        <v>8274</v>
      </c>
      <c r="U1362" s="6">
        <f t="shared" si="151"/>
        <v>41095.900694444441</v>
      </c>
      <c r="V1362" s="9">
        <f t="shared" si="153"/>
        <v>2012</v>
      </c>
      <c r="W1362" s="6">
        <f t="shared" si="152"/>
        <v>41123.900694444441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H1363" t="s">
        <v>8225</v>
      </c>
      <c r="I1363" t="s">
        <v>8247</v>
      </c>
      <c r="K1363">
        <v>1403370772</v>
      </c>
      <c r="L1363">
        <v>1400778772</v>
      </c>
      <c r="M1363" t="b">
        <v>0</v>
      </c>
      <c r="N1363">
        <v>264</v>
      </c>
      <c r="O1363" s="9">
        <f t="shared" si="147"/>
        <v>125.98333333333333</v>
      </c>
      <c r="P1363" s="12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t="b">
        <v>1</v>
      </c>
      <c r="T1363" t="s">
        <v>8274</v>
      </c>
      <c r="U1363" s="6">
        <f t="shared" si="151"/>
        <v>41781.717268518521</v>
      </c>
      <c r="V1363" s="9">
        <f t="shared" si="153"/>
        <v>2014</v>
      </c>
      <c r="W1363" s="6">
        <f t="shared" si="152"/>
        <v>41811.717268518521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H1364" t="s">
        <v>8224</v>
      </c>
      <c r="I1364" t="s">
        <v>8246</v>
      </c>
      <c r="K1364">
        <v>1378592731</v>
      </c>
      <c r="L1364">
        <v>1373408731</v>
      </c>
      <c r="M1364" t="b">
        <v>0</v>
      </c>
      <c r="N1364">
        <v>25</v>
      </c>
      <c r="O1364" s="9">
        <f t="shared" si="147"/>
        <v>109.1</v>
      </c>
      <c r="P1364" s="12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t="b">
        <v>1</v>
      </c>
      <c r="T1364" t="s">
        <v>8274</v>
      </c>
      <c r="U1364" s="6">
        <f t="shared" si="151"/>
        <v>41464.934386574074</v>
      </c>
      <c r="V1364" s="9">
        <f t="shared" si="153"/>
        <v>2013</v>
      </c>
      <c r="W1364" s="6">
        <f t="shared" si="152"/>
        <v>41524.934386574074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H1365" t="s">
        <v>8224</v>
      </c>
      <c r="I1365" t="s">
        <v>8246</v>
      </c>
      <c r="K1365">
        <v>1455523140</v>
      </c>
      <c r="L1365">
        <v>1453925727</v>
      </c>
      <c r="M1365" t="b">
        <v>0</v>
      </c>
      <c r="N1365">
        <v>5</v>
      </c>
      <c r="O1365" s="9">
        <f t="shared" si="147"/>
        <v>100</v>
      </c>
      <c r="P1365" s="12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t="b">
        <v>1</v>
      </c>
      <c r="T1365" t="s">
        <v>8274</v>
      </c>
      <c r="U1365" s="6">
        <f t="shared" si="151"/>
        <v>42396.8440625</v>
      </c>
      <c r="V1365" s="9">
        <f t="shared" si="153"/>
        <v>2016</v>
      </c>
      <c r="W1365" s="6">
        <f t="shared" si="152"/>
        <v>42415.332638888889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H1366" t="s">
        <v>8232</v>
      </c>
      <c r="I1366" t="s">
        <v>8253</v>
      </c>
      <c r="K1366">
        <v>1420648906</v>
      </c>
      <c r="L1366">
        <v>1415464906</v>
      </c>
      <c r="M1366" t="b">
        <v>0</v>
      </c>
      <c r="N1366">
        <v>144</v>
      </c>
      <c r="O1366" s="9">
        <f t="shared" si="147"/>
        <v>118.64285714285714</v>
      </c>
      <c r="P1366" s="12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t="b">
        <v>1</v>
      </c>
      <c r="T1366" t="s">
        <v>8276</v>
      </c>
      <c r="U1366" s="6">
        <f t="shared" si="151"/>
        <v>41951.6956712963</v>
      </c>
      <c r="V1366" s="9">
        <f t="shared" si="153"/>
        <v>2014</v>
      </c>
      <c r="W1366" s="6">
        <f t="shared" si="152"/>
        <v>42011.6956712963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H1367" t="s">
        <v>8224</v>
      </c>
      <c r="I1367" t="s">
        <v>8246</v>
      </c>
      <c r="K1367">
        <v>1426523752</v>
      </c>
      <c r="L1367">
        <v>1423935352</v>
      </c>
      <c r="M1367" t="b">
        <v>0</v>
      </c>
      <c r="N1367">
        <v>92</v>
      </c>
      <c r="O1367" s="9">
        <f t="shared" si="147"/>
        <v>100.26666666666667</v>
      </c>
      <c r="P1367" s="12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t="b">
        <v>1</v>
      </c>
      <c r="T1367" t="s">
        <v>8276</v>
      </c>
      <c r="U1367" s="6">
        <f t="shared" si="151"/>
        <v>42049.733240740738</v>
      </c>
      <c r="V1367" s="9">
        <f t="shared" si="153"/>
        <v>2015</v>
      </c>
      <c r="W1367" s="6">
        <f t="shared" si="152"/>
        <v>42079.691574074073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H1368" t="s">
        <v>8224</v>
      </c>
      <c r="I1368" t="s">
        <v>8246</v>
      </c>
      <c r="K1368">
        <v>1417049663</v>
      </c>
      <c r="L1368">
        <v>1413158063</v>
      </c>
      <c r="M1368" t="b">
        <v>0</v>
      </c>
      <c r="N1368">
        <v>147</v>
      </c>
      <c r="O1368" s="9">
        <f t="shared" si="147"/>
        <v>126.4892</v>
      </c>
      <c r="P1368" s="12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t="b">
        <v>1</v>
      </c>
      <c r="T1368" t="s">
        <v>8276</v>
      </c>
      <c r="U1368" s="6">
        <f t="shared" si="151"/>
        <v>41924.996099537035</v>
      </c>
      <c r="V1368" s="9">
        <f t="shared" si="153"/>
        <v>2014</v>
      </c>
      <c r="W1368" s="6">
        <f t="shared" si="152"/>
        <v>41970.037766203706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H1369" t="s">
        <v>8224</v>
      </c>
      <c r="I1369" t="s">
        <v>8246</v>
      </c>
      <c r="K1369">
        <v>1447463050</v>
      </c>
      <c r="L1369">
        <v>1444867450</v>
      </c>
      <c r="M1369" t="b">
        <v>0</v>
      </c>
      <c r="N1369">
        <v>90</v>
      </c>
      <c r="O1369" s="9">
        <f t="shared" si="147"/>
        <v>114.26</v>
      </c>
      <c r="P1369" s="12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t="b">
        <v>1</v>
      </c>
      <c r="T1369" t="s">
        <v>8276</v>
      </c>
      <c r="U1369" s="6">
        <f t="shared" si="151"/>
        <v>42292.002893518518</v>
      </c>
      <c r="V1369" s="9">
        <f t="shared" si="153"/>
        <v>2015</v>
      </c>
      <c r="W1369" s="6">
        <f t="shared" si="152"/>
        <v>42322.044560185182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H1370" t="s">
        <v>8224</v>
      </c>
      <c r="I1370" t="s">
        <v>8246</v>
      </c>
      <c r="K1370">
        <v>1434342894</v>
      </c>
      <c r="L1370">
        <v>1432269294</v>
      </c>
      <c r="M1370" t="b">
        <v>0</v>
      </c>
      <c r="N1370">
        <v>87</v>
      </c>
      <c r="O1370" s="9">
        <f t="shared" si="147"/>
        <v>110.7</v>
      </c>
      <c r="P1370" s="12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t="b">
        <v>1</v>
      </c>
      <c r="T1370" t="s">
        <v>8276</v>
      </c>
      <c r="U1370" s="6">
        <f t="shared" si="151"/>
        <v>42146.190902777773</v>
      </c>
      <c r="V1370" s="9">
        <f t="shared" si="153"/>
        <v>2015</v>
      </c>
      <c r="W1370" s="6">
        <f t="shared" si="152"/>
        <v>42170.190902777773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H1371" t="s">
        <v>8224</v>
      </c>
      <c r="I1371" t="s">
        <v>8246</v>
      </c>
      <c r="K1371">
        <v>1397225746</v>
      </c>
      <c r="L1371">
        <v>1394633746</v>
      </c>
      <c r="M1371" t="b">
        <v>0</v>
      </c>
      <c r="N1371">
        <v>406</v>
      </c>
      <c r="O1371" s="9">
        <f t="shared" si="147"/>
        <v>105.34805315203954</v>
      </c>
      <c r="P1371" s="12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t="b">
        <v>1</v>
      </c>
      <c r="T1371" t="s">
        <v>8276</v>
      </c>
      <c r="U1371" s="6">
        <f t="shared" si="151"/>
        <v>41710.594282407408</v>
      </c>
      <c r="V1371" s="9">
        <f t="shared" si="153"/>
        <v>2014</v>
      </c>
      <c r="W1371" s="6">
        <f t="shared" si="152"/>
        <v>41740.594282407408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H1372" t="s">
        <v>8224</v>
      </c>
      <c r="I1372" t="s">
        <v>8246</v>
      </c>
      <c r="K1372">
        <v>1381881890</v>
      </c>
      <c r="L1372">
        <v>1380585890</v>
      </c>
      <c r="M1372" t="b">
        <v>0</v>
      </c>
      <c r="N1372">
        <v>20</v>
      </c>
      <c r="O1372" s="9">
        <f t="shared" si="147"/>
        <v>103.66666666666667</v>
      </c>
      <c r="P1372" s="12">
        <f t="shared" si="148"/>
        <v>77.75</v>
      </c>
      <c r="Q1372" t="str">
        <f t="shared" si="149"/>
        <v>music</v>
      </c>
      <c r="R1372" t="str">
        <f t="shared" si="150"/>
        <v>rock</v>
      </c>
      <c r="S1372" t="b">
        <v>1</v>
      </c>
      <c r="T1372" t="s">
        <v>8276</v>
      </c>
      <c r="U1372" s="6">
        <f t="shared" si="151"/>
        <v>41548.00335648148</v>
      </c>
      <c r="V1372" s="9">
        <f t="shared" si="153"/>
        <v>2013</v>
      </c>
      <c r="W1372" s="6">
        <f t="shared" si="152"/>
        <v>41563.00335648148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H1373" t="s">
        <v>8224</v>
      </c>
      <c r="I1373" t="s">
        <v>8246</v>
      </c>
      <c r="K1373">
        <v>1431022342</v>
      </c>
      <c r="L1373">
        <v>1428430342</v>
      </c>
      <c r="M1373" t="b">
        <v>0</v>
      </c>
      <c r="N1373">
        <v>70</v>
      </c>
      <c r="O1373" s="9">
        <f t="shared" si="147"/>
        <v>107.08672667523932</v>
      </c>
      <c r="P1373" s="12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t="b">
        <v>1</v>
      </c>
      <c r="T1373" t="s">
        <v>8276</v>
      </c>
      <c r="U1373" s="6">
        <f t="shared" si="151"/>
        <v>42101.758587962962</v>
      </c>
      <c r="V1373" s="9">
        <f t="shared" si="153"/>
        <v>2015</v>
      </c>
      <c r="W1373" s="6">
        <f t="shared" si="152"/>
        <v>42131.758587962962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H1374" t="s">
        <v>8224</v>
      </c>
      <c r="I1374" t="s">
        <v>8246</v>
      </c>
      <c r="K1374">
        <v>1342115132</v>
      </c>
      <c r="L1374">
        <v>1339523132</v>
      </c>
      <c r="M1374" t="b">
        <v>0</v>
      </c>
      <c r="N1374">
        <v>16</v>
      </c>
      <c r="O1374" s="9">
        <f t="shared" si="147"/>
        <v>124</v>
      </c>
      <c r="P1374" s="12">
        <f t="shared" si="148"/>
        <v>38.75</v>
      </c>
      <c r="Q1374" t="str">
        <f t="shared" si="149"/>
        <v>music</v>
      </c>
      <c r="R1374" t="str">
        <f t="shared" si="150"/>
        <v>rock</v>
      </c>
      <c r="S1374" t="b">
        <v>1</v>
      </c>
      <c r="T1374" t="s">
        <v>8276</v>
      </c>
      <c r="U1374" s="6">
        <f t="shared" si="151"/>
        <v>41072.739953703705</v>
      </c>
      <c r="V1374" s="9">
        <f t="shared" si="153"/>
        <v>2012</v>
      </c>
      <c r="W1374" s="6">
        <f t="shared" si="152"/>
        <v>41102.739953703705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H1375" t="s">
        <v>8224</v>
      </c>
      <c r="I1375" t="s">
        <v>8246</v>
      </c>
      <c r="K1375">
        <v>1483138233</v>
      </c>
      <c r="L1375">
        <v>1480546233</v>
      </c>
      <c r="M1375" t="b">
        <v>0</v>
      </c>
      <c r="N1375">
        <v>52</v>
      </c>
      <c r="O1375" s="9">
        <f t="shared" si="147"/>
        <v>105.01</v>
      </c>
      <c r="P1375" s="12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t="b">
        <v>1</v>
      </c>
      <c r="T1375" t="s">
        <v>8276</v>
      </c>
      <c r="U1375" s="6">
        <f t="shared" si="151"/>
        <v>42704.95177083333</v>
      </c>
      <c r="V1375" s="9">
        <f t="shared" si="153"/>
        <v>2016</v>
      </c>
      <c r="W1375" s="6">
        <f t="shared" si="152"/>
        <v>42734.95177083333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H1376" t="s">
        <v>8224</v>
      </c>
      <c r="I1376" t="s">
        <v>8246</v>
      </c>
      <c r="K1376">
        <v>1458874388</v>
      </c>
      <c r="L1376">
        <v>1456285988</v>
      </c>
      <c r="M1376" t="b">
        <v>0</v>
      </c>
      <c r="N1376">
        <v>66</v>
      </c>
      <c r="O1376" s="9">
        <f t="shared" si="147"/>
        <v>189.46666666666667</v>
      </c>
      <c r="P1376" s="12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t="b">
        <v>1</v>
      </c>
      <c r="T1376" t="s">
        <v>8276</v>
      </c>
      <c r="U1376" s="6">
        <f t="shared" si="151"/>
        <v>42424.161898148144</v>
      </c>
      <c r="V1376" s="9">
        <f t="shared" si="153"/>
        <v>2016</v>
      </c>
      <c r="W1376" s="6">
        <f t="shared" si="152"/>
        <v>42454.12023148148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H1377" t="s">
        <v>8230</v>
      </c>
      <c r="I1377" t="s">
        <v>8249</v>
      </c>
      <c r="K1377">
        <v>1484444119</v>
      </c>
      <c r="L1377">
        <v>1481852119</v>
      </c>
      <c r="M1377" t="b">
        <v>0</v>
      </c>
      <c r="N1377">
        <v>109</v>
      </c>
      <c r="O1377" s="9">
        <f t="shared" si="147"/>
        <v>171.32499999999999</v>
      </c>
      <c r="P1377" s="12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t="b">
        <v>1</v>
      </c>
      <c r="T1377" t="s">
        <v>8276</v>
      </c>
      <c r="U1377" s="6">
        <f t="shared" si="151"/>
        <v>42720.066192129627</v>
      </c>
      <c r="V1377" s="9">
        <f t="shared" si="153"/>
        <v>2016</v>
      </c>
      <c r="W1377" s="6">
        <f t="shared" si="152"/>
        <v>42750.066192129627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H1378" t="s">
        <v>8225</v>
      </c>
      <c r="I1378" t="s">
        <v>8247</v>
      </c>
      <c r="K1378">
        <v>1480784606</v>
      </c>
      <c r="L1378">
        <v>1478189006</v>
      </c>
      <c r="M1378" t="b">
        <v>0</v>
      </c>
      <c r="N1378">
        <v>168</v>
      </c>
      <c r="O1378" s="9">
        <f t="shared" si="147"/>
        <v>252.48648648648648</v>
      </c>
      <c r="P1378" s="12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t="b">
        <v>1</v>
      </c>
      <c r="T1378" t="s">
        <v>8276</v>
      </c>
      <c r="U1378" s="6">
        <f t="shared" si="151"/>
        <v>42677.669050925921</v>
      </c>
      <c r="V1378" s="9">
        <f t="shared" si="153"/>
        <v>2016</v>
      </c>
      <c r="W1378" s="6">
        <f t="shared" si="152"/>
        <v>42707.710717592592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H1379" t="s">
        <v>8224</v>
      </c>
      <c r="I1379" t="s">
        <v>8246</v>
      </c>
      <c r="K1379">
        <v>1486095060</v>
      </c>
      <c r="L1379">
        <v>1484198170</v>
      </c>
      <c r="M1379" t="b">
        <v>0</v>
      </c>
      <c r="N1379">
        <v>31</v>
      </c>
      <c r="O1379" s="9">
        <f t="shared" si="147"/>
        <v>116.15384615384616</v>
      </c>
      <c r="P1379" s="12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t="b">
        <v>1</v>
      </c>
      <c r="T1379" t="s">
        <v>8276</v>
      </c>
      <c r="U1379" s="6">
        <f t="shared" si="151"/>
        <v>42747.219560185185</v>
      </c>
      <c r="V1379" s="9">
        <f t="shared" si="153"/>
        <v>2017</v>
      </c>
      <c r="W1379" s="6">
        <f t="shared" si="152"/>
        <v>42769.174305555556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H1380" t="s">
        <v>8225</v>
      </c>
      <c r="I1380" t="s">
        <v>8247</v>
      </c>
      <c r="K1380">
        <v>1470075210</v>
      </c>
      <c r="L1380">
        <v>1468779210</v>
      </c>
      <c r="M1380" t="b">
        <v>0</v>
      </c>
      <c r="N1380">
        <v>133</v>
      </c>
      <c r="O1380" s="9">
        <f t="shared" si="147"/>
        <v>203.35</v>
      </c>
      <c r="P1380" s="12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t="b">
        <v>1</v>
      </c>
      <c r="T1380" t="s">
        <v>8276</v>
      </c>
      <c r="U1380" s="6">
        <f t="shared" si="151"/>
        <v>42568.759375000001</v>
      </c>
      <c r="V1380" s="9">
        <f t="shared" si="153"/>
        <v>2016</v>
      </c>
      <c r="W1380" s="6">
        <f t="shared" si="152"/>
        <v>42583.759375000001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H1381" t="s">
        <v>8224</v>
      </c>
      <c r="I1381" t="s">
        <v>8246</v>
      </c>
      <c r="K1381">
        <v>1433504876</v>
      </c>
      <c r="L1381">
        <v>1430912876</v>
      </c>
      <c r="M1381" t="b">
        <v>0</v>
      </c>
      <c r="N1381">
        <v>151</v>
      </c>
      <c r="O1381" s="9">
        <f t="shared" si="147"/>
        <v>111.6</v>
      </c>
      <c r="P1381" s="12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t="b">
        <v>1</v>
      </c>
      <c r="T1381" t="s">
        <v>8276</v>
      </c>
      <c r="U1381" s="6">
        <f t="shared" si="151"/>
        <v>42130.491620370369</v>
      </c>
      <c r="V1381" s="9">
        <f t="shared" si="153"/>
        <v>2015</v>
      </c>
      <c r="W1381" s="6">
        <f t="shared" si="152"/>
        <v>42160.491620370369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H1382" t="s">
        <v>8224</v>
      </c>
      <c r="I1382" t="s">
        <v>8246</v>
      </c>
      <c r="K1382">
        <v>1433815200</v>
      </c>
      <c r="L1382">
        <v>1431886706</v>
      </c>
      <c r="M1382" t="b">
        <v>0</v>
      </c>
      <c r="N1382">
        <v>5</v>
      </c>
      <c r="O1382" s="9">
        <f t="shared" si="147"/>
        <v>424</v>
      </c>
      <c r="P1382" s="12">
        <f t="shared" si="148"/>
        <v>21.2</v>
      </c>
      <c r="Q1382" t="str">
        <f t="shared" si="149"/>
        <v>music</v>
      </c>
      <c r="R1382" t="str">
        <f t="shared" si="150"/>
        <v>rock</v>
      </c>
      <c r="S1382" t="b">
        <v>1</v>
      </c>
      <c r="T1382" t="s">
        <v>8276</v>
      </c>
      <c r="U1382" s="6">
        <f t="shared" si="151"/>
        <v>42141.762800925921</v>
      </c>
      <c r="V1382" s="9">
        <f t="shared" si="153"/>
        <v>2015</v>
      </c>
      <c r="W1382" s="6">
        <f t="shared" si="152"/>
        <v>42164.083333333328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H1383" t="s">
        <v>8224</v>
      </c>
      <c r="I1383" t="s">
        <v>8246</v>
      </c>
      <c r="K1383">
        <v>1482988125</v>
      </c>
      <c r="L1383">
        <v>1480396125</v>
      </c>
      <c r="M1383" t="b">
        <v>0</v>
      </c>
      <c r="N1383">
        <v>73</v>
      </c>
      <c r="O1383" s="9">
        <f t="shared" si="147"/>
        <v>107.1</v>
      </c>
      <c r="P1383" s="12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t="b">
        <v>1</v>
      </c>
      <c r="T1383" t="s">
        <v>8276</v>
      </c>
      <c r="U1383" s="6">
        <f t="shared" si="151"/>
        <v>42703.214409722219</v>
      </c>
      <c r="V1383" s="9">
        <f t="shared" si="153"/>
        <v>2016</v>
      </c>
      <c r="W1383" s="6">
        <f t="shared" si="152"/>
        <v>42733.214409722219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H1384" t="s">
        <v>8224</v>
      </c>
      <c r="I1384" t="s">
        <v>8246</v>
      </c>
      <c r="K1384">
        <v>1367867536</v>
      </c>
      <c r="L1384">
        <v>1365275536</v>
      </c>
      <c r="M1384" t="b">
        <v>0</v>
      </c>
      <c r="N1384">
        <v>148</v>
      </c>
      <c r="O1384" s="9">
        <f t="shared" si="147"/>
        <v>104.3625</v>
      </c>
      <c r="P1384" s="12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t="b">
        <v>1</v>
      </c>
      <c r="T1384" t="s">
        <v>8276</v>
      </c>
      <c r="U1384" s="6">
        <f t="shared" si="151"/>
        <v>41370.800185185188</v>
      </c>
      <c r="V1384" s="9">
        <f t="shared" si="153"/>
        <v>2013</v>
      </c>
      <c r="W1384" s="6">
        <f t="shared" si="152"/>
        <v>41400.800185185188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H1385" t="s">
        <v>8229</v>
      </c>
      <c r="I1385" t="s">
        <v>8251</v>
      </c>
      <c r="K1385">
        <v>1482457678</v>
      </c>
      <c r="L1385">
        <v>1480729678</v>
      </c>
      <c r="M1385" t="b">
        <v>0</v>
      </c>
      <c r="N1385">
        <v>93</v>
      </c>
      <c r="O1385" s="9">
        <f t="shared" si="147"/>
        <v>212.40909090909091</v>
      </c>
      <c r="P1385" s="12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t="b">
        <v>1</v>
      </c>
      <c r="T1385" t="s">
        <v>8276</v>
      </c>
      <c r="U1385" s="6">
        <f t="shared" si="151"/>
        <v>42707.074976851851</v>
      </c>
      <c r="V1385" s="9">
        <f t="shared" si="153"/>
        <v>2016</v>
      </c>
      <c r="W1385" s="6">
        <f t="shared" si="152"/>
        <v>42727.074976851851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H1386" t="s">
        <v>8224</v>
      </c>
      <c r="I1386" t="s">
        <v>8246</v>
      </c>
      <c r="K1386">
        <v>1436117922</v>
      </c>
      <c r="L1386">
        <v>1433525922</v>
      </c>
      <c r="M1386" t="b">
        <v>0</v>
      </c>
      <c r="N1386">
        <v>63</v>
      </c>
      <c r="O1386" s="9">
        <f t="shared" si="147"/>
        <v>124.08571428571429</v>
      </c>
      <c r="P1386" s="12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t="b">
        <v>1</v>
      </c>
      <c r="T1386" t="s">
        <v>8276</v>
      </c>
      <c r="U1386" s="6">
        <f t="shared" si="151"/>
        <v>42160.735208333332</v>
      </c>
      <c r="V1386" s="9">
        <f t="shared" si="153"/>
        <v>2015</v>
      </c>
      <c r="W1386" s="6">
        <f t="shared" si="152"/>
        <v>42190.735208333332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H1387" t="s">
        <v>8236</v>
      </c>
      <c r="I1387" t="s">
        <v>8249</v>
      </c>
      <c r="K1387">
        <v>1461931860</v>
      </c>
      <c r="L1387">
        <v>1457109121</v>
      </c>
      <c r="M1387" t="b">
        <v>0</v>
      </c>
      <c r="N1387">
        <v>134</v>
      </c>
      <c r="O1387" s="9">
        <f t="shared" si="147"/>
        <v>110.406125</v>
      </c>
      <c r="P1387" s="12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t="b">
        <v>1</v>
      </c>
      <c r="T1387" t="s">
        <v>8276</v>
      </c>
      <c r="U1387" s="6">
        <f t="shared" si="151"/>
        <v>42433.688900462963</v>
      </c>
      <c r="V1387" s="9">
        <f t="shared" si="153"/>
        <v>2016</v>
      </c>
      <c r="W1387" s="6">
        <f t="shared" si="152"/>
        <v>42489.507638888885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H1388" t="s">
        <v>8224</v>
      </c>
      <c r="I1388" t="s">
        <v>8246</v>
      </c>
      <c r="K1388">
        <v>1438183889</v>
      </c>
      <c r="L1388">
        <v>1435591889</v>
      </c>
      <c r="M1388" t="b">
        <v>0</v>
      </c>
      <c r="N1388">
        <v>14</v>
      </c>
      <c r="O1388" s="9">
        <f t="shared" si="147"/>
        <v>218.75</v>
      </c>
      <c r="P1388" s="12">
        <f t="shared" si="148"/>
        <v>62.5</v>
      </c>
      <c r="Q1388" t="str">
        <f t="shared" si="149"/>
        <v>music</v>
      </c>
      <c r="R1388" t="str">
        <f t="shared" si="150"/>
        <v>rock</v>
      </c>
      <c r="S1388" t="b">
        <v>1</v>
      </c>
      <c r="T1388" t="s">
        <v>8276</v>
      </c>
      <c r="U1388" s="6">
        <f t="shared" si="151"/>
        <v>42184.646863425922</v>
      </c>
      <c r="V1388" s="9">
        <f t="shared" si="153"/>
        <v>2015</v>
      </c>
      <c r="W1388" s="6">
        <f t="shared" si="152"/>
        <v>42214.646863425922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H1389" t="s">
        <v>8224</v>
      </c>
      <c r="I1389" t="s">
        <v>8246</v>
      </c>
      <c r="K1389">
        <v>1433305800</v>
      </c>
      <c r="L1389">
        <v>1430604395</v>
      </c>
      <c r="M1389" t="b">
        <v>0</v>
      </c>
      <c r="N1389">
        <v>78</v>
      </c>
      <c r="O1389" s="9">
        <f t="shared" si="147"/>
        <v>136.625</v>
      </c>
      <c r="P1389" s="12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t="b">
        <v>1</v>
      </c>
      <c r="T1389" t="s">
        <v>8276</v>
      </c>
      <c r="U1389" s="6">
        <f t="shared" si="151"/>
        <v>42126.92123842593</v>
      </c>
      <c r="V1389" s="9">
        <f t="shared" si="153"/>
        <v>2015</v>
      </c>
      <c r="W1389" s="6">
        <f t="shared" si="152"/>
        <v>42158.1875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H1390" t="s">
        <v>8224</v>
      </c>
      <c r="I1390" t="s">
        <v>8246</v>
      </c>
      <c r="K1390">
        <v>1476720840</v>
      </c>
      <c r="L1390">
        <v>1474469117</v>
      </c>
      <c r="M1390" t="b">
        <v>0</v>
      </c>
      <c r="N1390">
        <v>112</v>
      </c>
      <c r="O1390" s="9">
        <f t="shared" si="147"/>
        <v>134.8074</v>
      </c>
      <c r="P1390" s="12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t="b">
        <v>1</v>
      </c>
      <c r="T1390" t="s">
        <v>8276</v>
      </c>
      <c r="U1390" s="6">
        <f t="shared" si="151"/>
        <v>42634.614780092597</v>
      </c>
      <c r="V1390" s="9">
        <f t="shared" si="153"/>
        <v>2016</v>
      </c>
      <c r="W1390" s="6">
        <f t="shared" si="152"/>
        <v>42660.676388888889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H1391" t="s">
        <v>8225</v>
      </c>
      <c r="I1391" t="s">
        <v>8247</v>
      </c>
      <c r="K1391">
        <v>1471087957</v>
      </c>
      <c r="L1391">
        <v>1468495957</v>
      </c>
      <c r="M1391" t="b">
        <v>0</v>
      </c>
      <c r="N1391">
        <v>34</v>
      </c>
      <c r="O1391" s="9">
        <f t="shared" si="147"/>
        <v>145.4</v>
      </c>
      <c r="P1391" s="12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t="b">
        <v>1</v>
      </c>
      <c r="T1391" t="s">
        <v>8276</v>
      </c>
      <c r="U1391" s="6">
        <f t="shared" si="151"/>
        <v>42565.480983796297</v>
      </c>
      <c r="V1391" s="9">
        <f t="shared" si="153"/>
        <v>2016</v>
      </c>
      <c r="W1391" s="6">
        <f t="shared" si="152"/>
        <v>42595.480983796297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H1392" t="s">
        <v>8224</v>
      </c>
      <c r="I1392" t="s">
        <v>8246</v>
      </c>
      <c r="K1392">
        <v>1430154720</v>
      </c>
      <c r="L1392">
        <v>1427224606</v>
      </c>
      <c r="M1392" t="b">
        <v>0</v>
      </c>
      <c r="N1392">
        <v>19</v>
      </c>
      <c r="O1392" s="9">
        <f t="shared" si="147"/>
        <v>109.10714285714286</v>
      </c>
      <c r="P1392" s="1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t="b">
        <v>1</v>
      </c>
      <c r="T1392" t="s">
        <v>8276</v>
      </c>
      <c r="U1392" s="6">
        <f t="shared" si="151"/>
        <v>42087.803310185191</v>
      </c>
      <c r="V1392" s="9">
        <f t="shared" si="153"/>
        <v>2015</v>
      </c>
      <c r="W1392" s="6">
        <f t="shared" si="152"/>
        <v>42121.716666666667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H1393" t="s">
        <v>8224</v>
      </c>
      <c r="I1393" t="s">
        <v>8246</v>
      </c>
      <c r="K1393">
        <v>1440219540</v>
      </c>
      <c r="L1393">
        <v>1436369818</v>
      </c>
      <c r="M1393" t="b">
        <v>0</v>
      </c>
      <c r="N1393">
        <v>13</v>
      </c>
      <c r="O1393" s="9">
        <f t="shared" si="147"/>
        <v>110.2</v>
      </c>
      <c r="P1393" s="12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t="b">
        <v>1</v>
      </c>
      <c r="T1393" t="s">
        <v>8276</v>
      </c>
      <c r="U1393" s="6">
        <f t="shared" si="151"/>
        <v>42193.650671296295</v>
      </c>
      <c r="V1393" s="9">
        <f t="shared" si="153"/>
        <v>2015</v>
      </c>
      <c r="W1393" s="6">
        <f t="shared" si="152"/>
        <v>42238.207638888889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H1394" t="s">
        <v>8224</v>
      </c>
      <c r="I1394" t="s">
        <v>8246</v>
      </c>
      <c r="K1394">
        <v>1456976586</v>
      </c>
      <c r="L1394">
        <v>1454298186</v>
      </c>
      <c r="M1394" t="b">
        <v>0</v>
      </c>
      <c r="N1394">
        <v>104</v>
      </c>
      <c r="O1394" s="9">
        <f t="shared" si="147"/>
        <v>113.64</v>
      </c>
      <c r="P1394" s="12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t="b">
        <v>1</v>
      </c>
      <c r="T1394" t="s">
        <v>8276</v>
      </c>
      <c r="U1394" s="6">
        <f t="shared" si="151"/>
        <v>42401.154930555553</v>
      </c>
      <c r="V1394" s="9">
        <f t="shared" si="153"/>
        <v>2016</v>
      </c>
      <c r="W1394" s="6">
        <f t="shared" si="152"/>
        <v>42432.154930555553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H1395" t="s">
        <v>8224</v>
      </c>
      <c r="I1395" t="s">
        <v>8246</v>
      </c>
      <c r="K1395">
        <v>1470068523</v>
      </c>
      <c r="L1395">
        <v>1467476523</v>
      </c>
      <c r="M1395" t="b">
        <v>0</v>
      </c>
      <c r="N1395">
        <v>52</v>
      </c>
      <c r="O1395" s="9">
        <f t="shared" si="147"/>
        <v>102.35</v>
      </c>
      <c r="P1395" s="12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t="b">
        <v>1</v>
      </c>
      <c r="T1395" t="s">
        <v>8276</v>
      </c>
      <c r="U1395" s="6">
        <f t="shared" si="151"/>
        <v>42553.681979166664</v>
      </c>
      <c r="V1395" s="9">
        <f t="shared" si="153"/>
        <v>2016</v>
      </c>
      <c r="W1395" s="6">
        <f t="shared" si="152"/>
        <v>42583.681979166664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H1396" t="s">
        <v>8224</v>
      </c>
      <c r="I1396" t="s">
        <v>8246</v>
      </c>
      <c r="K1396">
        <v>1488337200</v>
      </c>
      <c r="L1396">
        <v>1484623726</v>
      </c>
      <c r="M1396" t="b">
        <v>0</v>
      </c>
      <c r="N1396">
        <v>17</v>
      </c>
      <c r="O1396" s="9">
        <f t="shared" si="147"/>
        <v>122.13333333333334</v>
      </c>
      <c r="P1396" s="12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t="b">
        <v>1</v>
      </c>
      <c r="T1396" t="s">
        <v>8276</v>
      </c>
      <c r="U1396" s="6">
        <f t="shared" si="151"/>
        <v>42752.144976851851</v>
      </c>
      <c r="V1396" s="9">
        <f t="shared" si="153"/>
        <v>2017</v>
      </c>
      <c r="W1396" s="6">
        <f t="shared" si="152"/>
        <v>42795.125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H1397" t="s">
        <v>8224</v>
      </c>
      <c r="I1397" t="s">
        <v>8246</v>
      </c>
      <c r="K1397">
        <v>1484430481</v>
      </c>
      <c r="L1397">
        <v>1481838481</v>
      </c>
      <c r="M1397" t="b">
        <v>0</v>
      </c>
      <c r="N1397">
        <v>82</v>
      </c>
      <c r="O1397" s="9">
        <f t="shared" si="147"/>
        <v>111.88571428571429</v>
      </c>
      <c r="P1397" s="12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t="b">
        <v>1</v>
      </c>
      <c r="T1397" t="s">
        <v>8276</v>
      </c>
      <c r="U1397" s="6">
        <f t="shared" si="151"/>
        <v>42719.90834490741</v>
      </c>
      <c r="V1397" s="9">
        <f t="shared" si="153"/>
        <v>2016</v>
      </c>
      <c r="W1397" s="6">
        <f t="shared" si="152"/>
        <v>42749.90834490741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H1398" t="s">
        <v>8224</v>
      </c>
      <c r="I1398" t="s">
        <v>8246</v>
      </c>
      <c r="K1398">
        <v>1423871882</v>
      </c>
      <c r="L1398">
        <v>1421279882</v>
      </c>
      <c r="M1398" t="b">
        <v>0</v>
      </c>
      <c r="N1398">
        <v>73</v>
      </c>
      <c r="O1398" s="9">
        <f t="shared" si="147"/>
        <v>107.3</v>
      </c>
      <c r="P1398" s="12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t="b">
        <v>1</v>
      </c>
      <c r="T1398" t="s">
        <v>8276</v>
      </c>
      <c r="U1398" s="6">
        <f t="shared" si="151"/>
        <v>42018.99863425926</v>
      </c>
      <c r="V1398" s="9">
        <f t="shared" si="153"/>
        <v>2015</v>
      </c>
      <c r="W1398" s="6">
        <f t="shared" si="152"/>
        <v>42048.99863425926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H1399" t="s">
        <v>8224</v>
      </c>
      <c r="I1399" t="s">
        <v>8246</v>
      </c>
      <c r="K1399">
        <v>1477603140</v>
      </c>
      <c r="L1399">
        <v>1475013710</v>
      </c>
      <c r="M1399" t="b">
        <v>0</v>
      </c>
      <c r="N1399">
        <v>158</v>
      </c>
      <c r="O1399" s="9">
        <f t="shared" si="147"/>
        <v>113.85</v>
      </c>
      <c r="P1399" s="12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t="b">
        <v>1</v>
      </c>
      <c r="T1399" t="s">
        <v>8276</v>
      </c>
      <c r="U1399" s="6">
        <f t="shared" si="151"/>
        <v>42640.917939814812</v>
      </c>
      <c r="V1399" s="9">
        <f t="shared" si="153"/>
        <v>2016</v>
      </c>
      <c r="W1399" s="6">
        <f t="shared" si="152"/>
        <v>42670.888194444444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H1400" t="s">
        <v>8224</v>
      </c>
      <c r="I1400" t="s">
        <v>8246</v>
      </c>
      <c r="K1400">
        <v>1467752334</v>
      </c>
      <c r="L1400">
        <v>1465160334</v>
      </c>
      <c r="M1400" t="b">
        <v>0</v>
      </c>
      <c r="N1400">
        <v>65</v>
      </c>
      <c r="O1400" s="9">
        <f t="shared" si="147"/>
        <v>109.68181818181819</v>
      </c>
      <c r="P1400" s="12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t="b">
        <v>1</v>
      </c>
      <c r="T1400" t="s">
        <v>8276</v>
      </c>
      <c r="U1400" s="6">
        <f t="shared" si="151"/>
        <v>42526.874236111107</v>
      </c>
      <c r="V1400" s="9">
        <f t="shared" si="153"/>
        <v>2016</v>
      </c>
      <c r="W1400" s="6">
        <f t="shared" si="152"/>
        <v>42556.874236111107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H1401" t="s">
        <v>8224</v>
      </c>
      <c r="I1401" t="s">
        <v>8246</v>
      </c>
      <c r="K1401">
        <v>1412640373</v>
      </c>
      <c r="L1401">
        <v>1410048373</v>
      </c>
      <c r="M1401" t="b">
        <v>0</v>
      </c>
      <c r="N1401">
        <v>184</v>
      </c>
      <c r="O1401" s="9">
        <f t="shared" si="147"/>
        <v>126.14444444444445</v>
      </c>
      <c r="P1401" s="12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t="b">
        <v>1</v>
      </c>
      <c r="T1401" t="s">
        <v>8276</v>
      </c>
      <c r="U1401" s="6">
        <f t="shared" si="151"/>
        <v>41889.004317129627</v>
      </c>
      <c r="V1401" s="9">
        <f t="shared" si="153"/>
        <v>2014</v>
      </c>
      <c r="W1401" s="6">
        <f t="shared" si="152"/>
        <v>41919.004317129627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H1402" t="s">
        <v>8225</v>
      </c>
      <c r="I1402" t="s">
        <v>8247</v>
      </c>
      <c r="K1402">
        <v>1465709400</v>
      </c>
      <c r="L1402">
        <v>1462695073</v>
      </c>
      <c r="M1402" t="b">
        <v>0</v>
      </c>
      <c r="N1402">
        <v>34</v>
      </c>
      <c r="O1402" s="9">
        <f t="shared" si="147"/>
        <v>167.42857142857142</v>
      </c>
      <c r="P1402" s="1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t="b">
        <v>1</v>
      </c>
      <c r="T1402" t="s">
        <v>8276</v>
      </c>
      <c r="U1402" s="6">
        <f t="shared" si="151"/>
        <v>42498.341122685189</v>
      </c>
      <c r="V1402" s="9">
        <f t="shared" si="153"/>
        <v>2016</v>
      </c>
      <c r="W1402" s="6">
        <f t="shared" si="152"/>
        <v>42533.229166666672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H1403" t="s">
        <v>8224</v>
      </c>
      <c r="I1403" t="s">
        <v>8246</v>
      </c>
      <c r="K1403">
        <v>1369612474</v>
      </c>
      <c r="L1403">
        <v>1367798074</v>
      </c>
      <c r="M1403" t="b">
        <v>0</v>
      </c>
      <c r="N1403">
        <v>240</v>
      </c>
      <c r="O1403" s="9">
        <f t="shared" si="147"/>
        <v>496.52</v>
      </c>
      <c r="P1403" s="12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t="b">
        <v>1</v>
      </c>
      <c r="T1403" t="s">
        <v>8276</v>
      </c>
      <c r="U1403" s="6">
        <f t="shared" si="151"/>
        <v>41399.99622685185</v>
      </c>
      <c r="V1403" s="9">
        <f t="shared" si="153"/>
        <v>2013</v>
      </c>
      <c r="W1403" s="6">
        <f t="shared" si="152"/>
        <v>41420.99622685185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H1404" t="s">
        <v>8225</v>
      </c>
      <c r="I1404" t="s">
        <v>8247</v>
      </c>
      <c r="K1404">
        <v>1430439411</v>
      </c>
      <c r="L1404">
        <v>1425259011</v>
      </c>
      <c r="M1404" t="b">
        <v>0</v>
      </c>
      <c r="N1404">
        <v>113</v>
      </c>
      <c r="O1404" s="9">
        <f t="shared" si="147"/>
        <v>109.16</v>
      </c>
      <c r="P1404" s="12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t="b">
        <v>1</v>
      </c>
      <c r="T1404" t="s">
        <v>8276</v>
      </c>
      <c r="U1404" s="6">
        <f t="shared" si="151"/>
        <v>42065.053368055553</v>
      </c>
      <c r="V1404" s="9">
        <f t="shared" si="153"/>
        <v>2015</v>
      </c>
      <c r="W1404" s="6">
        <f t="shared" si="152"/>
        <v>42125.011701388888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H1405" t="s">
        <v>8224</v>
      </c>
      <c r="I1405" t="s">
        <v>8246</v>
      </c>
      <c r="K1405">
        <v>1374802235</v>
      </c>
      <c r="L1405">
        <v>1372210235</v>
      </c>
      <c r="M1405" t="b">
        <v>0</v>
      </c>
      <c r="N1405">
        <v>66</v>
      </c>
      <c r="O1405" s="9">
        <f t="shared" si="147"/>
        <v>102.575</v>
      </c>
      <c r="P1405" s="12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t="b">
        <v>1</v>
      </c>
      <c r="T1405" t="s">
        <v>8276</v>
      </c>
      <c r="U1405" s="6">
        <f t="shared" si="151"/>
        <v>41451.062905092593</v>
      </c>
      <c r="V1405" s="9">
        <f t="shared" si="153"/>
        <v>2013</v>
      </c>
      <c r="W1405" s="6">
        <f t="shared" si="152"/>
        <v>41481.062905092593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H1406" t="s">
        <v>8225</v>
      </c>
      <c r="I1406" t="s">
        <v>8247</v>
      </c>
      <c r="K1406">
        <v>1424607285</v>
      </c>
      <c r="L1406">
        <v>1422447285</v>
      </c>
      <c r="M1406" t="b">
        <v>1</v>
      </c>
      <c r="N1406">
        <v>5</v>
      </c>
      <c r="O1406" s="9">
        <f t="shared" si="147"/>
        <v>1.6620689655172414</v>
      </c>
      <c r="P1406" s="12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t="b">
        <v>0</v>
      </c>
      <c r="T1406" t="s">
        <v>8287</v>
      </c>
      <c r="U1406" s="6">
        <f t="shared" si="151"/>
        <v>42032.510243055556</v>
      </c>
      <c r="V1406" s="9">
        <f t="shared" si="153"/>
        <v>2015</v>
      </c>
      <c r="W1406" s="6">
        <f t="shared" si="152"/>
        <v>42057.510243055556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H1407" t="s">
        <v>8224</v>
      </c>
      <c r="I1407" t="s">
        <v>8246</v>
      </c>
      <c r="K1407">
        <v>1417195201</v>
      </c>
      <c r="L1407">
        <v>1414599601</v>
      </c>
      <c r="M1407" t="b">
        <v>1</v>
      </c>
      <c r="N1407">
        <v>17</v>
      </c>
      <c r="O1407" s="9">
        <f t="shared" si="147"/>
        <v>0.42</v>
      </c>
      <c r="P1407" s="12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t="b">
        <v>0</v>
      </c>
      <c r="T1407" t="s">
        <v>8287</v>
      </c>
      <c r="U1407" s="6">
        <f t="shared" si="151"/>
        <v>41941.680567129632</v>
      </c>
      <c r="V1407" s="9">
        <f t="shared" si="153"/>
        <v>2014</v>
      </c>
      <c r="W1407" s="6">
        <f t="shared" si="152"/>
        <v>41971.722233796296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H1408" t="s">
        <v>8237</v>
      </c>
      <c r="I1408" t="s">
        <v>8249</v>
      </c>
      <c r="K1408">
        <v>1449914400</v>
      </c>
      <c r="L1408">
        <v>1445336607</v>
      </c>
      <c r="M1408" t="b">
        <v>0</v>
      </c>
      <c r="N1408">
        <v>3</v>
      </c>
      <c r="O1408" s="9">
        <f t="shared" si="147"/>
        <v>0.125</v>
      </c>
      <c r="P1408" s="12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t="b">
        <v>0</v>
      </c>
      <c r="T1408" t="s">
        <v>8287</v>
      </c>
      <c r="U1408" s="6">
        <f t="shared" si="151"/>
        <v>42297.432951388888</v>
      </c>
      <c r="V1408" s="9">
        <f t="shared" si="153"/>
        <v>2015</v>
      </c>
      <c r="W1408" s="6">
        <f t="shared" si="152"/>
        <v>42350.416666666672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H1409" t="s">
        <v>8224</v>
      </c>
      <c r="I1409" t="s">
        <v>8246</v>
      </c>
      <c r="K1409">
        <v>1407847978</v>
      </c>
      <c r="L1409">
        <v>1405687978</v>
      </c>
      <c r="M1409" t="b">
        <v>0</v>
      </c>
      <c r="N1409">
        <v>2</v>
      </c>
      <c r="O1409" s="9">
        <f t="shared" si="147"/>
        <v>0.5</v>
      </c>
      <c r="P1409" s="12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t="b">
        <v>0</v>
      </c>
      <c r="T1409" t="s">
        <v>8287</v>
      </c>
      <c r="U1409" s="6">
        <f t="shared" si="151"/>
        <v>41838.536782407406</v>
      </c>
      <c r="V1409" s="9">
        <f t="shared" si="153"/>
        <v>2014</v>
      </c>
      <c r="W1409" s="6">
        <f t="shared" si="152"/>
        <v>41863.536782407406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H1410" t="s">
        <v>8225</v>
      </c>
      <c r="I1410" t="s">
        <v>8247</v>
      </c>
      <c r="K1410">
        <v>1447451756</v>
      </c>
      <c r="L1410">
        <v>1444856156</v>
      </c>
      <c r="M1410" t="b">
        <v>0</v>
      </c>
      <c r="N1410">
        <v>6</v>
      </c>
      <c r="O1410" s="9">
        <f t="shared" si="147"/>
        <v>7.2</v>
      </c>
      <c r="P1410" s="12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t="b">
        <v>0</v>
      </c>
      <c r="T1410" t="s">
        <v>8287</v>
      </c>
      <c r="U1410" s="6">
        <f t="shared" si="151"/>
        <v>42291.872175925921</v>
      </c>
      <c r="V1410" s="9">
        <f t="shared" si="153"/>
        <v>2015</v>
      </c>
      <c r="W1410" s="6">
        <f t="shared" si="152"/>
        <v>42321.913842592592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H1411" t="s">
        <v>8224</v>
      </c>
      <c r="I1411" t="s">
        <v>8246</v>
      </c>
      <c r="K1411">
        <v>1420085535</v>
      </c>
      <c r="L1411">
        <v>1414897935</v>
      </c>
      <c r="M1411" t="b">
        <v>0</v>
      </c>
      <c r="N1411">
        <v>0</v>
      </c>
      <c r="O1411" s="9">
        <f t="shared" ref="O1411:O1474" si="154">E1411*100/D1411</f>
        <v>0</v>
      </c>
      <c r="P1411" s="12">
        <f t="shared" ref="P1411:P1474" si="155">IF(N1411=0,0,E1411/N1411)</f>
        <v>0</v>
      </c>
      <c r="Q1411" t="str">
        <f t="shared" ref="Q1411:Q1474" si="156">LEFT(T1411,FIND("/",T1411)-1)</f>
        <v>publishing</v>
      </c>
      <c r="R1411" t="str">
        <f t="shared" ref="R1411:R1474" si="157">RIGHT(T1411,LEN(T1411)-FIND("/",T1411))</f>
        <v>translations</v>
      </c>
      <c r="S1411" t="b">
        <v>0</v>
      </c>
      <c r="T1411" t="s">
        <v>8287</v>
      </c>
      <c r="U1411" s="6">
        <f t="shared" ref="U1411:U1474" si="158">(L1411/86400)+DATE(1970,1,1)</f>
        <v>41945.133506944447</v>
      </c>
      <c r="V1411" s="9">
        <f t="shared" si="153"/>
        <v>2014</v>
      </c>
      <c r="W1411" s="6">
        <f t="shared" ref="W1411:W1474" si="159">(K1411/86400)+DATE(1970,1,1)</f>
        <v>42005.175173611111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H1412" t="s">
        <v>8237</v>
      </c>
      <c r="I1412" t="s">
        <v>8249</v>
      </c>
      <c r="K1412">
        <v>1464939520</v>
      </c>
      <c r="L1412">
        <v>1461051520</v>
      </c>
      <c r="M1412" t="b">
        <v>0</v>
      </c>
      <c r="N1412">
        <v>1</v>
      </c>
      <c r="O1412" s="9">
        <f t="shared" si="154"/>
        <v>1.6666666666666666E-2</v>
      </c>
      <c r="P1412" s="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t="b">
        <v>0</v>
      </c>
      <c r="T1412" t="s">
        <v>8287</v>
      </c>
      <c r="U1412" s="6">
        <f t="shared" si="158"/>
        <v>42479.318518518514</v>
      </c>
      <c r="V1412" s="9">
        <f t="shared" ref="V1412:V1475" si="160">YEAR(U1412)</f>
        <v>2016</v>
      </c>
      <c r="W1412" s="6">
        <f t="shared" si="159"/>
        <v>42524.318518518514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H1413" t="s">
        <v>8225</v>
      </c>
      <c r="I1413" t="s">
        <v>8247</v>
      </c>
      <c r="K1413">
        <v>1423185900</v>
      </c>
      <c r="L1413">
        <v>1420766700</v>
      </c>
      <c r="M1413" t="b">
        <v>0</v>
      </c>
      <c r="N1413">
        <v>3</v>
      </c>
      <c r="O1413" s="9">
        <f t="shared" si="154"/>
        <v>0.23333333333333334</v>
      </c>
      <c r="P1413" s="12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t="b">
        <v>0</v>
      </c>
      <c r="T1413" t="s">
        <v>8287</v>
      </c>
      <c r="U1413" s="6">
        <f t="shared" si="158"/>
        <v>42013.059027777781</v>
      </c>
      <c r="V1413" s="9">
        <f t="shared" si="160"/>
        <v>2015</v>
      </c>
      <c r="W1413" s="6">
        <f t="shared" si="159"/>
        <v>42041.059027777781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H1414" t="s">
        <v>8224</v>
      </c>
      <c r="I1414" t="s">
        <v>8246</v>
      </c>
      <c r="K1414">
        <v>1417656699</v>
      </c>
      <c r="L1414">
        <v>1415064699</v>
      </c>
      <c r="M1414" t="b">
        <v>0</v>
      </c>
      <c r="N1414">
        <v>13</v>
      </c>
      <c r="O1414" s="9">
        <f t="shared" si="154"/>
        <v>4.5714285714285712</v>
      </c>
      <c r="P1414" s="12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t="b">
        <v>0</v>
      </c>
      <c r="T1414" t="s">
        <v>8287</v>
      </c>
      <c r="U1414" s="6">
        <f t="shared" si="158"/>
        <v>41947.063645833332</v>
      </c>
      <c r="V1414" s="9">
        <f t="shared" si="160"/>
        <v>2014</v>
      </c>
      <c r="W1414" s="6">
        <f t="shared" si="159"/>
        <v>41977.063645833332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H1415" t="s">
        <v>8237</v>
      </c>
      <c r="I1415" t="s">
        <v>8249</v>
      </c>
      <c r="K1415">
        <v>1455964170</v>
      </c>
      <c r="L1415">
        <v>1450780170</v>
      </c>
      <c r="M1415" t="b">
        <v>0</v>
      </c>
      <c r="N1415">
        <v>1</v>
      </c>
      <c r="O1415" s="9">
        <f t="shared" si="154"/>
        <v>5</v>
      </c>
      <c r="P1415" s="12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t="b">
        <v>0</v>
      </c>
      <c r="T1415" t="s">
        <v>8287</v>
      </c>
      <c r="U1415" s="6">
        <f t="shared" si="158"/>
        <v>42360.437152777777</v>
      </c>
      <c r="V1415" s="9">
        <f t="shared" si="160"/>
        <v>2015</v>
      </c>
      <c r="W1415" s="6">
        <f t="shared" si="159"/>
        <v>42420.437152777777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H1416" t="s">
        <v>8224</v>
      </c>
      <c r="I1416" t="s">
        <v>8246</v>
      </c>
      <c r="K1416">
        <v>1483423467</v>
      </c>
      <c r="L1416">
        <v>1480831467</v>
      </c>
      <c r="M1416" t="b">
        <v>0</v>
      </c>
      <c r="N1416">
        <v>1</v>
      </c>
      <c r="O1416" s="9">
        <f t="shared" si="154"/>
        <v>0.2</v>
      </c>
      <c r="P1416" s="12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t="b">
        <v>0</v>
      </c>
      <c r="T1416" t="s">
        <v>8287</v>
      </c>
      <c r="U1416" s="6">
        <f t="shared" si="158"/>
        <v>42708.25309027778</v>
      </c>
      <c r="V1416" s="9">
        <f t="shared" si="160"/>
        <v>2016</v>
      </c>
      <c r="W1416" s="6">
        <f t="shared" si="159"/>
        <v>42738.25309027778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H1417" t="s">
        <v>8224</v>
      </c>
      <c r="I1417" t="s">
        <v>8246</v>
      </c>
      <c r="K1417">
        <v>1439741591</v>
      </c>
      <c r="L1417">
        <v>1436285591</v>
      </c>
      <c r="M1417" t="b">
        <v>0</v>
      </c>
      <c r="N1417">
        <v>9</v>
      </c>
      <c r="O1417" s="9">
        <f t="shared" si="154"/>
        <v>18.181818181818183</v>
      </c>
      <c r="P1417" s="12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t="b">
        <v>0</v>
      </c>
      <c r="T1417" t="s">
        <v>8287</v>
      </c>
      <c r="U1417" s="6">
        <f t="shared" si="158"/>
        <v>42192.675821759258</v>
      </c>
      <c r="V1417" s="9">
        <f t="shared" si="160"/>
        <v>2015</v>
      </c>
      <c r="W1417" s="6">
        <f t="shared" si="159"/>
        <v>42232.675821759258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H1418" t="s">
        <v>8224</v>
      </c>
      <c r="I1418" t="s">
        <v>8246</v>
      </c>
      <c r="K1418">
        <v>1448147619</v>
      </c>
      <c r="L1418">
        <v>1445552019</v>
      </c>
      <c r="M1418" t="b">
        <v>0</v>
      </c>
      <c r="N1418">
        <v>0</v>
      </c>
      <c r="O1418" s="9">
        <f t="shared" si="154"/>
        <v>0</v>
      </c>
      <c r="P1418" s="12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t="b">
        <v>0</v>
      </c>
      <c r="T1418" t="s">
        <v>8287</v>
      </c>
      <c r="U1418" s="6">
        <f t="shared" si="158"/>
        <v>42299.926145833335</v>
      </c>
      <c r="V1418" s="9">
        <f t="shared" si="160"/>
        <v>2015</v>
      </c>
      <c r="W1418" s="6">
        <f t="shared" si="159"/>
        <v>42329.967812499999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H1419" t="s">
        <v>8224</v>
      </c>
      <c r="I1419" t="s">
        <v>8246</v>
      </c>
      <c r="K1419">
        <v>1442315460</v>
      </c>
      <c r="L1419">
        <v>1439696174</v>
      </c>
      <c r="M1419" t="b">
        <v>0</v>
      </c>
      <c r="N1419">
        <v>2</v>
      </c>
      <c r="O1419" s="9">
        <f t="shared" si="154"/>
        <v>1.2222222222222223</v>
      </c>
      <c r="P1419" s="12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t="b">
        <v>0</v>
      </c>
      <c r="T1419" t="s">
        <v>8287</v>
      </c>
      <c r="U1419" s="6">
        <f t="shared" si="158"/>
        <v>42232.15016203704</v>
      </c>
      <c r="V1419" s="9">
        <f t="shared" si="160"/>
        <v>2015</v>
      </c>
      <c r="W1419" s="6">
        <f t="shared" si="159"/>
        <v>42262.46597222222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H1420" t="s">
        <v>8227</v>
      </c>
      <c r="I1420" t="s">
        <v>8249</v>
      </c>
      <c r="K1420">
        <v>1456397834</v>
      </c>
      <c r="L1420">
        <v>1453805834</v>
      </c>
      <c r="M1420" t="b">
        <v>0</v>
      </c>
      <c r="N1420">
        <v>1</v>
      </c>
      <c r="O1420" s="9">
        <f t="shared" si="154"/>
        <v>0.2</v>
      </c>
      <c r="P1420" s="12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t="b">
        <v>0</v>
      </c>
      <c r="T1420" t="s">
        <v>8287</v>
      </c>
      <c r="U1420" s="6">
        <f t="shared" si="158"/>
        <v>42395.456412037034</v>
      </c>
      <c r="V1420" s="9">
        <f t="shared" si="160"/>
        <v>2016</v>
      </c>
      <c r="W1420" s="6">
        <f t="shared" si="159"/>
        <v>42425.456412037034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H1421" t="s">
        <v>8224</v>
      </c>
      <c r="I1421" t="s">
        <v>8246</v>
      </c>
      <c r="K1421">
        <v>1476010619</v>
      </c>
      <c r="L1421">
        <v>1473418619</v>
      </c>
      <c r="M1421" t="b">
        <v>0</v>
      </c>
      <c r="N1421">
        <v>10</v>
      </c>
      <c r="O1421" s="9">
        <f t="shared" si="154"/>
        <v>7.0634920634920633</v>
      </c>
      <c r="P1421" s="12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t="b">
        <v>0</v>
      </c>
      <c r="T1421" t="s">
        <v>8287</v>
      </c>
      <c r="U1421" s="6">
        <f t="shared" si="158"/>
        <v>42622.456238425926</v>
      </c>
      <c r="V1421" s="9">
        <f t="shared" si="160"/>
        <v>2016</v>
      </c>
      <c r="W1421" s="6">
        <f t="shared" si="159"/>
        <v>42652.456238425926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H1422" t="s">
        <v>8224</v>
      </c>
      <c r="I1422" t="s">
        <v>8246</v>
      </c>
      <c r="K1422">
        <v>1467129686</v>
      </c>
      <c r="L1422">
        <v>1464969686</v>
      </c>
      <c r="M1422" t="b">
        <v>0</v>
      </c>
      <c r="N1422">
        <v>3</v>
      </c>
      <c r="O1422" s="9">
        <f t="shared" si="154"/>
        <v>2.7272727272727271</v>
      </c>
      <c r="P1422" s="1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t="b">
        <v>0</v>
      </c>
      <c r="T1422" t="s">
        <v>8287</v>
      </c>
      <c r="U1422" s="6">
        <f t="shared" si="158"/>
        <v>42524.667662037042</v>
      </c>
      <c r="V1422" s="9">
        <f t="shared" si="160"/>
        <v>2016</v>
      </c>
      <c r="W1422" s="6">
        <f t="shared" si="159"/>
        <v>42549.667662037042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H1423" t="s">
        <v>8235</v>
      </c>
      <c r="I1423" t="s">
        <v>8255</v>
      </c>
      <c r="K1423">
        <v>1423432709</v>
      </c>
      <c r="L1423">
        <v>1420840709</v>
      </c>
      <c r="M1423" t="b">
        <v>0</v>
      </c>
      <c r="N1423">
        <v>2</v>
      </c>
      <c r="O1423" s="9">
        <f t="shared" si="154"/>
        <v>0.1</v>
      </c>
      <c r="P1423" s="12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t="b">
        <v>0</v>
      </c>
      <c r="T1423" t="s">
        <v>8287</v>
      </c>
      <c r="U1423" s="6">
        <f t="shared" si="158"/>
        <v>42013.915613425925</v>
      </c>
      <c r="V1423" s="9">
        <f t="shared" si="160"/>
        <v>2015</v>
      </c>
      <c r="W1423" s="6">
        <f t="shared" si="159"/>
        <v>42043.915613425925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H1424" t="s">
        <v>8228</v>
      </c>
      <c r="I1424" t="s">
        <v>8250</v>
      </c>
      <c r="K1424">
        <v>1474436704</v>
      </c>
      <c r="L1424">
        <v>1471844704</v>
      </c>
      <c r="M1424" t="b">
        <v>0</v>
      </c>
      <c r="N1424">
        <v>2</v>
      </c>
      <c r="O1424" s="9">
        <f t="shared" si="154"/>
        <v>0.104</v>
      </c>
      <c r="P1424" s="12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t="b">
        <v>0</v>
      </c>
      <c r="T1424" t="s">
        <v>8287</v>
      </c>
      <c r="U1424" s="6">
        <f t="shared" si="158"/>
        <v>42604.239629629628</v>
      </c>
      <c r="V1424" s="9">
        <f t="shared" si="160"/>
        <v>2016</v>
      </c>
      <c r="W1424" s="6">
        <f t="shared" si="159"/>
        <v>42634.239629629628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H1425" t="s">
        <v>8226</v>
      </c>
      <c r="I1425" t="s">
        <v>8248</v>
      </c>
      <c r="K1425">
        <v>1451637531</v>
      </c>
      <c r="L1425">
        <v>1449045531</v>
      </c>
      <c r="M1425" t="b">
        <v>0</v>
      </c>
      <c r="N1425">
        <v>1</v>
      </c>
      <c r="O1425" s="9">
        <f t="shared" si="154"/>
        <v>0.33333333333333331</v>
      </c>
      <c r="P1425" s="12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t="b">
        <v>0</v>
      </c>
      <c r="T1425" t="s">
        <v>8287</v>
      </c>
      <c r="U1425" s="6">
        <f t="shared" si="158"/>
        <v>42340.360312500001</v>
      </c>
      <c r="V1425" s="9">
        <f t="shared" si="160"/>
        <v>2015</v>
      </c>
      <c r="W1425" s="6">
        <f t="shared" si="159"/>
        <v>42370.360312500001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H1426" t="s">
        <v>8224</v>
      </c>
      <c r="I1426" t="s">
        <v>8246</v>
      </c>
      <c r="K1426">
        <v>1479233602</v>
      </c>
      <c r="L1426">
        <v>1478106802</v>
      </c>
      <c r="M1426" t="b">
        <v>0</v>
      </c>
      <c r="N1426">
        <v>14</v>
      </c>
      <c r="O1426" s="9">
        <f t="shared" si="154"/>
        <v>20.36</v>
      </c>
      <c r="P1426" s="12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t="b">
        <v>0</v>
      </c>
      <c r="T1426" t="s">
        <v>8287</v>
      </c>
      <c r="U1426" s="6">
        <f t="shared" si="158"/>
        <v>42676.717615740738</v>
      </c>
      <c r="V1426" s="9">
        <f t="shared" si="160"/>
        <v>2016</v>
      </c>
      <c r="W1426" s="6">
        <f t="shared" si="159"/>
        <v>42689.759282407409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H1427" t="s">
        <v>8224</v>
      </c>
      <c r="I1427" t="s">
        <v>8246</v>
      </c>
      <c r="K1427">
        <v>1430276959</v>
      </c>
      <c r="L1427">
        <v>1427684959</v>
      </c>
      <c r="M1427" t="b">
        <v>0</v>
      </c>
      <c r="N1427">
        <v>0</v>
      </c>
      <c r="O1427" s="9">
        <f t="shared" si="154"/>
        <v>0</v>
      </c>
      <c r="P1427" s="12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t="b">
        <v>0</v>
      </c>
      <c r="T1427" t="s">
        <v>8287</v>
      </c>
      <c r="U1427" s="6">
        <f t="shared" si="158"/>
        <v>42093.131469907406</v>
      </c>
      <c r="V1427" s="9">
        <f t="shared" si="160"/>
        <v>2015</v>
      </c>
      <c r="W1427" s="6">
        <f t="shared" si="159"/>
        <v>42123.131469907406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H1428" t="s">
        <v>8236</v>
      </c>
      <c r="I1428" t="s">
        <v>8249</v>
      </c>
      <c r="K1428">
        <v>1440408120</v>
      </c>
      <c r="L1428">
        <v>1435224120</v>
      </c>
      <c r="M1428" t="b">
        <v>0</v>
      </c>
      <c r="N1428">
        <v>0</v>
      </c>
      <c r="O1428" s="9">
        <f t="shared" si="154"/>
        <v>0</v>
      </c>
      <c r="P1428" s="12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t="b">
        <v>0</v>
      </c>
      <c r="T1428" t="s">
        <v>8287</v>
      </c>
      <c r="U1428" s="6">
        <f t="shared" si="158"/>
        <v>42180.390277777777</v>
      </c>
      <c r="V1428" s="9">
        <f t="shared" si="160"/>
        <v>2015</v>
      </c>
      <c r="W1428" s="6">
        <f t="shared" si="159"/>
        <v>42240.390277777777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H1429" t="s">
        <v>8236</v>
      </c>
      <c r="I1429" t="s">
        <v>8249</v>
      </c>
      <c r="K1429">
        <v>1474230385</v>
      </c>
      <c r="L1429">
        <v>1471638385</v>
      </c>
      <c r="M1429" t="b">
        <v>0</v>
      </c>
      <c r="N1429">
        <v>4</v>
      </c>
      <c r="O1429" s="9">
        <f t="shared" si="154"/>
        <v>8.3800000000000008</v>
      </c>
      <c r="P1429" s="12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t="b">
        <v>0</v>
      </c>
      <c r="T1429" t="s">
        <v>8287</v>
      </c>
      <c r="U1429" s="6">
        <f t="shared" si="158"/>
        <v>42601.851678240739</v>
      </c>
      <c r="V1429" s="9">
        <f t="shared" si="160"/>
        <v>2016</v>
      </c>
      <c r="W1429" s="6">
        <f t="shared" si="159"/>
        <v>42631.851678240739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H1430" t="s">
        <v>8227</v>
      </c>
      <c r="I1430" t="s">
        <v>8249</v>
      </c>
      <c r="K1430">
        <v>1459584417</v>
      </c>
      <c r="L1430">
        <v>1456996017</v>
      </c>
      <c r="M1430" t="b">
        <v>0</v>
      </c>
      <c r="N1430">
        <v>3</v>
      </c>
      <c r="O1430" s="9">
        <f t="shared" si="154"/>
        <v>4.5</v>
      </c>
      <c r="P1430" s="12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t="b">
        <v>0</v>
      </c>
      <c r="T1430" t="s">
        <v>8287</v>
      </c>
      <c r="U1430" s="6">
        <f t="shared" si="158"/>
        <v>42432.379826388889</v>
      </c>
      <c r="V1430" s="9">
        <f t="shared" si="160"/>
        <v>2016</v>
      </c>
      <c r="W1430" s="6">
        <f t="shared" si="159"/>
        <v>42462.338159722218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H1431" t="s">
        <v>8224</v>
      </c>
      <c r="I1431" t="s">
        <v>8246</v>
      </c>
      <c r="K1431">
        <v>1428629242</v>
      </c>
      <c r="L1431">
        <v>1426037242</v>
      </c>
      <c r="M1431" t="b">
        <v>0</v>
      </c>
      <c r="N1431">
        <v>0</v>
      </c>
      <c r="O1431" s="9">
        <f t="shared" si="154"/>
        <v>0</v>
      </c>
      <c r="P1431" s="12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t="b">
        <v>0</v>
      </c>
      <c r="T1431" t="s">
        <v>8287</v>
      </c>
      <c r="U1431" s="6">
        <f t="shared" si="158"/>
        <v>42074.060671296298</v>
      </c>
      <c r="V1431" s="9">
        <f t="shared" si="160"/>
        <v>2015</v>
      </c>
      <c r="W1431" s="6">
        <f t="shared" si="159"/>
        <v>42104.060671296298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H1432" t="s">
        <v>8224</v>
      </c>
      <c r="I1432" t="s">
        <v>8246</v>
      </c>
      <c r="K1432">
        <v>1419017488</v>
      </c>
      <c r="L1432">
        <v>1416339088</v>
      </c>
      <c r="M1432" t="b">
        <v>0</v>
      </c>
      <c r="N1432">
        <v>5</v>
      </c>
      <c r="O1432" s="9">
        <f t="shared" si="154"/>
        <v>8.06</v>
      </c>
      <c r="P1432" s="1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t="b">
        <v>0</v>
      </c>
      <c r="T1432" t="s">
        <v>8287</v>
      </c>
      <c r="U1432" s="6">
        <f t="shared" si="158"/>
        <v>41961.813518518524</v>
      </c>
      <c r="V1432" s="9">
        <f t="shared" si="160"/>
        <v>2014</v>
      </c>
      <c r="W1432" s="6">
        <f t="shared" si="159"/>
        <v>41992.813518518524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H1433" t="s">
        <v>8224</v>
      </c>
      <c r="I1433" t="s">
        <v>8246</v>
      </c>
      <c r="K1433">
        <v>1448517816</v>
      </c>
      <c r="L1433">
        <v>1445922216</v>
      </c>
      <c r="M1433" t="b">
        <v>0</v>
      </c>
      <c r="N1433">
        <v>47</v>
      </c>
      <c r="O1433" s="9">
        <f t="shared" si="154"/>
        <v>31.94705882352941</v>
      </c>
      <c r="P1433" s="12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t="b">
        <v>0</v>
      </c>
      <c r="T1433" t="s">
        <v>8287</v>
      </c>
      <c r="U1433" s="6">
        <f t="shared" si="158"/>
        <v>42304.210833333331</v>
      </c>
      <c r="V1433" s="9">
        <f t="shared" si="160"/>
        <v>2015</v>
      </c>
      <c r="W1433" s="6">
        <f t="shared" si="159"/>
        <v>42334.252500000002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H1434" t="s">
        <v>8224</v>
      </c>
      <c r="I1434" t="s">
        <v>8246</v>
      </c>
      <c r="K1434">
        <v>1437417828</v>
      </c>
      <c r="L1434">
        <v>1434825828</v>
      </c>
      <c r="M1434" t="b">
        <v>0</v>
      </c>
      <c r="N1434">
        <v>0</v>
      </c>
      <c r="O1434" s="9">
        <f t="shared" si="154"/>
        <v>0</v>
      </c>
      <c r="P1434" s="12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t="b">
        <v>0</v>
      </c>
      <c r="T1434" t="s">
        <v>8287</v>
      </c>
      <c r="U1434" s="6">
        <f t="shared" si="158"/>
        <v>42175.780416666668</v>
      </c>
      <c r="V1434" s="9">
        <f t="shared" si="160"/>
        <v>2015</v>
      </c>
      <c r="W1434" s="6">
        <f t="shared" si="159"/>
        <v>42205.780416666668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H1435" t="s">
        <v>8237</v>
      </c>
      <c r="I1435" t="s">
        <v>8249</v>
      </c>
      <c r="K1435">
        <v>1481367600</v>
      </c>
      <c r="L1435">
        <v>1477839675</v>
      </c>
      <c r="M1435" t="b">
        <v>0</v>
      </c>
      <c r="N1435">
        <v>10</v>
      </c>
      <c r="O1435" s="9">
        <f t="shared" si="154"/>
        <v>6.708333333333333</v>
      </c>
      <c r="P1435" s="12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t="b">
        <v>0</v>
      </c>
      <c r="T1435" t="s">
        <v>8287</v>
      </c>
      <c r="U1435" s="6">
        <f t="shared" si="158"/>
        <v>42673.625868055555</v>
      </c>
      <c r="V1435" s="9">
        <f t="shared" si="160"/>
        <v>2016</v>
      </c>
      <c r="W1435" s="6">
        <f t="shared" si="159"/>
        <v>42714.458333333328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H1436" t="s">
        <v>8232</v>
      </c>
      <c r="I1436" t="s">
        <v>8253</v>
      </c>
      <c r="K1436">
        <v>1433775600</v>
      </c>
      <c r="L1436">
        <v>1431973478</v>
      </c>
      <c r="M1436" t="b">
        <v>0</v>
      </c>
      <c r="N1436">
        <v>11</v>
      </c>
      <c r="O1436" s="9">
        <f t="shared" si="154"/>
        <v>9.9878048780487809</v>
      </c>
      <c r="P1436" s="12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t="b">
        <v>0</v>
      </c>
      <c r="T1436" t="s">
        <v>8287</v>
      </c>
      <c r="U1436" s="6">
        <f t="shared" si="158"/>
        <v>42142.767106481479</v>
      </c>
      <c r="V1436" s="9">
        <f t="shared" si="160"/>
        <v>2015</v>
      </c>
      <c r="W1436" s="6">
        <f t="shared" si="159"/>
        <v>42163.625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H1437" t="s">
        <v>8237</v>
      </c>
      <c r="I1437" t="s">
        <v>8249</v>
      </c>
      <c r="K1437">
        <v>1444589020</v>
      </c>
      <c r="L1437">
        <v>1441997020</v>
      </c>
      <c r="M1437" t="b">
        <v>0</v>
      </c>
      <c r="N1437">
        <v>2</v>
      </c>
      <c r="O1437" s="9">
        <f t="shared" si="154"/>
        <v>0.1</v>
      </c>
      <c r="P1437" s="12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t="b">
        <v>0</v>
      </c>
      <c r="T1437" t="s">
        <v>8287</v>
      </c>
      <c r="U1437" s="6">
        <f t="shared" si="158"/>
        <v>42258.780324074076</v>
      </c>
      <c r="V1437" s="9">
        <f t="shared" si="160"/>
        <v>2015</v>
      </c>
      <c r="W1437" s="6">
        <f t="shared" si="159"/>
        <v>42288.780324074076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H1438" t="s">
        <v>8236</v>
      </c>
      <c r="I1438" t="s">
        <v>8249</v>
      </c>
      <c r="K1438">
        <v>1456043057</v>
      </c>
      <c r="L1438">
        <v>1453451057</v>
      </c>
      <c r="M1438" t="b">
        <v>0</v>
      </c>
      <c r="N1438">
        <v>2</v>
      </c>
      <c r="O1438" s="9">
        <f t="shared" si="154"/>
        <v>0.77</v>
      </c>
      <c r="P1438" s="12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t="b">
        <v>0</v>
      </c>
      <c r="T1438" t="s">
        <v>8287</v>
      </c>
      <c r="U1438" s="6">
        <f t="shared" si="158"/>
        <v>42391.35019675926</v>
      </c>
      <c r="V1438" s="9">
        <f t="shared" si="160"/>
        <v>2016</v>
      </c>
      <c r="W1438" s="6">
        <f t="shared" si="159"/>
        <v>42421.35019675926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H1439" t="s">
        <v>8224</v>
      </c>
      <c r="I1439" t="s">
        <v>8246</v>
      </c>
      <c r="K1439">
        <v>1405227540</v>
      </c>
      <c r="L1439">
        <v>1402058739</v>
      </c>
      <c r="M1439" t="b">
        <v>0</v>
      </c>
      <c r="N1439">
        <v>22</v>
      </c>
      <c r="O1439" s="9">
        <f t="shared" si="154"/>
        <v>26.9</v>
      </c>
      <c r="P1439" s="12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t="b">
        <v>0</v>
      </c>
      <c r="T1439" t="s">
        <v>8287</v>
      </c>
      <c r="U1439" s="6">
        <f t="shared" si="158"/>
        <v>41796.531701388885</v>
      </c>
      <c r="V1439" s="9">
        <f t="shared" si="160"/>
        <v>2014</v>
      </c>
      <c r="W1439" s="6">
        <f t="shared" si="159"/>
        <v>41833.207638888889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H1440" t="s">
        <v>8232</v>
      </c>
      <c r="I1440" t="s">
        <v>8253</v>
      </c>
      <c r="K1440">
        <v>1461765300</v>
      </c>
      <c r="L1440">
        <v>1459198499</v>
      </c>
      <c r="M1440" t="b">
        <v>0</v>
      </c>
      <c r="N1440">
        <v>8</v>
      </c>
      <c r="O1440" s="9">
        <f t="shared" si="154"/>
        <v>3</v>
      </c>
      <c r="P1440" s="12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t="b">
        <v>0</v>
      </c>
      <c r="T1440" t="s">
        <v>8287</v>
      </c>
      <c r="U1440" s="6">
        <f t="shared" si="158"/>
        <v>42457.871516203704</v>
      </c>
      <c r="V1440" s="9">
        <f t="shared" si="160"/>
        <v>2016</v>
      </c>
      <c r="W1440" s="6">
        <f t="shared" si="159"/>
        <v>42487.579861111109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H1441" t="s">
        <v>8229</v>
      </c>
      <c r="I1441" t="s">
        <v>8251</v>
      </c>
      <c r="K1441">
        <v>1425758101</v>
      </c>
      <c r="L1441">
        <v>1423166101</v>
      </c>
      <c r="M1441" t="b">
        <v>0</v>
      </c>
      <c r="N1441">
        <v>6</v>
      </c>
      <c r="O1441" s="9">
        <f t="shared" si="154"/>
        <v>6.6055045871559637</v>
      </c>
      <c r="P1441" s="12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t="b">
        <v>0</v>
      </c>
      <c r="T1441" t="s">
        <v>8287</v>
      </c>
      <c r="U1441" s="6">
        <f t="shared" si="158"/>
        <v>42040.829872685186</v>
      </c>
      <c r="V1441" s="9">
        <f t="shared" si="160"/>
        <v>2015</v>
      </c>
      <c r="W1441" s="6">
        <f t="shared" si="159"/>
        <v>42070.829872685186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H1442" t="s">
        <v>8237</v>
      </c>
      <c r="I1442" t="s">
        <v>8249</v>
      </c>
      <c r="K1442">
        <v>1464285463</v>
      </c>
      <c r="L1442">
        <v>1461693463</v>
      </c>
      <c r="M1442" t="b">
        <v>0</v>
      </c>
      <c r="N1442">
        <v>1</v>
      </c>
      <c r="O1442" s="9">
        <f t="shared" si="154"/>
        <v>7.6923076923076927E-3</v>
      </c>
      <c r="P1442" s="1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t="b">
        <v>0</v>
      </c>
      <c r="T1442" t="s">
        <v>8287</v>
      </c>
      <c r="U1442" s="6">
        <f t="shared" si="158"/>
        <v>42486.748414351852</v>
      </c>
      <c r="V1442" s="9">
        <f t="shared" si="160"/>
        <v>2016</v>
      </c>
      <c r="W1442" s="6">
        <f t="shared" si="159"/>
        <v>42516.748414351852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H1443" t="s">
        <v>8225</v>
      </c>
      <c r="I1443" t="s">
        <v>8247</v>
      </c>
      <c r="K1443">
        <v>1441995769</v>
      </c>
      <c r="L1443">
        <v>1436811769</v>
      </c>
      <c r="M1443" t="b">
        <v>0</v>
      </c>
      <c r="N1443">
        <v>3</v>
      </c>
      <c r="O1443" s="9">
        <f t="shared" si="154"/>
        <v>1.1222222222222222</v>
      </c>
      <c r="P1443" s="12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t="b">
        <v>0</v>
      </c>
      <c r="T1443" t="s">
        <v>8287</v>
      </c>
      <c r="U1443" s="6">
        <f t="shared" si="158"/>
        <v>42198.765844907408</v>
      </c>
      <c r="V1443" s="9">
        <f t="shared" si="160"/>
        <v>2015</v>
      </c>
      <c r="W1443" s="6">
        <f t="shared" si="159"/>
        <v>42258.765844907408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H1444" t="s">
        <v>8224</v>
      </c>
      <c r="I1444" t="s">
        <v>8246</v>
      </c>
      <c r="K1444">
        <v>1464190158</v>
      </c>
      <c r="L1444">
        <v>1461598158</v>
      </c>
      <c r="M1444" t="b">
        <v>0</v>
      </c>
      <c r="N1444">
        <v>0</v>
      </c>
      <c r="O1444" s="9">
        <f t="shared" si="154"/>
        <v>0</v>
      </c>
      <c r="P1444" s="12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t="b">
        <v>0</v>
      </c>
      <c r="T1444" t="s">
        <v>8287</v>
      </c>
      <c r="U1444" s="6">
        <f t="shared" si="158"/>
        <v>42485.64534722222</v>
      </c>
      <c r="V1444" s="9">
        <f t="shared" si="160"/>
        <v>2016</v>
      </c>
      <c r="W1444" s="6">
        <f t="shared" si="159"/>
        <v>42515.64534722222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H1445" t="s">
        <v>8230</v>
      </c>
      <c r="I1445" t="s">
        <v>8249</v>
      </c>
      <c r="K1445">
        <v>1483395209</v>
      </c>
      <c r="L1445">
        <v>1480803209</v>
      </c>
      <c r="M1445" t="b">
        <v>0</v>
      </c>
      <c r="N1445">
        <v>0</v>
      </c>
      <c r="O1445" s="9">
        <f t="shared" si="154"/>
        <v>0</v>
      </c>
      <c r="P1445" s="12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t="b">
        <v>0</v>
      </c>
      <c r="T1445" t="s">
        <v>8287</v>
      </c>
      <c r="U1445" s="6">
        <f t="shared" si="158"/>
        <v>42707.926030092596</v>
      </c>
      <c r="V1445" s="9">
        <f t="shared" si="160"/>
        <v>2016</v>
      </c>
      <c r="W1445" s="6">
        <f t="shared" si="159"/>
        <v>42737.926030092596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H1446" t="s">
        <v>8236</v>
      </c>
      <c r="I1446" t="s">
        <v>8249</v>
      </c>
      <c r="K1446">
        <v>1442091462</v>
      </c>
      <c r="L1446">
        <v>1436907462</v>
      </c>
      <c r="M1446" t="b">
        <v>0</v>
      </c>
      <c r="N1446">
        <v>0</v>
      </c>
      <c r="O1446" s="9">
        <f t="shared" si="154"/>
        <v>0</v>
      </c>
      <c r="P1446" s="12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t="b">
        <v>0</v>
      </c>
      <c r="T1446" t="s">
        <v>8287</v>
      </c>
      <c r="U1446" s="6">
        <f t="shared" si="158"/>
        <v>42199.873402777783</v>
      </c>
      <c r="V1446" s="9">
        <f t="shared" si="160"/>
        <v>2015</v>
      </c>
      <c r="W1446" s="6">
        <f t="shared" si="159"/>
        <v>42259.873402777783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H1447" t="s">
        <v>8236</v>
      </c>
      <c r="I1447" t="s">
        <v>8249</v>
      </c>
      <c r="K1447">
        <v>1434286855</v>
      </c>
      <c r="L1447">
        <v>1431694855</v>
      </c>
      <c r="M1447" t="b">
        <v>0</v>
      </c>
      <c r="N1447">
        <v>0</v>
      </c>
      <c r="O1447" s="9">
        <f t="shared" si="154"/>
        <v>0</v>
      </c>
      <c r="P1447" s="12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t="b">
        <v>0</v>
      </c>
      <c r="T1447" t="s">
        <v>8287</v>
      </c>
      <c r="U1447" s="6">
        <f t="shared" si="158"/>
        <v>42139.542303240742</v>
      </c>
      <c r="V1447" s="9">
        <f t="shared" si="160"/>
        <v>2015</v>
      </c>
      <c r="W1447" s="6">
        <f t="shared" si="159"/>
        <v>42169.542303240742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H1448" t="s">
        <v>8237</v>
      </c>
      <c r="I1448" t="s">
        <v>8249</v>
      </c>
      <c r="K1448">
        <v>1461235478</v>
      </c>
      <c r="L1448">
        <v>1459507478</v>
      </c>
      <c r="M1448" t="b">
        <v>0</v>
      </c>
      <c r="N1448">
        <v>0</v>
      </c>
      <c r="O1448" s="9">
        <f t="shared" si="154"/>
        <v>0</v>
      </c>
      <c r="P1448" s="12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t="b">
        <v>0</v>
      </c>
      <c r="T1448" t="s">
        <v>8287</v>
      </c>
      <c r="U1448" s="6">
        <f t="shared" si="158"/>
        <v>42461.447662037041</v>
      </c>
      <c r="V1448" s="9">
        <f t="shared" si="160"/>
        <v>2016</v>
      </c>
      <c r="W1448" s="6">
        <f t="shared" si="159"/>
        <v>42481.447662037041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H1449" t="s">
        <v>8224</v>
      </c>
      <c r="I1449" t="s">
        <v>8246</v>
      </c>
      <c r="K1449">
        <v>1467999134</v>
      </c>
      <c r="L1449">
        <v>1465407134</v>
      </c>
      <c r="M1449" t="b">
        <v>0</v>
      </c>
      <c r="N1449">
        <v>3</v>
      </c>
      <c r="O1449" s="9">
        <f t="shared" si="154"/>
        <v>1.4999999999999999E-2</v>
      </c>
      <c r="P1449" s="12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t="b">
        <v>0</v>
      </c>
      <c r="T1449" t="s">
        <v>8287</v>
      </c>
      <c r="U1449" s="6">
        <f t="shared" si="158"/>
        <v>42529.730717592596</v>
      </c>
      <c r="V1449" s="9">
        <f t="shared" si="160"/>
        <v>2016</v>
      </c>
      <c r="W1449" s="6">
        <f t="shared" si="159"/>
        <v>42559.730717592596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H1450" t="s">
        <v>8226</v>
      </c>
      <c r="I1450" t="s">
        <v>8248</v>
      </c>
      <c r="K1450">
        <v>1432272300</v>
      </c>
      <c r="L1450">
        <v>1429655318</v>
      </c>
      <c r="M1450" t="b">
        <v>0</v>
      </c>
      <c r="N1450">
        <v>0</v>
      </c>
      <c r="O1450" s="9">
        <f t="shared" si="154"/>
        <v>0</v>
      </c>
      <c r="P1450" s="12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t="b">
        <v>0</v>
      </c>
      <c r="T1450" t="s">
        <v>8287</v>
      </c>
      <c r="U1450" s="6">
        <f t="shared" si="158"/>
        <v>42115.936550925922</v>
      </c>
      <c r="V1450" s="9">
        <f t="shared" si="160"/>
        <v>2015</v>
      </c>
      <c r="W1450" s="6">
        <f t="shared" si="159"/>
        <v>42146.225694444445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H1451" t="s">
        <v>8224</v>
      </c>
      <c r="I1451" t="s">
        <v>8246</v>
      </c>
      <c r="K1451">
        <v>1431286105</v>
      </c>
      <c r="L1451">
        <v>1427138905</v>
      </c>
      <c r="M1451" t="b">
        <v>0</v>
      </c>
      <c r="N1451">
        <v>0</v>
      </c>
      <c r="O1451" s="9">
        <f t="shared" si="154"/>
        <v>0</v>
      </c>
      <c r="P1451" s="12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t="b">
        <v>0</v>
      </c>
      <c r="T1451" t="s">
        <v>8287</v>
      </c>
      <c r="U1451" s="6">
        <f t="shared" si="158"/>
        <v>42086.811400462961</v>
      </c>
      <c r="V1451" s="9">
        <f t="shared" si="160"/>
        <v>2015</v>
      </c>
      <c r="W1451" s="6">
        <f t="shared" si="159"/>
        <v>42134.811400462961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H1452" t="s">
        <v>8224</v>
      </c>
      <c r="I1452" t="s">
        <v>8246</v>
      </c>
      <c r="K1452">
        <v>1455941197</v>
      </c>
      <c r="L1452">
        <v>1453349197</v>
      </c>
      <c r="M1452" t="b">
        <v>0</v>
      </c>
      <c r="N1452">
        <v>1</v>
      </c>
      <c r="O1452" s="9">
        <f t="shared" si="154"/>
        <v>1E-3</v>
      </c>
      <c r="P1452" s="1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t="b">
        <v>0</v>
      </c>
      <c r="T1452" t="s">
        <v>8287</v>
      </c>
      <c r="U1452" s="6">
        <f t="shared" si="158"/>
        <v>42390.171261574069</v>
      </c>
      <c r="V1452" s="9">
        <f t="shared" si="160"/>
        <v>2016</v>
      </c>
      <c r="W1452" s="6">
        <f t="shared" si="159"/>
        <v>42420.171261574069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H1453" t="s">
        <v>8224</v>
      </c>
      <c r="I1453" t="s">
        <v>8246</v>
      </c>
      <c r="K1453">
        <v>1416355259</v>
      </c>
      <c r="L1453">
        <v>1413759659</v>
      </c>
      <c r="M1453" t="b">
        <v>0</v>
      </c>
      <c r="N1453">
        <v>2</v>
      </c>
      <c r="O1453" s="9">
        <f t="shared" si="154"/>
        <v>1.0554089709762533E-2</v>
      </c>
      <c r="P1453" s="12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t="b">
        <v>0</v>
      </c>
      <c r="T1453" t="s">
        <v>8287</v>
      </c>
      <c r="U1453" s="6">
        <f t="shared" si="158"/>
        <v>41931.959016203706</v>
      </c>
      <c r="V1453" s="9">
        <f t="shared" si="160"/>
        <v>2014</v>
      </c>
      <c r="W1453" s="6">
        <f t="shared" si="159"/>
        <v>41962.00068287037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H1454" t="s">
        <v>8224</v>
      </c>
      <c r="I1454" t="s">
        <v>8246</v>
      </c>
      <c r="K1454">
        <v>1406566363</v>
      </c>
      <c r="L1454">
        <v>1403974363</v>
      </c>
      <c r="M1454" t="b">
        <v>0</v>
      </c>
      <c r="N1454">
        <v>0</v>
      </c>
      <c r="O1454" s="9">
        <f t="shared" si="154"/>
        <v>0</v>
      </c>
      <c r="P1454" s="12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t="b">
        <v>0</v>
      </c>
      <c r="T1454" t="s">
        <v>8287</v>
      </c>
      <c r="U1454" s="6">
        <f t="shared" si="158"/>
        <v>41818.703275462962</v>
      </c>
      <c r="V1454" s="9">
        <f t="shared" si="160"/>
        <v>2014</v>
      </c>
      <c r="W1454" s="6">
        <f t="shared" si="159"/>
        <v>41848.703275462962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H1455" t="s">
        <v>8230</v>
      </c>
      <c r="I1455" t="s">
        <v>8249</v>
      </c>
      <c r="K1455">
        <v>1492270947</v>
      </c>
      <c r="L1455">
        <v>1488386547</v>
      </c>
      <c r="M1455" t="b">
        <v>0</v>
      </c>
      <c r="N1455">
        <v>0</v>
      </c>
      <c r="O1455" s="9">
        <f t="shared" si="154"/>
        <v>0</v>
      </c>
      <c r="P1455" s="12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t="b">
        <v>0</v>
      </c>
      <c r="T1455" t="s">
        <v>8287</v>
      </c>
      <c r="U1455" s="6">
        <f t="shared" si="158"/>
        <v>42795.696145833332</v>
      </c>
      <c r="V1455" s="9">
        <f t="shared" si="160"/>
        <v>2017</v>
      </c>
      <c r="W1455" s="6">
        <f t="shared" si="159"/>
        <v>42840.654479166667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H1456" t="s">
        <v>8227</v>
      </c>
      <c r="I1456" t="s">
        <v>8249</v>
      </c>
      <c r="K1456">
        <v>1461535140</v>
      </c>
      <c r="L1456">
        <v>1459716480</v>
      </c>
      <c r="M1456" t="b">
        <v>0</v>
      </c>
      <c r="N1456">
        <v>1</v>
      </c>
      <c r="O1456" s="9">
        <f t="shared" si="154"/>
        <v>0.8571428571428571</v>
      </c>
      <c r="P1456" s="12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t="b">
        <v>0</v>
      </c>
      <c r="T1456" t="s">
        <v>8287</v>
      </c>
      <c r="U1456" s="6">
        <f t="shared" si="158"/>
        <v>42463.866666666669</v>
      </c>
      <c r="V1456" s="9">
        <f t="shared" si="160"/>
        <v>2016</v>
      </c>
      <c r="W1456" s="6">
        <f t="shared" si="159"/>
        <v>42484.915972222225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H1457" t="s">
        <v>8224</v>
      </c>
      <c r="I1457" t="s">
        <v>8246</v>
      </c>
      <c r="K1457">
        <v>1409924340</v>
      </c>
      <c r="L1457">
        <v>1405181320</v>
      </c>
      <c r="M1457" t="b">
        <v>0</v>
      </c>
      <c r="N1457">
        <v>7</v>
      </c>
      <c r="O1457" s="9">
        <f t="shared" si="154"/>
        <v>10.5</v>
      </c>
      <c r="P1457" s="12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t="b">
        <v>0</v>
      </c>
      <c r="T1457" t="s">
        <v>8287</v>
      </c>
      <c r="U1457" s="6">
        <f t="shared" si="158"/>
        <v>41832.672685185185</v>
      </c>
      <c r="V1457" s="9">
        <f t="shared" si="160"/>
        <v>2014</v>
      </c>
      <c r="W1457" s="6">
        <f t="shared" si="159"/>
        <v>41887.568749999999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H1458" t="s">
        <v>8237</v>
      </c>
      <c r="I1458" t="s">
        <v>8249</v>
      </c>
      <c r="K1458">
        <v>1483459365</v>
      </c>
      <c r="L1458">
        <v>1480867365</v>
      </c>
      <c r="M1458" t="b">
        <v>0</v>
      </c>
      <c r="N1458">
        <v>3</v>
      </c>
      <c r="O1458" s="9">
        <f t="shared" si="154"/>
        <v>2.9</v>
      </c>
      <c r="P1458" s="12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t="b">
        <v>0</v>
      </c>
      <c r="T1458" t="s">
        <v>8287</v>
      </c>
      <c r="U1458" s="6">
        <f t="shared" si="158"/>
        <v>42708.668576388889</v>
      </c>
      <c r="V1458" s="9">
        <f t="shared" si="160"/>
        <v>2016</v>
      </c>
      <c r="W1458" s="6">
        <f t="shared" si="159"/>
        <v>42738.668576388889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H1459" t="s">
        <v>8224</v>
      </c>
      <c r="I1459" t="s">
        <v>8246</v>
      </c>
      <c r="K1459">
        <v>1447281044</v>
      </c>
      <c r="L1459">
        <v>1444685444</v>
      </c>
      <c r="M1459" t="b">
        <v>0</v>
      </c>
      <c r="N1459">
        <v>0</v>
      </c>
      <c r="O1459" s="9">
        <f t="shared" si="154"/>
        <v>0</v>
      </c>
      <c r="P1459" s="12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t="b">
        <v>0</v>
      </c>
      <c r="T1459" t="s">
        <v>8287</v>
      </c>
      <c r="U1459" s="6">
        <f t="shared" si="158"/>
        <v>42289.89634259259</v>
      </c>
      <c r="V1459" s="9">
        <f t="shared" si="160"/>
        <v>2015</v>
      </c>
      <c r="W1459" s="6">
        <f t="shared" si="159"/>
        <v>42319.938009259262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H1460" t="s">
        <v>8224</v>
      </c>
      <c r="I1460" t="s">
        <v>8246</v>
      </c>
      <c r="K1460">
        <v>1407729600</v>
      </c>
      <c r="L1460">
        <v>1405097760</v>
      </c>
      <c r="M1460" t="b">
        <v>0</v>
      </c>
      <c r="N1460">
        <v>0</v>
      </c>
      <c r="O1460" s="9">
        <f t="shared" si="154"/>
        <v>0</v>
      </c>
      <c r="P1460" s="12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t="b">
        <v>0</v>
      </c>
      <c r="T1460" t="s">
        <v>8287</v>
      </c>
      <c r="U1460" s="6">
        <f t="shared" si="158"/>
        <v>41831.705555555556</v>
      </c>
      <c r="V1460" s="9">
        <f t="shared" si="160"/>
        <v>2014</v>
      </c>
      <c r="W1460" s="6">
        <f t="shared" si="159"/>
        <v>41862.166666666664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H1461" t="s">
        <v>8232</v>
      </c>
      <c r="I1461" t="s">
        <v>8253</v>
      </c>
      <c r="K1461">
        <v>1449077100</v>
      </c>
      <c r="L1461">
        <v>1446612896</v>
      </c>
      <c r="M1461" t="b">
        <v>0</v>
      </c>
      <c r="N1461">
        <v>0</v>
      </c>
      <c r="O1461" s="9">
        <f t="shared" si="154"/>
        <v>0</v>
      </c>
      <c r="P1461" s="12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t="b">
        <v>0</v>
      </c>
      <c r="T1461" t="s">
        <v>8287</v>
      </c>
      <c r="U1461" s="6">
        <f t="shared" si="158"/>
        <v>42312.204814814817</v>
      </c>
      <c r="V1461" s="9">
        <f t="shared" si="160"/>
        <v>2015</v>
      </c>
      <c r="W1461" s="6">
        <f t="shared" si="159"/>
        <v>42340.725694444445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H1462" t="s">
        <v>8224</v>
      </c>
      <c r="I1462" t="s">
        <v>8246</v>
      </c>
      <c r="K1462">
        <v>1417391100</v>
      </c>
      <c r="L1462">
        <v>1412371898</v>
      </c>
      <c r="M1462" t="b">
        <v>0</v>
      </c>
      <c r="N1462">
        <v>0</v>
      </c>
      <c r="O1462" s="9">
        <f t="shared" si="154"/>
        <v>0</v>
      </c>
      <c r="P1462" s="12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t="b">
        <v>0</v>
      </c>
      <c r="T1462" t="s">
        <v>8287</v>
      </c>
      <c r="U1462" s="6">
        <f t="shared" si="158"/>
        <v>41915.896967592591</v>
      </c>
      <c r="V1462" s="9">
        <f t="shared" si="160"/>
        <v>2014</v>
      </c>
      <c r="W1462" s="6">
        <f t="shared" si="159"/>
        <v>41973.989583333328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H1463" t="s">
        <v>8224</v>
      </c>
      <c r="I1463" t="s">
        <v>8246</v>
      </c>
      <c r="K1463">
        <v>1413849600</v>
      </c>
      <c r="L1463">
        <v>1410967754</v>
      </c>
      <c r="M1463" t="b">
        <v>1</v>
      </c>
      <c r="N1463">
        <v>340</v>
      </c>
      <c r="O1463" s="9">
        <f t="shared" si="154"/>
        <v>101.24460000000001</v>
      </c>
      <c r="P1463" s="12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t="b">
        <v>1</v>
      </c>
      <c r="T1463" t="s">
        <v>8288</v>
      </c>
      <c r="U1463" s="6">
        <f t="shared" si="158"/>
        <v>41899.645300925928</v>
      </c>
      <c r="V1463" s="9">
        <f t="shared" si="160"/>
        <v>2014</v>
      </c>
      <c r="W1463" s="6">
        <f t="shared" si="159"/>
        <v>41933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H1464" t="s">
        <v>8224</v>
      </c>
      <c r="I1464" t="s">
        <v>8246</v>
      </c>
      <c r="K1464">
        <v>1365609271</v>
      </c>
      <c r="L1464">
        <v>1363017271</v>
      </c>
      <c r="M1464" t="b">
        <v>1</v>
      </c>
      <c r="N1464">
        <v>150</v>
      </c>
      <c r="O1464" s="9">
        <f t="shared" si="154"/>
        <v>108.5175</v>
      </c>
      <c r="P1464" s="12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t="b">
        <v>1</v>
      </c>
      <c r="T1464" t="s">
        <v>8288</v>
      </c>
      <c r="U1464" s="6">
        <f t="shared" si="158"/>
        <v>41344.662858796299</v>
      </c>
      <c r="V1464" s="9">
        <f t="shared" si="160"/>
        <v>2013</v>
      </c>
      <c r="W1464" s="6">
        <f t="shared" si="159"/>
        <v>41374.662858796299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H1465" t="s">
        <v>8224</v>
      </c>
      <c r="I1465" t="s">
        <v>8246</v>
      </c>
      <c r="K1465">
        <v>1365367938</v>
      </c>
      <c r="L1465">
        <v>1361483538</v>
      </c>
      <c r="M1465" t="b">
        <v>1</v>
      </c>
      <c r="N1465">
        <v>25</v>
      </c>
      <c r="O1465" s="9">
        <f t="shared" si="154"/>
        <v>147.66666666666666</v>
      </c>
      <c r="P1465" s="12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t="b">
        <v>1</v>
      </c>
      <c r="T1465" t="s">
        <v>8288</v>
      </c>
      <c r="U1465" s="6">
        <f t="shared" si="158"/>
        <v>41326.911319444444</v>
      </c>
      <c r="V1465" s="9">
        <f t="shared" si="160"/>
        <v>2013</v>
      </c>
      <c r="W1465" s="6">
        <f t="shared" si="159"/>
        <v>41371.869652777779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H1466" t="s">
        <v>8224</v>
      </c>
      <c r="I1466" t="s">
        <v>8246</v>
      </c>
      <c r="K1466">
        <v>1361029958</v>
      </c>
      <c r="L1466">
        <v>1358437958</v>
      </c>
      <c r="M1466" t="b">
        <v>1</v>
      </c>
      <c r="N1466">
        <v>234</v>
      </c>
      <c r="O1466" s="9">
        <f t="shared" si="154"/>
        <v>163.19999999999999</v>
      </c>
      <c r="P1466" s="12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t="b">
        <v>1</v>
      </c>
      <c r="T1466" t="s">
        <v>8288</v>
      </c>
      <c r="U1466" s="6">
        <f t="shared" si="158"/>
        <v>41291.661550925928</v>
      </c>
      <c r="V1466" s="9">
        <f t="shared" si="160"/>
        <v>2013</v>
      </c>
      <c r="W1466" s="6">
        <f t="shared" si="159"/>
        <v>41321.661550925928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H1467" t="s">
        <v>8224</v>
      </c>
      <c r="I1467" t="s">
        <v>8246</v>
      </c>
      <c r="K1467">
        <v>1332385200</v>
      </c>
      <c r="L1467">
        <v>1329759452</v>
      </c>
      <c r="M1467" t="b">
        <v>1</v>
      </c>
      <c r="N1467">
        <v>2602</v>
      </c>
      <c r="O1467" s="9">
        <f t="shared" si="154"/>
        <v>456.41449999999998</v>
      </c>
      <c r="P1467" s="12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t="b">
        <v>1</v>
      </c>
      <c r="T1467" t="s">
        <v>8288</v>
      </c>
      <c r="U1467" s="6">
        <f t="shared" si="158"/>
        <v>40959.734398148146</v>
      </c>
      <c r="V1467" s="9">
        <f t="shared" si="160"/>
        <v>2012</v>
      </c>
      <c r="W1467" s="6">
        <f t="shared" si="159"/>
        <v>40990.125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H1468" t="s">
        <v>8224</v>
      </c>
      <c r="I1468" t="s">
        <v>8246</v>
      </c>
      <c r="K1468">
        <v>1452574800</v>
      </c>
      <c r="L1468">
        <v>1449029266</v>
      </c>
      <c r="M1468" t="b">
        <v>1</v>
      </c>
      <c r="N1468">
        <v>248</v>
      </c>
      <c r="O1468" s="9">
        <f t="shared" si="154"/>
        <v>107.8773125</v>
      </c>
      <c r="P1468" s="12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t="b">
        <v>1</v>
      </c>
      <c r="T1468" t="s">
        <v>8288</v>
      </c>
      <c r="U1468" s="6">
        <f t="shared" si="158"/>
        <v>42340.172060185185</v>
      </c>
      <c r="V1468" s="9">
        <f t="shared" si="160"/>
        <v>2015</v>
      </c>
      <c r="W1468" s="6">
        <f t="shared" si="159"/>
        <v>42381.208333333328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H1469" t="s">
        <v>8224</v>
      </c>
      <c r="I1469" t="s">
        <v>8246</v>
      </c>
      <c r="K1469">
        <v>1332699285</v>
      </c>
      <c r="L1469">
        <v>1327518885</v>
      </c>
      <c r="M1469" t="b">
        <v>1</v>
      </c>
      <c r="N1469">
        <v>600</v>
      </c>
      <c r="O1469" s="9">
        <f t="shared" si="154"/>
        <v>115.08</v>
      </c>
      <c r="P1469" s="12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t="b">
        <v>1</v>
      </c>
      <c r="T1469" t="s">
        <v>8288</v>
      </c>
      <c r="U1469" s="6">
        <f t="shared" si="158"/>
        <v>40933.80190972222</v>
      </c>
      <c r="V1469" s="9">
        <f t="shared" si="160"/>
        <v>2012</v>
      </c>
      <c r="W1469" s="6">
        <f t="shared" si="159"/>
        <v>40993.760243055556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H1470" t="s">
        <v>8224</v>
      </c>
      <c r="I1470" t="s">
        <v>8246</v>
      </c>
      <c r="K1470">
        <v>1307838049</v>
      </c>
      <c r="L1470">
        <v>1302654049</v>
      </c>
      <c r="M1470" t="b">
        <v>1</v>
      </c>
      <c r="N1470">
        <v>293</v>
      </c>
      <c r="O1470" s="9">
        <f t="shared" si="154"/>
        <v>102.36842105263158</v>
      </c>
      <c r="P1470" s="12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t="b">
        <v>1</v>
      </c>
      <c r="T1470" t="s">
        <v>8288</v>
      </c>
      <c r="U1470" s="6">
        <f t="shared" si="158"/>
        <v>40646.014456018514</v>
      </c>
      <c r="V1470" s="9">
        <f t="shared" si="160"/>
        <v>2011</v>
      </c>
      <c r="W1470" s="6">
        <f t="shared" si="159"/>
        <v>40706.014456018514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H1471" t="s">
        <v>8224</v>
      </c>
      <c r="I1471" t="s">
        <v>8246</v>
      </c>
      <c r="K1471">
        <v>1360938109</v>
      </c>
      <c r="L1471">
        <v>1358346109</v>
      </c>
      <c r="M1471" t="b">
        <v>1</v>
      </c>
      <c r="N1471">
        <v>321</v>
      </c>
      <c r="O1471" s="9">
        <f t="shared" si="154"/>
        <v>108.42485875706215</v>
      </c>
      <c r="P1471" s="12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t="b">
        <v>1</v>
      </c>
      <c r="T1471" t="s">
        <v>8288</v>
      </c>
      <c r="U1471" s="6">
        <f t="shared" si="158"/>
        <v>41290.598483796297</v>
      </c>
      <c r="V1471" s="9">
        <f t="shared" si="160"/>
        <v>2013</v>
      </c>
      <c r="W1471" s="6">
        <f t="shared" si="159"/>
        <v>41320.598483796297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H1472" t="s">
        <v>8224</v>
      </c>
      <c r="I1472" t="s">
        <v>8246</v>
      </c>
      <c r="K1472">
        <v>1356724263</v>
      </c>
      <c r="L1472">
        <v>1354909863</v>
      </c>
      <c r="M1472" t="b">
        <v>1</v>
      </c>
      <c r="N1472">
        <v>81</v>
      </c>
      <c r="O1472" s="9">
        <f t="shared" si="154"/>
        <v>125.13333333333334</v>
      </c>
      <c r="P1472" s="1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t="b">
        <v>1</v>
      </c>
      <c r="T1472" t="s">
        <v>8288</v>
      </c>
      <c r="U1472" s="6">
        <f t="shared" si="158"/>
        <v>41250.827118055553</v>
      </c>
      <c r="V1472" s="9">
        <f t="shared" si="160"/>
        <v>2012</v>
      </c>
      <c r="W1472" s="6">
        <f t="shared" si="159"/>
        <v>41271.827118055553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H1473" t="s">
        <v>8224</v>
      </c>
      <c r="I1473" t="s">
        <v>8246</v>
      </c>
      <c r="K1473">
        <v>1428620334</v>
      </c>
      <c r="L1473">
        <v>1426028334</v>
      </c>
      <c r="M1473" t="b">
        <v>1</v>
      </c>
      <c r="N1473">
        <v>343</v>
      </c>
      <c r="O1473" s="9">
        <f t="shared" si="154"/>
        <v>103.840625</v>
      </c>
      <c r="P1473" s="12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t="b">
        <v>1</v>
      </c>
      <c r="T1473" t="s">
        <v>8288</v>
      </c>
      <c r="U1473" s="6">
        <f t="shared" si="158"/>
        <v>42073.957569444443</v>
      </c>
      <c r="V1473" s="9">
        <f t="shared" si="160"/>
        <v>2015</v>
      </c>
      <c r="W1473" s="6">
        <f t="shared" si="159"/>
        <v>42103.957569444443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H1474" t="s">
        <v>8224</v>
      </c>
      <c r="I1474" t="s">
        <v>8246</v>
      </c>
      <c r="K1474">
        <v>1381928503</v>
      </c>
      <c r="L1474">
        <v>1379336503</v>
      </c>
      <c r="M1474" t="b">
        <v>1</v>
      </c>
      <c r="N1474">
        <v>336</v>
      </c>
      <c r="O1474" s="9">
        <f t="shared" si="154"/>
        <v>138.70400000000001</v>
      </c>
      <c r="P1474" s="12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t="b">
        <v>1</v>
      </c>
      <c r="T1474" t="s">
        <v>8288</v>
      </c>
      <c r="U1474" s="6">
        <f t="shared" si="158"/>
        <v>41533.542858796296</v>
      </c>
      <c r="V1474" s="9">
        <f t="shared" si="160"/>
        <v>2013</v>
      </c>
      <c r="W1474" s="6">
        <f t="shared" si="159"/>
        <v>41563.542858796296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H1475" t="s">
        <v>8224</v>
      </c>
      <c r="I1475" t="s">
        <v>8246</v>
      </c>
      <c r="K1475">
        <v>1330644639</v>
      </c>
      <c r="L1475">
        <v>1328052639</v>
      </c>
      <c r="M1475" t="b">
        <v>1</v>
      </c>
      <c r="N1475">
        <v>47</v>
      </c>
      <c r="O1475" s="9">
        <f t="shared" ref="O1475:O1538" si="161">E1475*100/D1475</f>
        <v>120.51600000000001</v>
      </c>
      <c r="P1475" s="12">
        <f t="shared" ref="P1475:P1538" si="162">IF(N1475=0,0,E1475/N1475)</f>
        <v>38.462553191489363</v>
      </c>
      <c r="Q1475" t="str">
        <f t="shared" ref="Q1475:Q1538" si="163">LEFT(T1475,FIND("/",T1475)-1)</f>
        <v>publishing</v>
      </c>
      <c r="R1475" t="str">
        <f t="shared" ref="R1475:R1538" si="164">RIGHT(T1475,LEN(T1475)-FIND("/",T1475))</f>
        <v>radio &amp; podcasts</v>
      </c>
      <c r="S1475" t="b">
        <v>1</v>
      </c>
      <c r="T1475" t="s">
        <v>8288</v>
      </c>
      <c r="U1475" s="6">
        <f t="shared" ref="U1475:U1538" si="165">(L1475/86400)+DATE(1970,1,1)</f>
        <v>40939.979618055557</v>
      </c>
      <c r="V1475" s="9">
        <f t="shared" si="160"/>
        <v>2012</v>
      </c>
      <c r="W1475" s="6">
        <f t="shared" ref="W1475:W1538" si="166">(K1475/86400)+DATE(1970,1,1)</f>
        <v>40969.979618055557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H1476" t="s">
        <v>8224</v>
      </c>
      <c r="I1476" t="s">
        <v>8246</v>
      </c>
      <c r="K1476">
        <v>1379093292</v>
      </c>
      <c r="L1476">
        <v>1376501292</v>
      </c>
      <c r="M1476" t="b">
        <v>1</v>
      </c>
      <c r="N1476">
        <v>76</v>
      </c>
      <c r="O1476" s="9">
        <f t="shared" si="161"/>
        <v>112.26666666666667</v>
      </c>
      <c r="P1476" s="12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t="b">
        <v>1</v>
      </c>
      <c r="T1476" t="s">
        <v>8288</v>
      </c>
      <c r="U1476" s="6">
        <f t="shared" si="165"/>
        <v>41500.72791666667</v>
      </c>
      <c r="V1476" s="9">
        <f t="shared" ref="V1476:V1539" si="167">YEAR(U1476)</f>
        <v>2013</v>
      </c>
      <c r="W1476" s="6">
        <f t="shared" si="166"/>
        <v>41530.72791666667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H1477" t="s">
        <v>8224</v>
      </c>
      <c r="I1477" t="s">
        <v>8246</v>
      </c>
      <c r="K1477">
        <v>1419051540</v>
      </c>
      <c r="L1477">
        <v>1416244863</v>
      </c>
      <c r="M1477" t="b">
        <v>1</v>
      </c>
      <c r="N1477">
        <v>441</v>
      </c>
      <c r="O1477" s="9">
        <f t="shared" si="161"/>
        <v>188.66966666666667</v>
      </c>
      <c r="P1477" s="12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t="b">
        <v>1</v>
      </c>
      <c r="T1477" t="s">
        <v>8288</v>
      </c>
      <c r="U1477" s="6">
        <f t="shared" si="165"/>
        <v>41960.722951388889</v>
      </c>
      <c r="V1477" s="9">
        <f t="shared" si="167"/>
        <v>2014</v>
      </c>
      <c r="W1477" s="6">
        <f t="shared" si="166"/>
        <v>41993.207638888889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H1478" t="s">
        <v>8224</v>
      </c>
      <c r="I1478" t="s">
        <v>8246</v>
      </c>
      <c r="K1478">
        <v>1315616422</v>
      </c>
      <c r="L1478">
        <v>1313024422</v>
      </c>
      <c r="M1478" t="b">
        <v>1</v>
      </c>
      <c r="N1478">
        <v>916</v>
      </c>
      <c r="O1478" s="9">
        <f t="shared" si="161"/>
        <v>661.55466666666666</v>
      </c>
      <c r="P1478" s="12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t="b">
        <v>1</v>
      </c>
      <c r="T1478" t="s">
        <v>8288</v>
      </c>
      <c r="U1478" s="6">
        <f t="shared" si="165"/>
        <v>40766.041921296295</v>
      </c>
      <c r="V1478" s="9">
        <f t="shared" si="167"/>
        <v>2011</v>
      </c>
      <c r="W1478" s="6">
        <f t="shared" si="166"/>
        <v>40796.041921296295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H1479" t="s">
        <v>8224</v>
      </c>
      <c r="I1479" t="s">
        <v>8246</v>
      </c>
      <c r="K1479">
        <v>1324609200</v>
      </c>
      <c r="L1479">
        <v>1319467604</v>
      </c>
      <c r="M1479" t="b">
        <v>1</v>
      </c>
      <c r="N1479">
        <v>369</v>
      </c>
      <c r="O1479" s="9">
        <f t="shared" si="161"/>
        <v>111.31</v>
      </c>
      <c r="P1479" s="12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t="b">
        <v>1</v>
      </c>
      <c r="T1479" t="s">
        <v>8288</v>
      </c>
      <c r="U1479" s="6">
        <f t="shared" si="165"/>
        <v>40840.615787037037</v>
      </c>
      <c r="V1479" s="9">
        <f t="shared" si="167"/>
        <v>2011</v>
      </c>
      <c r="W1479" s="6">
        <f t="shared" si="166"/>
        <v>40900.125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H1480" t="s">
        <v>8224</v>
      </c>
      <c r="I1480" t="s">
        <v>8246</v>
      </c>
      <c r="K1480">
        <v>1368564913</v>
      </c>
      <c r="L1480">
        <v>1367355313</v>
      </c>
      <c r="M1480" t="b">
        <v>1</v>
      </c>
      <c r="N1480">
        <v>20242</v>
      </c>
      <c r="O1480" s="9">
        <f t="shared" si="161"/>
        <v>1181.6142199999999</v>
      </c>
      <c r="P1480" s="12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t="b">
        <v>1</v>
      </c>
      <c r="T1480" t="s">
        <v>8288</v>
      </c>
      <c r="U1480" s="6">
        <f t="shared" si="165"/>
        <v>41394.871678240743</v>
      </c>
      <c r="V1480" s="9">
        <f t="shared" si="167"/>
        <v>2013</v>
      </c>
      <c r="W1480" s="6">
        <f t="shared" si="166"/>
        <v>41408.871678240743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H1481" t="s">
        <v>8224</v>
      </c>
      <c r="I1481" t="s">
        <v>8246</v>
      </c>
      <c r="K1481">
        <v>1399694340</v>
      </c>
      <c r="L1481">
        <v>1398448389</v>
      </c>
      <c r="M1481" t="b">
        <v>1</v>
      </c>
      <c r="N1481">
        <v>71</v>
      </c>
      <c r="O1481" s="9">
        <f t="shared" si="161"/>
        <v>137.375</v>
      </c>
      <c r="P1481" s="12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t="b">
        <v>1</v>
      </c>
      <c r="T1481" t="s">
        <v>8288</v>
      </c>
      <c r="U1481" s="6">
        <f t="shared" si="165"/>
        <v>41754.745243055557</v>
      </c>
      <c r="V1481" s="9">
        <f t="shared" si="167"/>
        <v>2014</v>
      </c>
      <c r="W1481" s="6">
        <f t="shared" si="166"/>
        <v>41769.165972222225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H1482" t="s">
        <v>8224</v>
      </c>
      <c r="I1482" t="s">
        <v>8246</v>
      </c>
      <c r="K1482">
        <v>1374858000</v>
      </c>
      <c r="L1482">
        <v>1373408699</v>
      </c>
      <c r="M1482" t="b">
        <v>1</v>
      </c>
      <c r="N1482">
        <v>635</v>
      </c>
      <c r="O1482" s="9">
        <f t="shared" si="161"/>
        <v>117.04040000000001</v>
      </c>
      <c r="P1482" s="1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t="b">
        <v>1</v>
      </c>
      <c r="T1482" t="s">
        <v>8288</v>
      </c>
      <c r="U1482" s="6">
        <f t="shared" si="165"/>
        <v>41464.934016203704</v>
      </c>
      <c r="V1482" s="9">
        <f t="shared" si="167"/>
        <v>2013</v>
      </c>
      <c r="W1482" s="6">
        <f t="shared" si="166"/>
        <v>41481.708333333336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H1483" t="s">
        <v>8229</v>
      </c>
      <c r="I1483" t="s">
        <v>8251</v>
      </c>
      <c r="K1483">
        <v>1383430145</v>
      </c>
      <c r="L1483">
        <v>1380838145</v>
      </c>
      <c r="M1483" t="b">
        <v>0</v>
      </c>
      <c r="N1483">
        <v>6</v>
      </c>
      <c r="O1483" s="9">
        <f t="shared" si="161"/>
        <v>2.1</v>
      </c>
      <c r="P1483" s="12">
        <f t="shared" si="162"/>
        <v>17.5</v>
      </c>
      <c r="Q1483" t="str">
        <f t="shared" si="163"/>
        <v>publishing</v>
      </c>
      <c r="R1483" t="str">
        <f t="shared" si="164"/>
        <v>fiction</v>
      </c>
      <c r="S1483" t="b">
        <v>0</v>
      </c>
      <c r="T1483" t="s">
        <v>8275</v>
      </c>
      <c r="U1483" s="6">
        <f t="shared" si="165"/>
        <v>41550.922974537039</v>
      </c>
      <c r="V1483" s="9">
        <f t="shared" si="167"/>
        <v>2013</v>
      </c>
      <c r="W1483" s="6">
        <f t="shared" si="166"/>
        <v>41580.922974537039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H1484" t="s">
        <v>8224</v>
      </c>
      <c r="I1484" t="s">
        <v>8246</v>
      </c>
      <c r="K1484">
        <v>1347004260</v>
      </c>
      <c r="L1484">
        <v>1345062936</v>
      </c>
      <c r="M1484" t="b">
        <v>0</v>
      </c>
      <c r="N1484">
        <v>1</v>
      </c>
      <c r="O1484" s="9">
        <f t="shared" si="161"/>
        <v>0.1</v>
      </c>
      <c r="P1484" s="12">
        <f t="shared" si="162"/>
        <v>5</v>
      </c>
      <c r="Q1484" t="str">
        <f t="shared" si="163"/>
        <v>publishing</v>
      </c>
      <c r="R1484" t="str">
        <f t="shared" si="164"/>
        <v>fiction</v>
      </c>
      <c r="S1484" t="b">
        <v>0</v>
      </c>
      <c r="T1484" t="s">
        <v>8275</v>
      </c>
      <c r="U1484" s="6">
        <f t="shared" si="165"/>
        <v>41136.858055555553</v>
      </c>
      <c r="V1484" s="9">
        <f t="shared" si="167"/>
        <v>2012</v>
      </c>
      <c r="W1484" s="6">
        <f t="shared" si="166"/>
        <v>41159.327083333337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H1485" t="s">
        <v>8224</v>
      </c>
      <c r="I1485" t="s">
        <v>8246</v>
      </c>
      <c r="K1485">
        <v>1469162275</v>
      </c>
      <c r="L1485">
        <v>1467002275</v>
      </c>
      <c r="M1485" t="b">
        <v>0</v>
      </c>
      <c r="N1485">
        <v>2</v>
      </c>
      <c r="O1485" s="9">
        <f t="shared" si="161"/>
        <v>0.7142857142857143</v>
      </c>
      <c r="P1485" s="12">
        <f t="shared" si="162"/>
        <v>25</v>
      </c>
      <c r="Q1485" t="str">
        <f t="shared" si="163"/>
        <v>publishing</v>
      </c>
      <c r="R1485" t="str">
        <f t="shared" si="164"/>
        <v>fiction</v>
      </c>
      <c r="S1485" t="b">
        <v>0</v>
      </c>
      <c r="T1485" t="s">
        <v>8275</v>
      </c>
      <c r="U1485" s="6">
        <f t="shared" si="165"/>
        <v>42548.192997685182</v>
      </c>
      <c r="V1485" s="9">
        <f t="shared" si="167"/>
        <v>2016</v>
      </c>
      <c r="W1485" s="6">
        <f t="shared" si="166"/>
        <v>42573.192997685182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H1486" t="s">
        <v>8224</v>
      </c>
      <c r="I1486" t="s">
        <v>8246</v>
      </c>
      <c r="K1486">
        <v>1342882260</v>
      </c>
      <c r="L1486">
        <v>1337834963</v>
      </c>
      <c r="M1486" t="b">
        <v>0</v>
      </c>
      <c r="N1486">
        <v>0</v>
      </c>
      <c r="O1486" s="9">
        <f t="shared" si="161"/>
        <v>0</v>
      </c>
      <c r="P1486" s="12">
        <f t="shared" si="162"/>
        <v>0</v>
      </c>
      <c r="Q1486" t="str">
        <f t="shared" si="163"/>
        <v>publishing</v>
      </c>
      <c r="R1486" t="str">
        <f t="shared" si="164"/>
        <v>fiction</v>
      </c>
      <c r="S1486" t="b">
        <v>0</v>
      </c>
      <c r="T1486" t="s">
        <v>8275</v>
      </c>
      <c r="U1486" s="6">
        <f t="shared" si="165"/>
        <v>41053.200960648144</v>
      </c>
      <c r="V1486" s="9">
        <f t="shared" si="167"/>
        <v>2012</v>
      </c>
      <c r="W1486" s="6">
        <f t="shared" si="166"/>
        <v>41111.618750000001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H1487" t="s">
        <v>8224</v>
      </c>
      <c r="I1487" t="s">
        <v>8246</v>
      </c>
      <c r="K1487">
        <v>1434827173</v>
      </c>
      <c r="L1487">
        <v>1430939173</v>
      </c>
      <c r="M1487" t="b">
        <v>0</v>
      </c>
      <c r="N1487">
        <v>3</v>
      </c>
      <c r="O1487" s="9">
        <f t="shared" si="161"/>
        <v>2.2388059701492535</v>
      </c>
      <c r="P1487" s="12">
        <f t="shared" si="162"/>
        <v>50</v>
      </c>
      <c r="Q1487" t="str">
        <f t="shared" si="163"/>
        <v>publishing</v>
      </c>
      <c r="R1487" t="str">
        <f t="shared" si="164"/>
        <v>fiction</v>
      </c>
      <c r="S1487" t="b">
        <v>0</v>
      </c>
      <c r="T1487" t="s">
        <v>8275</v>
      </c>
      <c r="U1487" s="6">
        <f t="shared" si="165"/>
        <v>42130.795983796299</v>
      </c>
      <c r="V1487" s="9">
        <f t="shared" si="167"/>
        <v>2015</v>
      </c>
      <c r="W1487" s="6">
        <f t="shared" si="166"/>
        <v>42175.795983796299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H1488" t="s">
        <v>8224</v>
      </c>
      <c r="I1488" t="s">
        <v>8246</v>
      </c>
      <c r="K1488">
        <v>1425009761</v>
      </c>
      <c r="L1488">
        <v>1422417761</v>
      </c>
      <c r="M1488" t="b">
        <v>0</v>
      </c>
      <c r="N1488">
        <v>3</v>
      </c>
      <c r="O1488" s="9">
        <f t="shared" si="161"/>
        <v>0.24</v>
      </c>
      <c r="P1488" s="12">
        <f t="shared" si="162"/>
        <v>16</v>
      </c>
      <c r="Q1488" t="str">
        <f t="shared" si="163"/>
        <v>publishing</v>
      </c>
      <c r="R1488" t="str">
        <f t="shared" si="164"/>
        <v>fiction</v>
      </c>
      <c r="S1488" t="b">
        <v>0</v>
      </c>
      <c r="T1488" t="s">
        <v>8275</v>
      </c>
      <c r="U1488" s="6">
        <f t="shared" si="165"/>
        <v>42032.168530092589</v>
      </c>
      <c r="V1488" s="9">
        <f t="shared" si="167"/>
        <v>2015</v>
      </c>
      <c r="W1488" s="6">
        <f t="shared" si="166"/>
        <v>42062.168530092589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H1489" t="s">
        <v>8224</v>
      </c>
      <c r="I1489" t="s">
        <v>8246</v>
      </c>
      <c r="K1489">
        <v>1470175271</v>
      </c>
      <c r="L1489">
        <v>1467583271</v>
      </c>
      <c r="M1489" t="b">
        <v>0</v>
      </c>
      <c r="N1489">
        <v>0</v>
      </c>
      <c r="O1489" s="9">
        <f t="shared" si="161"/>
        <v>0</v>
      </c>
      <c r="P1489" s="12">
        <f t="shared" si="162"/>
        <v>0</v>
      </c>
      <c r="Q1489" t="str">
        <f t="shared" si="163"/>
        <v>publishing</v>
      </c>
      <c r="R1489" t="str">
        <f t="shared" si="164"/>
        <v>fiction</v>
      </c>
      <c r="S1489" t="b">
        <v>0</v>
      </c>
      <c r="T1489" t="s">
        <v>8275</v>
      </c>
      <c r="U1489" s="6">
        <f t="shared" si="165"/>
        <v>42554.917488425926</v>
      </c>
      <c r="V1489" s="9">
        <f t="shared" si="167"/>
        <v>2016</v>
      </c>
      <c r="W1489" s="6">
        <f t="shared" si="166"/>
        <v>42584.917488425926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H1490" t="s">
        <v>8226</v>
      </c>
      <c r="I1490" t="s">
        <v>8248</v>
      </c>
      <c r="K1490">
        <v>1388928660</v>
      </c>
      <c r="L1490">
        <v>1386336660</v>
      </c>
      <c r="M1490" t="b">
        <v>0</v>
      </c>
      <c r="N1490">
        <v>6</v>
      </c>
      <c r="O1490" s="9">
        <f t="shared" si="161"/>
        <v>2.4</v>
      </c>
      <c r="P1490" s="12">
        <f t="shared" si="162"/>
        <v>60</v>
      </c>
      <c r="Q1490" t="str">
        <f t="shared" si="163"/>
        <v>publishing</v>
      </c>
      <c r="R1490" t="str">
        <f t="shared" si="164"/>
        <v>fiction</v>
      </c>
      <c r="S1490" t="b">
        <v>0</v>
      </c>
      <c r="T1490" t="s">
        <v>8275</v>
      </c>
      <c r="U1490" s="6">
        <f t="shared" si="165"/>
        <v>41614.563194444447</v>
      </c>
      <c r="V1490" s="9">
        <f t="shared" si="167"/>
        <v>2013</v>
      </c>
      <c r="W1490" s="6">
        <f t="shared" si="166"/>
        <v>41644.563194444447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H1491" t="s">
        <v>8224</v>
      </c>
      <c r="I1491" t="s">
        <v>8246</v>
      </c>
      <c r="K1491">
        <v>1352994052</v>
      </c>
      <c r="L1491">
        <v>1350398452</v>
      </c>
      <c r="M1491" t="b">
        <v>0</v>
      </c>
      <c r="N1491">
        <v>0</v>
      </c>
      <c r="O1491" s="9">
        <f t="shared" si="161"/>
        <v>0</v>
      </c>
      <c r="P1491" s="12">
        <f t="shared" si="162"/>
        <v>0</v>
      </c>
      <c r="Q1491" t="str">
        <f t="shared" si="163"/>
        <v>publishing</v>
      </c>
      <c r="R1491" t="str">
        <f t="shared" si="164"/>
        <v>fiction</v>
      </c>
      <c r="S1491" t="b">
        <v>0</v>
      </c>
      <c r="T1491" t="s">
        <v>8275</v>
      </c>
      <c r="U1491" s="6">
        <f t="shared" si="165"/>
        <v>41198.611712962964</v>
      </c>
      <c r="V1491" s="9">
        <f t="shared" si="167"/>
        <v>2012</v>
      </c>
      <c r="W1491" s="6">
        <f t="shared" si="166"/>
        <v>41228.653379629628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H1492" t="s">
        <v>8224</v>
      </c>
      <c r="I1492" t="s">
        <v>8246</v>
      </c>
      <c r="K1492">
        <v>1380720474</v>
      </c>
      <c r="L1492">
        <v>1378214874</v>
      </c>
      <c r="M1492" t="b">
        <v>0</v>
      </c>
      <c r="N1492">
        <v>19</v>
      </c>
      <c r="O1492" s="9">
        <f t="shared" si="161"/>
        <v>30.862068965517242</v>
      </c>
      <c r="P1492" s="1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t="b">
        <v>0</v>
      </c>
      <c r="T1492" t="s">
        <v>8275</v>
      </c>
      <c r="U1492" s="6">
        <f t="shared" si="165"/>
        <v>41520.561041666668</v>
      </c>
      <c r="V1492" s="9">
        <f t="shared" si="167"/>
        <v>2013</v>
      </c>
      <c r="W1492" s="6">
        <f t="shared" si="166"/>
        <v>41549.561041666668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H1493" t="s">
        <v>8224</v>
      </c>
      <c r="I1493" t="s">
        <v>8246</v>
      </c>
      <c r="K1493">
        <v>1424014680</v>
      </c>
      <c r="L1493">
        <v>1418922443</v>
      </c>
      <c r="M1493" t="b">
        <v>0</v>
      </c>
      <c r="N1493">
        <v>1</v>
      </c>
      <c r="O1493" s="9">
        <f t="shared" si="161"/>
        <v>8.3333333333333339</v>
      </c>
      <c r="P1493" s="12">
        <f t="shared" si="162"/>
        <v>100</v>
      </c>
      <c r="Q1493" t="str">
        <f t="shared" si="163"/>
        <v>publishing</v>
      </c>
      <c r="R1493" t="str">
        <f t="shared" si="164"/>
        <v>fiction</v>
      </c>
      <c r="S1493" t="b">
        <v>0</v>
      </c>
      <c r="T1493" t="s">
        <v>8275</v>
      </c>
      <c r="U1493" s="6">
        <f t="shared" si="165"/>
        <v>41991.713460648149</v>
      </c>
      <c r="V1493" s="9">
        <f t="shared" si="167"/>
        <v>2014</v>
      </c>
      <c r="W1493" s="6">
        <f t="shared" si="166"/>
        <v>42050.651388888888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H1494" t="s">
        <v>8224</v>
      </c>
      <c r="I1494" t="s">
        <v>8246</v>
      </c>
      <c r="K1494">
        <v>1308431646</v>
      </c>
      <c r="L1494">
        <v>1305839646</v>
      </c>
      <c r="M1494" t="b">
        <v>0</v>
      </c>
      <c r="N1494">
        <v>2</v>
      </c>
      <c r="O1494" s="9">
        <f t="shared" si="161"/>
        <v>0.75</v>
      </c>
      <c r="P1494" s="12">
        <f t="shared" si="162"/>
        <v>15</v>
      </c>
      <c r="Q1494" t="str">
        <f t="shared" si="163"/>
        <v>publishing</v>
      </c>
      <c r="R1494" t="str">
        <f t="shared" si="164"/>
        <v>fiction</v>
      </c>
      <c r="S1494" t="b">
        <v>0</v>
      </c>
      <c r="T1494" t="s">
        <v>8275</v>
      </c>
      <c r="U1494" s="6">
        <f t="shared" si="165"/>
        <v>40682.884791666671</v>
      </c>
      <c r="V1494" s="9">
        <f t="shared" si="167"/>
        <v>2011</v>
      </c>
      <c r="W1494" s="6">
        <f t="shared" si="166"/>
        <v>40712.884791666671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H1495" t="s">
        <v>8224</v>
      </c>
      <c r="I1495" t="s">
        <v>8246</v>
      </c>
      <c r="K1495">
        <v>1371415675</v>
      </c>
      <c r="L1495">
        <v>1368823675</v>
      </c>
      <c r="M1495" t="b">
        <v>0</v>
      </c>
      <c r="N1495">
        <v>0</v>
      </c>
      <c r="O1495" s="9">
        <f t="shared" si="161"/>
        <v>0</v>
      </c>
      <c r="P1495" s="12">
        <f t="shared" si="162"/>
        <v>0</v>
      </c>
      <c r="Q1495" t="str">
        <f t="shared" si="163"/>
        <v>publishing</v>
      </c>
      <c r="R1495" t="str">
        <f t="shared" si="164"/>
        <v>fiction</v>
      </c>
      <c r="S1495" t="b">
        <v>0</v>
      </c>
      <c r="T1495" t="s">
        <v>8275</v>
      </c>
      <c r="U1495" s="6">
        <f t="shared" si="165"/>
        <v>41411.866608796292</v>
      </c>
      <c r="V1495" s="9">
        <f t="shared" si="167"/>
        <v>2013</v>
      </c>
      <c r="W1495" s="6">
        <f t="shared" si="166"/>
        <v>41441.866608796292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H1496" t="s">
        <v>8224</v>
      </c>
      <c r="I1496" t="s">
        <v>8246</v>
      </c>
      <c r="K1496">
        <v>1428075480</v>
      </c>
      <c r="L1496">
        <v>1425489613</v>
      </c>
      <c r="M1496" t="b">
        <v>0</v>
      </c>
      <c r="N1496">
        <v>11</v>
      </c>
      <c r="O1496" s="9">
        <f t="shared" si="161"/>
        <v>8.9</v>
      </c>
      <c r="P1496" s="12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t="b">
        <v>0</v>
      </c>
      <c r="T1496" t="s">
        <v>8275</v>
      </c>
      <c r="U1496" s="6">
        <f t="shared" si="165"/>
        <v>42067.722372685181</v>
      </c>
      <c r="V1496" s="9">
        <f t="shared" si="167"/>
        <v>2015</v>
      </c>
      <c r="W1496" s="6">
        <f t="shared" si="166"/>
        <v>42097.651388888888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H1497" t="s">
        <v>8224</v>
      </c>
      <c r="I1497" t="s">
        <v>8246</v>
      </c>
      <c r="K1497">
        <v>1314471431</v>
      </c>
      <c r="L1497">
        <v>1311879431</v>
      </c>
      <c r="M1497" t="b">
        <v>0</v>
      </c>
      <c r="N1497">
        <v>0</v>
      </c>
      <c r="O1497" s="9">
        <f t="shared" si="161"/>
        <v>0</v>
      </c>
      <c r="P1497" s="12">
        <f t="shared" si="162"/>
        <v>0</v>
      </c>
      <c r="Q1497" t="str">
        <f t="shared" si="163"/>
        <v>publishing</v>
      </c>
      <c r="R1497" t="str">
        <f t="shared" si="164"/>
        <v>fiction</v>
      </c>
      <c r="S1497" t="b">
        <v>0</v>
      </c>
      <c r="T1497" t="s">
        <v>8275</v>
      </c>
      <c r="U1497" s="6">
        <f t="shared" si="165"/>
        <v>40752.789710648147</v>
      </c>
      <c r="V1497" s="9">
        <f t="shared" si="167"/>
        <v>2011</v>
      </c>
      <c r="W1497" s="6">
        <f t="shared" si="166"/>
        <v>40782.789710648147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H1498" t="s">
        <v>8224</v>
      </c>
      <c r="I1498" t="s">
        <v>8246</v>
      </c>
      <c r="K1498">
        <v>1410866659</v>
      </c>
      <c r="L1498">
        <v>1405682659</v>
      </c>
      <c r="M1498" t="b">
        <v>0</v>
      </c>
      <c r="N1498">
        <v>0</v>
      </c>
      <c r="O1498" s="9">
        <f t="shared" si="161"/>
        <v>0</v>
      </c>
      <c r="P1498" s="12">
        <f t="shared" si="162"/>
        <v>0</v>
      </c>
      <c r="Q1498" t="str">
        <f t="shared" si="163"/>
        <v>publishing</v>
      </c>
      <c r="R1498" t="str">
        <f t="shared" si="164"/>
        <v>fiction</v>
      </c>
      <c r="S1498" t="b">
        <v>0</v>
      </c>
      <c r="T1498" t="s">
        <v>8275</v>
      </c>
      <c r="U1498" s="6">
        <f t="shared" si="165"/>
        <v>41838.475219907406</v>
      </c>
      <c r="V1498" s="9">
        <f t="shared" si="167"/>
        <v>2014</v>
      </c>
      <c r="W1498" s="6">
        <f t="shared" si="166"/>
        <v>41898.475219907406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H1499" t="s">
        <v>8224</v>
      </c>
      <c r="I1499" t="s">
        <v>8246</v>
      </c>
      <c r="K1499">
        <v>1375299780</v>
      </c>
      <c r="L1499">
        <v>1371655522</v>
      </c>
      <c r="M1499" t="b">
        <v>0</v>
      </c>
      <c r="N1499">
        <v>1</v>
      </c>
      <c r="O1499" s="9">
        <f t="shared" si="161"/>
        <v>6.6666666666666671E-3</v>
      </c>
      <c r="P1499" s="12">
        <f t="shared" si="162"/>
        <v>1</v>
      </c>
      <c r="Q1499" t="str">
        <f t="shared" si="163"/>
        <v>publishing</v>
      </c>
      <c r="R1499" t="str">
        <f t="shared" si="164"/>
        <v>fiction</v>
      </c>
      <c r="S1499" t="b">
        <v>0</v>
      </c>
      <c r="T1499" t="s">
        <v>8275</v>
      </c>
      <c r="U1499" s="6">
        <f t="shared" si="165"/>
        <v>41444.64261574074</v>
      </c>
      <c r="V1499" s="9">
        <f t="shared" si="167"/>
        <v>2013</v>
      </c>
      <c r="W1499" s="6">
        <f t="shared" si="166"/>
        <v>41486.821527777778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H1500" t="s">
        <v>8224</v>
      </c>
      <c r="I1500" t="s">
        <v>8246</v>
      </c>
      <c r="K1500">
        <v>1409787378</v>
      </c>
      <c r="L1500">
        <v>1405899378</v>
      </c>
      <c r="M1500" t="b">
        <v>0</v>
      </c>
      <c r="N1500">
        <v>3</v>
      </c>
      <c r="O1500" s="9">
        <f t="shared" si="161"/>
        <v>1.9</v>
      </c>
      <c r="P1500" s="12">
        <f t="shared" si="162"/>
        <v>19</v>
      </c>
      <c r="Q1500" t="str">
        <f t="shared" si="163"/>
        <v>publishing</v>
      </c>
      <c r="R1500" t="str">
        <f t="shared" si="164"/>
        <v>fiction</v>
      </c>
      <c r="S1500" t="b">
        <v>0</v>
      </c>
      <c r="T1500" t="s">
        <v>8275</v>
      </c>
      <c r="U1500" s="6">
        <f t="shared" si="165"/>
        <v>41840.983541666668</v>
      </c>
      <c r="V1500" s="9">
        <f t="shared" si="167"/>
        <v>2014</v>
      </c>
      <c r="W1500" s="6">
        <f t="shared" si="166"/>
        <v>41885.983541666668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H1501" t="s">
        <v>8224</v>
      </c>
      <c r="I1501" t="s">
        <v>8246</v>
      </c>
      <c r="K1501">
        <v>1470355833</v>
      </c>
      <c r="L1501">
        <v>1465171833</v>
      </c>
      <c r="M1501" t="b">
        <v>0</v>
      </c>
      <c r="N1501">
        <v>1</v>
      </c>
      <c r="O1501" s="9">
        <f t="shared" si="161"/>
        <v>0.25</v>
      </c>
      <c r="P1501" s="12">
        <f t="shared" si="162"/>
        <v>5</v>
      </c>
      <c r="Q1501" t="str">
        <f t="shared" si="163"/>
        <v>publishing</v>
      </c>
      <c r="R1501" t="str">
        <f t="shared" si="164"/>
        <v>fiction</v>
      </c>
      <c r="S1501" t="b">
        <v>0</v>
      </c>
      <c r="T1501" t="s">
        <v>8275</v>
      </c>
      <c r="U1501" s="6">
        <f t="shared" si="165"/>
        <v>42527.007326388892</v>
      </c>
      <c r="V1501" s="9">
        <f t="shared" si="167"/>
        <v>2016</v>
      </c>
      <c r="W1501" s="6">
        <f t="shared" si="166"/>
        <v>42587.007326388892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H1502" t="s">
        <v>8224</v>
      </c>
      <c r="I1502" t="s">
        <v>8246</v>
      </c>
      <c r="K1502">
        <v>1367444557</v>
      </c>
      <c r="L1502">
        <v>1364852557</v>
      </c>
      <c r="M1502" t="b">
        <v>0</v>
      </c>
      <c r="N1502">
        <v>15</v>
      </c>
      <c r="O1502" s="9">
        <f t="shared" si="161"/>
        <v>25.035714285714285</v>
      </c>
      <c r="P1502" s="1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t="b">
        <v>0</v>
      </c>
      <c r="T1502" t="s">
        <v>8275</v>
      </c>
      <c r="U1502" s="6">
        <f t="shared" si="165"/>
        <v>41365.904594907406</v>
      </c>
      <c r="V1502" s="9">
        <f t="shared" si="167"/>
        <v>2013</v>
      </c>
      <c r="W1502" s="6">
        <f t="shared" si="166"/>
        <v>41395.904594907406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H1503" t="s">
        <v>8229</v>
      </c>
      <c r="I1503" t="s">
        <v>8251</v>
      </c>
      <c r="K1503">
        <v>1436364023</v>
      </c>
      <c r="L1503">
        <v>1433772023</v>
      </c>
      <c r="M1503" t="b">
        <v>1</v>
      </c>
      <c r="N1503">
        <v>885</v>
      </c>
      <c r="O1503" s="9">
        <f t="shared" si="161"/>
        <v>166.33076923076922</v>
      </c>
      <c r="P1503" s="12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t="b">
        <v>1</v>
      </c>
      <c r="T1503" t="s">
        <v>8285</v>
      </c>
      <c r="U1503" s="6">
        <f t="shared" si="165"/>
        <v>42163.583599537036</v>
      </c>
      <c r="V1503" s="9">
        <f t="shared" si="167"/>
        <v>2015</v>
      </c>
      <c r="W1503" s="6">
        <f t="shared" si="166"/>
        <v>42193.583599537036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H1504" t="s">
        <v>8225</v>
      </c>
      <c r="I1504" t="s">
        <v>8247</v>
      </c>
      <c r="K1504">
        <v>1458943200</v>
      </c>
      <c r="L1504">
        <v>1456491680</v>
      </c>
      <c r="M1504" t="b">
        <v>1</v>
      </c>
      <c r="N1504">
        <v>329</v>
      </c>
      <c r="O1504" s="9">
        <f t="shared" si="161"/>
        <v>101.44545454545455</v>
      </c>
      <c r="P1504" s="12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t="b">
        <v>1</v>
      </c>
      <c r="T1504" t="s">
        <v>8285</v>
      </c>
      <c r="U1504" s="6">
        <f t="shared" si="165"/>
        <v>42426.542592592596</v>
      </c>
      <c r="V1504" s="9">
        <f t="shared" si="167"/>
        <v>2016</v>
      </c>
      <c r="W1504" s="6">
        <f t="shared" si="166"/>
        <v>42454.916666666672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H1505" t="s">
        <v>8242</v>
      </c>
      <c r="I1505" t="s">
        <v>8249</v>
      </c>
      <c r="K1505">
        <v>1477210801</v>
      </c>
      <c r="L1505">
        <v>1472026801</v>
      </c>
      <c r="M1505" t="b">
        <v>1</v>
      </c>
      <c r="N1505">
        <v>71</v>
      </c>
      <c r="O1505" s="9">
        <f t="shared" si="161"/>
        <v>107.89146666666667</v>
      </c>
      <c r="P1505" s="12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t="b">
        <v>1</v>
      </c>
      <c r="T1505" t="s">
        <v>8285</v>
      </c>
      <c r="U1505" s="6">
        <f t="shared" si="165"/>
        <v>42606.347233796296</v>
      </c>
      <c r="V1505" s="9">
        <f t="shared" si="167"/>
        <v>2016</v>
      </c>
      <c r="W1505" s="6">
        <f t="shared" si="166"/>
        <v>42666.347233796296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H1506" t="s">
        <v>8225</v>
      </c>
      <c r="I1506" t="s">
        <v>8247</v>
      </c>
      <c r="K1506">
        <v>1402389180</v>
      </c>
      <c r="L1506">
        <v>1399996024</v>
      </c>
      <c r="M1506" t="b">
        <v>1</v>
      </c>
      <c r="N1506">
        <v>269</v>
      </c>
      <c r="O1506" s="9">
        <f t="shared" si="161"/>
        <v>277.93846153846152</v>
      </c>
      <c r="P1506" s="12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t="b">
        <v>1</v>
      </c>
      <c r="T1506" t="s">
        <v>8285</v>
      </c>
      <c r="U1506" s="6">
        <f t="shared" si="165"/>
        <v>41772.657685185186</v>
      </c>
      <c r="V1506" s="9">
        <f t="shared" si="167"/>
        <v>2014</v>
      </c>
      <c r="W1506" s="6">
        <f t="shared" si="166"/>
        <v>41800.356249999997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H1507" t="s">
        <v>8236</v>
      </c>
      <c r="I1507" t="s">
        <v>8249</v>
      </c>
      <c r="K1507">
        <v>1458676860</v>
      </c>
      <c r="L1507">
        <v>1455446303</v>
      </c>
      <c r="M1507" t="b">
        <v>1</v>
      </c>
      <c r="N1507">
        <v>345</v>
      </c>
      <c r="O1507" s="9">
        <f t="shared" si="161"/>
        <v>103.58125</v>
      </c>
      <c r="P1507" s="12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t="b">
        <v>1</v>
      </c>
      <c r="T1507" t="s">
        <v>8285</v>
      </c>
      <c r="U1507" s="6">
        <f t="shared" si="165"/>
        <v>42414.44332175926</v>
      </c>
      <c r="V1507" s="9">
        <f t="shared" si="167"/>
        <v>2016</v>
      </c>
      <c r="W1507" s="6">
        <f t="shared" si="166"/>
        <v>42451.834027777775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H1508" t="s">
        <v>8225</v>
      </c>
      <c r="I1508" t="s">
        <v>8247</v>
      </c>
      <c r="K1508">
        <v>1406227904</v>
      </c>
      <c r="L1508">
        <v>1403635904</v>
      </c>
      <c r="M1508" t="b">
        <v>1</v>
      </c>
      <c r="N1508">
        <v>43</v>
      </c>
      <c r="O1508" s="9">
        <f t="shared" si="161"/>
        <v>111.4</v>
      </c>
      <c r="P1508" s="12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t="b">
        <v>1</v>
      </c>
      <c r="T1508" t="s">
        <v>8285</v>
      </c>
      <c r="U1508" s="6">
        <f t="shared" si="165"/>
        <v>41814.785925925928</v>
      </c>
      <c r="V1508" s="9">
        <f t="shared" si="167"/>
        <v>2014</v>
      </c>
      <c r="W1508" s="6">
        <f t="shared" si="166"/>
        <v>41844.785925925928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H1509" t="s">
        <v>8224</v>
      </c>
      <c r="I1509" t="s">
        <v>8246</v>
      </c>
      <c r="K1509">
        <v>1273911000</v>
      </c>
      <c r="L1509">
        <v>1268822909</v>
      </c>
      <c r="M1509" t="b">
        <v>1</v>
      </c>
      <c r="N1509">
        <v>33</v>
      </c>
      <c r="O1509" s="9">
        <f t="shared" si="161"/>
        <v>215</v>
      </c>
      <c r="P1509" s="12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t="b">
        <v>1</v>
      </c>
      <c r="T1509" t="s">
        <v>8285</v>
      </c>
      <c r="U1509" s="6">
        <f t="shared" si="165"/>
        <v>40254.450335648144</v>
      </c>
      <c r="V1509" s="9">
        <f t="shared" si="167"/>
        <v>2010</v>
      </c>
      <c r="W1509" s="6">
        <f t="shared" si="166"/>
        <v>40313.340277777781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H1510" t="s">
        <v>8224</v>
      </c>
      <c r="I1510" t="s">
        <v>8246</v>
      </c>
      <c r="K1510">
        <v>1403880281</v>
      </c>
      <c r="L1510">
        <v>1401201881</v>
      </c>
      <c r="M1510" t="b">
        <v>1</v>
      </c>
      <c r="N1510">
        <v>211</v>
      </c>
      <c r="O1510" s="9">
        <f t="shared" si="161"/>
        <v>110.76216216216216</v>
      </c>
      <c r="P1510" s="12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t="b">
        <v>1</v>
      </c>
      <c r="T1510" t="s">
        <v>8285</v>
      </c>
      <c r="U1510" s="6">
        <f t="shared" si="165"/>
        <v>41786.614363425928</v>
      </c>
      <c r="V1510" s="9">
        <f t="shared" si="167"/>
        <v>2014</v>
      </c>
      <c r="W1510" s="6">
        <f t="shared" si="166"/>
        <v>41817.614363425928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H1511" t="s">
        <v>8236</v>
      </c>
      <c r="I1511" t="s">
        <v>8249</v>
      </c>
      <c r="K1511">
        <v>1487113140</v>
      </c>
      <c r="L1511">
        <v>1484570885</v>
      </c>
      <c r="M1511" t="b">
        <v>1</v>
      </c>
      <c r="N1511">
        <v>196</v>
      </c>
      <c r="O1511" s="9">
        <f t="shared" si="161"/>
        <v>123.64125714285714</v>
      </c>
      <c r="P1511" s="12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t="b">
        <v>1</v>
      </c>
      <c r="T1511" t="s">
        <v>8285</v>
      </c>
      <c r="U1511" s="6">
        <f t="shared" si="165"/>
        <v>42751.533391203702</v>
      </c>
      <c r="V1511" s="9">
        <f t="shared" si="167"/>
        <v>2017</v>
      </c>
      <c r="W1511" s="6">
        <f t="shared" si="166"/>
        <v>42780.957638888889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H1512" t="s">
        <v>8225</v>
      </c>
      <c r="I1512" t="s">
        <v>8247</v>
      </c>
      <c r="K1512">
        <v>1405761278</v>
      </c>
      <c r="L1512">
        <v>1403169278</v>
      </c>
      <c r="M1512" t="b">
        <v>1</v>
      </c>
      <c r="N1512">
        <v>405</v>
      </c>
      <c r="O1512" s="9">
        <f t="shared" si="161"/>
        <v>101.035</v>
      </c>
      <c r="P1512" s="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t="b">
        <v>1</v>
      </c>
      <c r="T1512" t="s">
        <v>8285</v>
      </c>
      <c r="U1512" s="6">
        <f t="shared" si="165"/>
        <v>41809.385162037041</v>
      </c>
      <c r="V1512" s="9">
        <f t="shared" si="167"/>
        <v>2014</v>
      </c>
      <c r="W1512" s="6">
        <f t="shared" si="166"/>
        <v>41839.385162037041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H1513" t="s">
        <v>8224</v>
      </c>
      <c r="I1513" t="s">
        <v>8246</v>
      </c>
      <c r="K1513">
        <v>1447858804</v>
      </c>
      <c r="L1513">
        <v>1445263204</v>
      </c>
      <c r="M1513" t="b">
        <v>1</v>
      </c>
      <c r="N1513">
        <v>206</v>
      </c>
      <c r="O1513" s="9">
        <f t="shared" si="161"/>
        <v>111.79285714285714</v>
      </c>
      <c r="P1513" s="12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t="b">
        <v>1</v>
      </c>
      <c r="T1513" t="s">
        <v>8285</v>
      </c>
      <c r="U1513" s="6">
        <f t="shared" si="165"/>
        <v>42296.583379629628</v>
      </c>
      <c r="V1513" s="9">
        <f t="shared" si="167"/>
        <v>2015</v>
      </c>
      <c r="W1513" s="6">
        <f t="shared" si="166"/>
        <v>42326.625046296293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H1514" t="s">
        <v>8224</v>
      </c>
      <c r="I1514" t="s">
        <v>8246</v>
      </c>
      <c r="K1514">
        <v>1486311939</v>
      </c>
      <c r="L1514">
        <v>1483719939</v>
      </c>
      <c r="M1514" t="b">
        <v>1</v>
      </c>
      <c r="N1514">
        <v>335</v>
      </c>
      <c r="O1514" s="9">
        <f t="shared" si="161"/>
        <v>558.7714285714286</v>
      </c>
      <c r="P1514" s="12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t="b">
        <v>1</v>
      </c>
      <c r="T1514" t="s">
        <v>8285</v>
      </c>
      <c r="U1514" s="6">
        <f t="shared" si="165"/>
        <v>42741.684479166666</v>
      </c>
      <c r="V1514" s="9">
        <f t="shared" si="167"/>
        <v>2017</v>
      </c>
      <c r="W1514" s="6">
        <f t="shared" si="166"/>
        <v>42771.684479166666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H1515" t="s">
        <v>8225</v>
      </c>
      <c r="I1515" t="s">
        <v>8247</v>
      </c>
      <c r="K1515">
        <v>1405523866</v>
      </c>
      <c r="L1515">
        <v>1402931866</v>
      </c>
      <c r="M1515" t="b">
        <v>1</v>
      </c>
      <c r="N1515">
        <v>215</v>
      </c>
      <c r="O1515" s="9">
        <f t="shared" si="161"/>
        <v>150.01875000000001</v>
      </c>
      <c r="P1515" s="12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t="b">
        <v>1</v>
      </c>
      <c r="T1515" t="s">
        <v>8285</v>
      </c>
      <c r="U1515" s="6">
        <f t="shared" si="165"/>
        <v>41806.637337962966</v>
      </c>
      <c r="V1515" s="9">
        <f t="shared" si="167"/>
        <v>2014</v>
      </c>
      <c r="W1515" s="6">
        <f t="shared" si="166"/>
        <v>41836.637337962966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H1516" t="s">
        <v>8224</v>
      </c>
      <c r="I1516" t="s">
        <v>8246</v>
      </c>
      <c r="K1516">
        <v>1443363640</v>
      </c>
      <c r="L1516">
        <v>1439907640</v>
      </c>
      <c r="M1516" t="b">
        <v>1</v>
      </c>
      <c r="N1516">
        <v>176</v>
      </c>
      <c r="O1516" s="9">
        <f t="shared" si="161"/>
        <v>106.476</v>
      </c>
      <c r="P1516" s="12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t="b">
        <v>1</v>
      </c>
      <c r="T1516" t="s">
        <v>8285</v>
      </c>
      <c r="U1516" s="6">
        <f t="shared" si="165"/>
        <v>42234.597685185188</v>
      </c>
      <c r="V1516" s="9">
        <f t="shared" si="167"/>
        <v>2015</v>
      </c>
      <c r="W1516" s="6">
        <f t="shared" si="166"/>
        <v>42274.597685185188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H1517" t="s">
        <v>8234</v>
      </c>
      <c r="I1517" t="s">
        <v>8254</v>
      </c>
      <c r="K1517">
        <v>1458104697</v>
      </c>
      <c r="L1517">
        <v>1455516297</v>
      </c>
      <c r="M1517" t="b">
        <v>1</v>
      </c>
      <c r="N1517">
        <v>555</v>
      </c>
      <c r="O1517" s="9">
        <f t="shared" si="161"/>
        <v>157.18899999999999</v>
      </c>
      <c r="P1517" s="12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t="b">
        <v>1</v>
      </c>
      <c r="T1517" t="s">
        <v>8285</v>
      </c>
      <c r="U1517" s="6">
        <f t="shared" si="165"/>
        <v>42415.253437499996</v>
      </c>
      <c r="V1517" s="9">
        <f t="shared" si="167"/>
        <v>2016</v>
      </c>
      <c r="W1517" s="6">
        <f t="shared" si="166"/>
        <v>42445.211770833332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H1518" t="s">
        <v>8224</v>
      </c>
      <c r="I1518" t="s">
        <v>8246</v>
      </c>
      <c r="K1518">
        <v>1475762400</v>
      </c>
      <c r="L1518">
        <v>1473160292</v>
      </c>
      <c r="M1518" t="b">
        <v>1</v>
      </c>
      <c r="N1518">
        <v>116</v>
      </c>
      <c r="O1518" s="9">
        <f t="shared" si="161"/>
        <v>108.65882352941176</v>
      </c>
      <c r="P1518" s="12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t="b">
        <v>1</v>
      </c>
      <c r="T1518" t="s">
        <v>8285</v>
      </c>
      <c r="U1518" s="6">
        <f t="shared" si="165"/>
        <v>42619.466342592597</v>
      </c>
      <c r="V1518" s="9">
        <f t="shared" si="167"/>
        <v>2016</v>
      </c>
      <c r="W1518" s="6">
        <f t="shared" si="166"/>
        <v>42649.583333333328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H1519" t="s">
        <v>8224</v>
      </c>
      <c r="I1519" t="s">
        <v>8246</v>
      </c>
      <c r="K1519">
        <v>1417845600</v>
      </c>
      <c r="L1519">
        <v>1415194553</v>
      </c>
      <c r="M1519" t="b">
        <v>1</v>
      </c>
      <c r="N1519">
        <v>615</v>
      </c>
      <c r="O1519" s="9">
        <f t="shared" si="161"/>
        <v>161.97999999999999</v>
      </c>
      <c r="P1519" s="12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t="b">
        <v>1</v>
      </c>
      <c r="T1519" t="s">
        <v>8285</v>
      </c>
      <c r="U1519" s="6">
        <f t="shared" si="165"/>
        <v>41948.56658564815</v>
      </c>
      <c r="V1519" s="9">
        <f t="shared" si="167"/>
        <v>2014</v>
      </c>
      <c r="W1519" s="6">
        <f t="shared" si="166"/>
        <v>41979.25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H1520" t="s">
        <v>8224</v>
      </c>
      <c r="I1520" t="s">
        <v>8246</v>
      </c>
      <c r="K1520">
        <v>1401565252</v>
      </c>
      <c r="L1520">
        <v>1398973252</v>
      </c>
      <c r="M1520" t="b">
        <v>1</v>
      </c>
      <c r="N1520">
        <v>236</v>
      </c>
      <c r="O1520" s="9">
        <f t="shared" si="161"/>
        <v>205.36666666666667</v>
      </c>
      <c r="P1520" s="12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t="b">
        <v>1</v>
      </c>
      <c r="T1520" t="s">
        <v>8285</v>
      </c>
      <c r="U1520" s="6">
        <f t="shared" si="165"/>
        <v>41760.8200462963</v>
      </c>
      <c r="V1520" s="9">
        <f t="shared" si="167"/>
        <v>2014</v>
      </c>
      <c r="W1520" s="6">
        <f t="shared" si="166"/>
        <v>41790.8200462963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H1521" t="s">
        <v>8224</v>
      </c>
      <c r="I1521" t="s">
        <v>8246</v>
      </c>
      <c r="K1521">
        <v>1403301540</v>
      </c>
      <c r="L1521">
        <v>1400867283</v>
      </c>
      <c r="M1521" t="b">
        <v>1</v>
      </c>
      <c r="N1521">
        <v>145</v>
      </c>
      <c r="O1521" s="9">
        <f t="shared" si="161"/>
        <v>103.36388888888889</v>
      </c>
      <c r="P1521" s="12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t="b">
        <v>1</v>
      </c>
      <c r="T1521" t="s">
        <v>8285</v>
      </c>
      <c r="U1521" s="6">
        <f t="shared" si="165"/>
        <v>41782.741701388892</v>
      </c>
      <c r="V1521" s="9">
        <f t="shared" si="167"/>
        <v>2014</v>
      </c>
      <c r="W1521" s="6">
        <f t="shared" si="166"/>
        <v>41810.915972222225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H1522" t="s">
        <v>8224</v>
      </c>
      <c r="I1522" t="s">
        <v>8246</v>
      </c>
      <c r="K1522">
        <v>1418961600</v>
      </c>
      <c r="L1522">
        <v>1415824513</v>
      </c>
      <c r="M1522" t="b">
        <v>1</v>
      </c>
      <c r="N1522">
        <v>167</v>
      </c>
      <c r="O1522" s="9">
        <f t="shared" si="161"/>
        <v>103.47222222222223</v>
      </c>
      <c r="P1522" s="1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t="b">
        <v>1</v>
      </c>
      <c r="T1522" t="s">
        <v>8285</v>
      </c>
      <c r="U1522" s="6">
        <f t="shared" si="165"/>
        <v>41955.857789351852</v>
      </c>
      <c r="V1522" s="9">
        <f t="shared" si="167"/>
        <v>2014</v>
      </c>
      <c r="W1522" s="6">
        <f t="shared" si="166"/>
        <v>41992.166666666672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H1523" t="s">
        <v>8224</v>
      </c>
      <c r="I1523" t="s">
        <v>8246</v>
      </c>
      <c r="K1523">
        <v>1465272091</v>
      </c>
      <c r="L1523">
        <v>1462248091</v>
      </c>
      <c r="M1523" t="b">
        <v>1</v>
      </c>
      <c r="N1523">
        <v>235</v>
      </c>
      <c r="O1523" s="9">
        <f t="shared" si="161"/>
        <v>106.81333333333333</v>
      </c>
      <c r="P1523" s="12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t="b">
        <v>1</v>
      </c>
      <c r="T1523" t="s">
        <v>8285</v>
      </c>
      <c r="U1523" s="6">
        <f t="shared" si="165"/>
        <v>42493.167719907404</v>
      </c>
      <c r="V1523" s="9">
        <f t="shared" si="167"/>
        <v>2016</v>
      </c>
      <c r="W1523" s="6">
        <f t="shared" si="166"/>
        <v>42528.167719907404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H1524" t="s">
        <v>8224</v>
      </c>
      <c r="I1524" t="s">
        <v>8246</v>
      </c>
      <c r="K1524">
        <v>1413575739</v>
      </c>
      <c r="L1524">
        <v>1410983739</v>
      </c>
      <c r="M1524" t="b">
        <v>1</v>
      </c>
      <c r="N1524">
        <v>452</v>
      </c>
      <c r="O1524" s="9">
        <f t="shared" si="161"/>
        <v>138.96574712643678</v>
      </c>
      <c r="P1524" s="12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t="b">
        <v>1</v>
      </c>
      <c r="T1524" t="s">
        <v>8285</v>
      </c>
      <c r="U1524" s="6">
        <f t="shared" si="165"/>
        <v>41899.830312500002</v>
      </c>
      <c r="V1524" s="9">
        <f t="shared" si="167"/>
        <v>2014</v>
      </c>
      <c r="W1524" s="6">
        <f t="shared" si="166"/>
        <v>41929.830312500002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H1525" t="s">
        <v>8224</v>
      </c>
      <c r="I1525" t="s">
        <v>8246</v>
      </c>
      <c r="K1525">
        <v>1419292800</v>
      </c>
      <c r="L1525">
        <v>1416592916</v>
      </c>
      <c r="M1525" t="b">
        <v>1</v>
      </c>
      <c r="N1525">
        <v>241</v>
      </c>
      <c r="O1525" s="9">
        <f t="shared" si="161"/>
        <v>124.84324324324324</v>
      </c>
      <c r="P1525" s="12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t="b">
        <v>1</v>
      </c>
      <c r="T1525" t="s">
        <v>8285</v>
      </c>
      <c r="U1525" s="6">
        <f t="shared" si="165"/>
        <v>41964.751342592594</v>
      </c>
      <c r="V1525" s="9">
        <f t="shared" si="167"/>
        <v>2014</v>
      </c>
      <c r="W1525" s="6">
        <f t="shared" si="166"/>
        <v>41996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H1526" t="s">
        <v>8235</v>
      </c>
      <c r="I1526" t="s">
        <v>8255</v>
      </c>
      <c r="K1526">
        <v>1487592090</v>
      </c>
      <c r="L1526">
        <v>1485000090</v>
      </c>
      <c r="M1526" t="b">
        <v>1</v>
      </c>
      <c r="N1526">
        <v>28</v>
      </c>
      <c r="O1526" s="9">
        <f t="shared" si="161"/>
        <v>207</v>
      </c>
      <c r="P1526" s="12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t="b">
        <v>1</v>
      </c>
      <c r="T1526" t="s">
        <v>8285</v>
      </c>
      <c r="U1526" s="6">
        <f t="shared" si="165"/>
        <v>42756.501041666663</v>
      </c>
      <c r="V1526" s="9">
        <f t="shared" si="167"/>
        <v>2017</v>
      </c>
      <c r="W1526" s="6">
        <f t="shared" si="166"/>
        <v>42786.501041666663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H1527" t="s">
        <v>8224</v>
      </c>
      <c r="I1527" t="s">
        <v>8246</v>
      </c>
      <c r="K1527">
        <v>1471539138</v>
      </c>
      <c r="L1527">
        <v>1468947138</v>
      </c>
      <c r="M1527" t="b">
        <v>1</v>
      </c>
      <c r="N1527">
        <v>140</v>
      </c>
      <c r="O1527" s="9">
        <f t="shared" si="161"/>
        <v>174.0057692307692</v>
      </c>
      <c r="P1527" s="12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t="b">
        <v>1</v>
      </c>
      <c r="T1527" t="s">
        <v>8285</v>
      </c>
      <c r="U1527" s="6">
        <f t="shared" si="165"/>
        <v>42570.702986111108</v>
      </c>
      <c r="V1527" s="9">
        <f t="shared" si="167"/>
        <v>2016</v>
      </c>
      <c r="W1527" s="6">
        <f t="shared" si="166"/>
        <v>42600.702986111108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H1528" t="s">
        <v>8224</v>
      </c>
      <c r="I1528" t="s">
        <v>8246</v>
      </c>
      <c r="K1528">
        <v>1453185447</v>
      </c>
      <c r="L1528">
        <v>1448951847</v>
      </c>
      <c r="M1528" t="b">
        <v>1</v>
      </c>
      <c r="N1528">
        <v>280</v>
      </c>
      <c r="O1528" s="9">
        <f t="shared" si="161"/>
        <v>120.32608695652173</v>
      </c>
      <c r="P1528" s="12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t="b">
        <v>1</v>
      </c>
      <c r="T1528" t="s">
        <v>8285</v>
      </c>
      <c r="U1528" s="6">
        <f t="shared" si="165"/>
        <v>42339.276006944448</v>
      </c>
      <c r="V1528" s="9">
        <f t="shared" si="167"/>
        <v>2015</v>
      </c>
      <c r="W1528" s="6">
        <f t="shared" si="166"/>
        <v>42388.276006944448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H1529" t="s">
        <v>8224</v>
      </c>
      <c r="I1529" t="s">
        <v>8246</v>
      </c>
      <c r="K1529">
        <v>1489497886</v>
      </c>
      <c r="L1529">
        <v>1487082286</v>
      </c>
      <c r="M1529" t="b">
        <v>1</v>
      </c>
      <c r="N1529">
        <v>70</v>
      </c>
      <c r="O1529" s="9">
        <f t="shared" si="161"/>
        <v>110.44428571428571</v>
      </c>
      <c r="P1529" s="12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t="b">
        <v>1</v>
      </c>
      <c r="T1529" t="s">
        <v>8285</v>
      </c>
      <c r="U1529" s="6">
        <f t="shared" si="165"/>
        <v>42780.600532407407</v>
      </c>
      <c r="V1529" s="9">
        <f t="shared" si="167"/>
        <v>2017</v>
      </c>
      <c r="W1529" s="6">
        <f t="shared" si="166"/>
        <v>42808.558865740742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H1530" t="s">
        <v>8224</v>
      </c>
      <c r="I1530" t="s">
        <v>8246</v>
      </c>
      <c r="K1530">
        <v>1485907200</v>
      </c>
      <c r="L1530">
        <v>1483292122</v>
      </c>
      <c r="M1530" t="b">
        <v>1</v>
      </c>
      <c r="N1530">
        <v>160</v>
      </c>
      <c r="O1530" s="9">
        <f t="shared" si="161"/>
        <v>281.56666666666666</v>
      </c>
      <c r="P1530" s="12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t="b">
        <v>1</v>
      </c>
      <c r="T1530" t="s">
        <v>8285</v>
      </c>
      <c r="U1530" s="6">
        <f t="shared" si="165"/>
        <v>42736.732893518521</v>
      </c>
      <c r="V1530" s="9">
        <f t="shared" si="167"/>
        <v>2017</v>
      </c>
      <c r="W1530" s="6">
        <f t="shared" si="166"/>
        <v>42767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H1531" t="s">
        <v>8224</v>
      </c>
      <c r="I1531" t="s">
        <v>8246</v>
      </c>
      <c r="K1531">
        <v>1426773920</v>
      </c>
      <c r="L1531">
        <v>1424185520</v>
      </c>
      <c r="M1531" t="b">
        <v>1</v>
      </c>
      <c r="N1531">
        <v>141</v>
      </c>
      <c r="O1531" s="9">
        <f t="shared" si="161"/>
        <v>100.67894736842105</v>
      </c>
      <c r="P1531" s="12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t="b">
        <v>1</v>
      </c>
      <c r="T1531" t="s">
        <v>8285</v>
      </c>
      <c r="U1531" s="6">
        <f t="shared" si="165"/>
        <v>42052.628703703704</v>
      </c>
      <c r="V1531" s="9">
        <f t="shared" si="167"/>
        <v>2015</v>
      </c>
      <c r="W1531" s="6">
        <f t="shared" si="166"/>
        <v>42082.587037037039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H1532" t="s">
        <v>8224</v>
      </c>
      <c r="I1532" t="s">
        <v>8246</v>
      </c>
      <c r="K1532">
        <v>1445624695</v>
      </c>
      <c r="L1532">
        <v>1443464695</v>
      </c>
      <c r="M1532" t="b">
        <v>1</v>
      </c>
      <c r="N1532">
        <v>874</v>
      </c>
      <c r="O1532" s="9">
        <f t="shared" si="161"/>
        <v>134.8257142857143</v>
      </c>
      <c r="P1532" s="1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t="b">
        <v>1</v>
      </c>
      <c r="T1532" t="s">
        <v>8285</v>
      </c>
      <c r="U1532" s="6">
        <f t="shared" si="165"/>
        <v>42275.76730324074</v>
      </c>
      <c r="V1532" s="9">
        <f t="shared" si="167"/>
        <v>2015</v>
      </c>
      <c r="W1532" s="6">
        <f t="shared" si="166"/>
        <v>42300.76730324074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H1533" t="s">
        <v>8224</v>
      </c>
      <c r="I1533" t="s">
        <v>8246</v>
      </c>
      <c r="K1533">
        <v>1417402800</v>
      </c>
      <c r="L1533">
        <v>1414610126</v>
      </c>
      <c r="M1533" t="b">
        <v>1</v>
      </c>
      <c r="N1533">
        <v>73</v>
      </c>
      <c r="O1533" s="9">
        <f t="shared" si="161"/>
        <v>175.95744680851064</v>
      </c>
      <c r="P1533" s="12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t="b">
        <v>1</v>
      </c>
      <c r="T1533" t="s">
        <v>8285</v>
      </c>
      <c r="U1533" s="6">
        <f t="shared" si="165"/>
        <v>41941.802384259259</v>
      </c>
      <c r="V1533" s="9">
        <f t="shared" si="167"/>
        <v>2014</v>
      </c>
      <c r="W1533" s="6">
        <f t="shared" si="166"/>
        <v>41974.125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H1534" t="s">
        <v>8226</v>
      </c>
      <c r="I1534" t="s">
        <v>8248</v>
      </c>
      <c r="K1534">
        <v>1455548400</v>
      </c>
      <c r="L1534">
        <v>1453461865</v>
      </c>
      <c r="M1534" t="b">
        <v>1</v>
      </c>
      <c r="N1534">
        <v>294</v>
      </c>
      <c r="O1534" s="9">
        <f t="shared" si="161"/>
        <v>484.02</v>
      </c>
      <c r="P1534" s="12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t="b">
        <v>1</v>
      </c>
      <c r="T1534" t="s">
        <v>8285</v>
      </c>
      <c r="U1534" s="6">
        <f t="shared" si="165"/>
        <v>42391.475289351853</v>
      </c>
      <c r="V1534" s="9">
        <f t="shared" si="167"/>
        <v>2016</v>
      </c>
      <c r="W1534" s="6">
        <f t="shared" si="166"/>
        <v>42415.625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H1535" t="s">
        <v>8224</v>
      </c>
      <c r="I1535" t="s">
        <v>8246</v>
      </c>
      <c r="K1535">
        <v>1462161540</v>
      </c>
      <c r="L1535">
        <v>1457913777</v>
      </c>
      <c r="M1535" t="b">
        <v>1</v>
      </c>
      <c r="N1535">
        <v>740</v>
      </c>
      <c r="O1535" s="9">
        <f t="shared" si="161"/>
        <v>145.13999999999999</v>
      </c>
      <c r="P1535" s="12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t="b">
        <v>1</v>
      </c>
      <c r="T1535" t="s">
        <v>8285</v>
      </c>
      <c r="U1535" s="6">
        <f t="shared" si="165"/>
        <v>42443.00204861111</v>
      </c>
      <c r="V1535" s="9">
        <f t="shared" si="167"/>
        <v>2016</v>
      </c>
      <c r="W1535" s="6">
        <f t="shared" si="166"/>
        <v>42492.165972222225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H1536" t="s">
        <v>8224</v>
      </c>
      <c r="I1536" t="s">
        <v>8246</v>
      </c>
      <c r="K1536">
        <v>1441383062</v>
      </c>
      <c r="L1536">
        <v>1438791062</v>
      </c>
      <c r="M1536" t="b">
        <v>1</v>
      </c>
      <c r="N1536">
        <v>369</v>
      </c>
      <c r="O1536" s="9">
        <f t="shared" si="161"/>
        <v>417.73333333333335</v>
      </c>
      <c r="P1536" s="12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t="b">
        <v>1</v>
      </c>
      <c r="T1536" t="s">
        <v>8285</v>
      </c>
      <c r="U1536" s="6">
        <f t="shared" si="165"/>
        <v>42221.674328703702</v>
      </c>
      <c r="V1536" s="9">
        <f t="shared" si="167"/>
        <v>2015</v>
      </c>
      <c r="W1536" s="6">
        <f t="shared" si="166"/>
        <v>42251.674328703702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H1537" t="s">
        <v>8224</v>
      </c>
      <c r="I1537" t="s">
        <v>8246</v>
      </c>
      <c r="K1537">
        <v>1464040800</v>
      </c>
      <c r="L1537">
        <v>1461527631</v>
      </c>
      <c r="M1537" t="b">
        <v>1</v>
      </c>
      <c r="N1537">
        <v>110</v>
      </c>
      <c r="O1537" s="9">
        <f t="shared" si="161"/>
        <v>132.42500000000001</v>
      </c>
      <c r="P1537" s="12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t="b">
        <v>1</v>
      </c>
      <c r="T1537" t="s">
        <v>8285</v>
      </c>
      <c r="U1537" s="6">
        <f t="shared" si="165"/>
        <v>42484.829062500001</v>
      </c>
      <c r="V1537" s="9">
        <f t="shared" si="167"/>
        <v>2016</v>
      </c>
      <c r="W1537" s="6">
        <f t="shared" si="166"/>
        <v>42513.916666666672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H1538" t="s">
        <v>8224</v>
      </c>
      <c r="I1538" t="s">
        <v>8246</v>
      </c>
      <c r="K1538">
        <v>1440702910</v>
      </c>
      <c r="L1538">
        <v>1438110910</v>
      </c>
      <c r="M1538" t="b">
        <v>1</v>
      </c>
      <c r="N1538">
        <v>455</v>
      </c>
      <c r="O1538" s="9">
        <f t="shared" si="161"/>
        <v>250.30841666666666</v>
      </c>
      <c r="P1538" s="12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t="b">
        <v>1</v>
      </c>
      <c r="T1538" t="s">
        <v>8285</v>
      </c>
      <c r="U1538" s="6">
        <f t="shared" si="165"/>
        <v>42213.802199074074</v>
      </c>
      <c r="V1538" s="9">
        <f t="shared" si="167"/>
        <v>2015</v>
      </c>
      <c r="W1538" s="6">
        <f t="shared" si="166"/>
        <v>42243.802199074074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H1539" t="s">
        <v>8236</v>
      </c>
      <c r="I1539" t="s">
        <v>8249</v>
      </c>
      <c r="K1539">
        <v>1470506400</v>
      </c>
      <c r="L1539">
        <v>1467358427</v>
      </c>
      <c r="M1539" t="b">
        <v>1</v>
      </c>
      <c r="N1539">
        <v>224</v>
      </c>
      <c r="O1539" s="9">
        <f t="shared" ref="O1539:O1602" si="168">E1539*100/D1539</f>
        <v>179.9</v>
      </c>
      <c r="P1539" s="12">
        <f t="shared" ref="P1539:P1602" si="169">IF(N1539=0,0,E1539/N1539)</f>
        <v>96.375</v>
      </c>
      <c r="Q1539" t="str">
        <f t="shared" ref="Q1539:Q1602" si="170">LEFT(T1539,FIND("/",T1539)-1)</f>
        <v>photography</v>
      </c>
      <c r="R1539" t="str">
        <f t="shared" ref="R1539:R1602" si="171">RIGHT(T1539,LEN(T1539)-FIND("/",T1539))</f>
        <v>photobooks</v>
      </c>
      <c r="S1539" t="b">
        <v>1</v>
      </c>
      <c r="T1539" t="s">
        <v>8285</v>
      </c>
      <c r="U1539" s="6">
        <f t="shared" ref="U1539:U1602" si="172">(L1539/86400)+DATE(1970,1,1)</f>
        <v>42552.315127314811</v>
      </c>
      <c r="V1539" s="9">
        <f t="shared" si="167"/>
        <v>2016</v>
      </c>
      <c r="W1539" s="6">
        <f t="shared" ref="W1539:W1602" si="173">(K1539/86400)+DATE(1970,1,1)</f>
        <v>42588.75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H1540" t="s">
        <v>8224</v>
      </c>
      <c r="I1540" t="s">
        <v>8246</v>
      </c>
      <c r="K1540">
        <v>1421952370</v>
      </c>
      <c r="L1540">
        <v>1418064370</v>
      </c>
      <c r="M1540" t="b">
        <v>1</v>
      </c>
      <c r="N1540">
        <v>46</v>
      </c>
      <c r="O1540" s="9">
        <f t="shared" si="168"/>
        <v>102.62857142857143</v>
      </c>
      <c r="P1540" s="12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t="b">
        <v>1</v>
      </c>
      <c r="T1540" t="s">
        <v>8285</v>
      </c>
      <c r="U1540" s="6">
        <f t="shared" si="172"/>
        <v>41981.782060185185</v>
      </c>
      <c r="V1540" s="9">
        <f t="shared" ref="V1540:V1603" si="174">YEAR(U1540)</f>
        <v>2014</v>
      </c>
      <c r="W1540" s="6">
        <f t="shared" si="173"/>
        <v>42026.782060185185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H1541" t="s">
        <v>8224</v>
      </c>
      <c r="I1541" t="s">
        <v>8246</v>
      </c>
      <c r="K1541">
        <v>1483481019</v>
      </c>
      <c r="L1541">
        <v>1480629819</v>
      </c>
      <c r="M1541" t="b">
        <v>0</v>
      </c>
      <c r="N1541">
        <v>284</v>
      </c>
      <c r="O1541" s="9">
        <f t="shared" si="168"/>
        <v>135.98609999999999</v>
      </c>
      <c r="P1541" s="12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t="b">
        <v>1</v>
      </c>
      <c r="T1541" t="s">
        <v>8285</v>
      </c>
      <c r="U1541" s="6">
        <f t="shared" si="172"/>
        <v>42705.91920138889</v>
      </c>
      <c r="V1541" s="9">
        <f t="shared" si="174"/>
        <v>2016</v>
      </c>
      <c r="W1541" s="6">
        <f t="shared" si="173"/>
        <v>42738.91920138889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H1542" t="s">
        <v>8224</v>
      </c>
      <c r="I1542" t="s">
        <v>8246</v>
      </c>
      <c r="K1542">
        <v>1416964500</v>
      </c>
      <c r="L1542">
        <v>1414368616</v>
      </c>
      <c r="M1542" t="b">
        <v>1</v>
      </c>
      <c r="N1542">
        <v>98</v>
      </c>
      <c r="O1542" s="9">
        <f t="shared" si="168"/>
        <v>117.86666666666666</v>
      </c>
      <c r="P1542" s="1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t="b">
        <v>1</v>
      </c>
      <c r="T1542" t="s">
        <v>8285</v>
      </c>
      <c r="U1542" s="6">
        <f t="shared" si="172"/>
        <v>41939.00712962963</v>
      </c>
      <c r="V1542" s="9">
        <f t="shared" si="174"/>
        <v>2014</v>
      </c>
      <c r="W1542" s="6">
        <f t="shared" si="173"/>
        <v>41969.052083333328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H1543" t="s">
        <v>8224</v>
      </c>
      <c r="I1543" t="s">
        <v>8246</v>
      </c>
      <c r="K1543">
        <v>1420045538</v>
      </c>
      <c r="L1543">
        <v>1417453538</v>
      </c>
      <c r="M1543" t="b">
        <v>0</v>
      </c>
      <c r="N1543">
        <v>2</v>
      </c>
      <c r="O1543" s="9">
        <f t="shared" si="168"/>
        <v>3.3333333333333333E-2</v>
      </c>
      <c r="P1543" s="12">
        <f t="shared" si="169"/>
        <v>3</v>
      </c>
      <c r="Q1543" t="str">
        <f t="shared" si="170"/>
        <v>photography</v>
      </c>
      <c r="R1543" t="str">
        <f t="shared" si="171"/>
        <v>nature</v>
      </c>
      <c r="S1543" t="b">
        <v>0</v>
      </c>
      <c r="T1543" t="s">
        <v>8289</v>
      </c>
      <c r="U1543" s="6">
        <f t="shared" si="172"/>
        <v>41974.712245370371</v>
      </c>
      <c r="V1543" s="9">
        <f t="shared" si="174"/>
        <v>2014</v>
      </c>
      <c r="W1543" s="6">
        <f t="shared" si="173"/>
        <v>42004.712245370371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H1544" t="s">
        <v>8229</v>
      </c>
      <c r="I1544" t="s">
        <v>8251</v>
      </c>
      <c r="K1544">
        <v>1435708500</v>
      </c>
      <c r="L1544">
        <v>1434412500</v>
      </c>
      <c r="M1544" t="b">
        <v>0</v>
      </c>
      <c r="N1544">
        <v>1</v>
      </c>
      <c r="O1544" s="9">
        <f t="shared" si="168"/>
        <v>4</v>
      </c>
      <c r="P1544" s="12">
        <f t="shared" si="169"/>
        <v>20</v>
      </c>
      <c r="Q1544" t="str">
        <f t="shared" si="170"/>
        <v>photography</v>
      </c>
      <c r="R1544" t="str">
        <f t="shared" si="171"/>
        <v>nature</v>
      </c>
      <c r="S1544" t="b">
        <v>0</v>
      </c>
      <c r="T1544" t="s">
        <v>8289</v>
      </c>
      <c r="U1544" s="6">
        <f t="shared" si="172"/>
        <v>42170.996527777781</v>
      </c>
      <c r="V1544" s="9">
        <f t="shared" si="174"/>
        <v>2015</v>
      </c>
      <c r="W1544" s="6">
        <f t="shared" si="173"/>
        <v>42185.996527777781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H1545" t="s">
        <v>8224</v>
      </c>
      <c r="I1545" t="s">
        <v>8246</v>
      </c>
      <c r="K1545">
        <v>1416662034</v>
      </c>
      <c r="L1545">
        <v>1414066434</v>
      </c>
      <c r="M1545" t="b">
        <v>0</v>
      </c>
      <c r="N1545">
        <v>1</v>
      </c>
      <c r="O1545" s="9">
        <f t="shared" si="168"/>
        <v>0.44444444444444442</v>
      </c>
      <c r="P1545" s="12">
        <f t="shared" si="169"/>
        <v>10</v>
      </c>
      <c r="Q1545" t="str">
        <f t="shared" si="170"/>
        <v>photography</v>
      </c>
      <c r="R1545" t="str">
        <f t="shared" si="171"/>
        <v>nature</v>
      </c>
      <c r="S1545" t="b">
        <v>0</v>
      </c>
      <c r="T1545" t="s">
        <v>8289</v>
      </c>
      <c r="U1545" s="6">
        <f t="shared" si="172"/>
        <v>41935.509652777779</v>
      </c>
      <c r="V1545" s="9">
        <f t="shared" si="174"/>
        <v>2014</v>
      </c>
      <c r="W1545" s="6">
        <f t="shared" si="173"/>
        <v>41965.551319444443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H1546" t="s">
        <v>8224</v>
      </c>
      <c r="I1546" t="s">
        <v>8246</v>
      </c>
      <c r="K1546">
        <v>1427847480</v>
      </c>
      <c r="L1546">
        <v>1424222024</v>
      </c>
      <c r="M1546" t="b">
        <v>0</v>
      </c>
      <c r="N1546">
        <v>0</v>
      </c>
      <c r="O1546" s="9">
        <f t="shared" si="168"/>
        <v>0</v>
      </c>
      <c r="P1546" s="12">
        <f t="shared" si="169"/>
        <v>0</v>
      </c>
      <c r="Q1546" t="str">
        <f t="shared" si="170"/>
        <v>photography</v>
      </c>
      <c r="R1546" t="str">
        <f t="shared" si="171"/>
        <v>nature</v>
      </c>
      <c r="S1546" t="b">
        <v>0</v>
      </c>
      <c r="T1546" t="s">
        <v>8289</v>
      </c>
      <c r="U1546" s="6">
        <f t="shared" si="172"/>
        <v>42053.051203703704</v>
      </c>
      <c r="V1546" s="9">
        <f t="shared" si="174"/>
        <v>2015</v>
      </c>
      <c r="W1546" s="6">
        <f t="shared" si="173"/>
        <v>42095.012499999997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H1547" t="s">
        <v>8224</v>
      </c>
      <c r="I1547" t="s">
        <v>8246</v>
      </c>
      <c r="K1547">
        <v>1425330960</v>
      </c>
      <c r="L1547">
        <v>1422393234</v>
      </c>
      <c r="M1547" t="b">
        <v>0</v>
      </c>
      <c r="N1547">
        <v>1</v>
      </c>
      <c r="O1547" s="9">
        <f t="shared" si="168"/>
        <v>3.3333333333333333E-2</v>
      </c>
      <c r="P1547" s="12">
        <f t="shared" si="169"/>
        <v>1</v>
      </c>
      <c r="Q1547" t="str">
        <f t="shared" si="170"/>
        <v>photography</v>
      </c>
      <c r="R1547" t="str">
        <f t="shared" si="171"/>
        <v>nature</v>
      </c>
      <c r="S1547" t="b">
        <v>0</v>
      </c>
      <c r="T1547" t="s">
        <v>8289</v>
      </c>
      <c r="U1547" s="6">
        <f t="shared" si="172"/>
        <v>42031.884652777779</v>
      </c>
      <c r="V1547" s="9">
        <f t="shared" si="174"/>
        <v>2015</v>
      </c>
      <c r="W1547" s="6">
        <f t="shared" si="173"/>
        <v>42065.886111111111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H1548" t="s">
        <v>8225</v>
      </c>
      <c r="I1548" t="s">
        <v>8247</v>
      </c>
      <c r="K1548">
        <v>1410930399</v>
      </c>
      <c r="L1548">
        <v>1405746399</v>
      </c>
      <c r="M1548" t="b">
        <v>0</v>
      </c>
      <c r="N1548">
        <v>11</v>
      </c>
      <c r="O1548" s="9">
        <f t="shared" si="168"/>
        <v>28.9</v>
      </c>
      <c r="P1548" s="12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t="b">
        <v>0</v>
      </c>
      <c r="T1548" t="s">
        <v>8289</v>
      </c>
      <c r="U1548" s="6">
        <f t="shared" si="172"/>
        <v>41839.212951388887</v>
      </c>
      <c r="V1548" s="9">
        <f t="shared" si="174"/>
        <v>2014</v>
      </c>
      <c r="W1548" s="6">
        <f t="shared" si="173"/>
        <v>41899.212951388887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H1549" t="s">
        <v>8224</v>
      </c>
      <c r="I1549" t="s">
        <v>8246</v>
      </c>
      <c r="K1549">
        <v>1487844882</v>
      </c>
      <c r="L1549">
        <v>1487240082</v>
      </c>
      <c r="M1549" t="b">
        <v>0</v>
      </c>
      <c r="N1549">
        <v>0</v>
      </c>
      <c r="O1549" s="9">
        <f t="shared" si="168"/>
        <v>0</v>
      </c>
      <c r="P1549" s="12">
        <f t="shared" si="169"/>
        <v>0</v>
      </c>
      <c r="Q1549" t="str">
        <f t="shared" si="170"/>
        <v>photography</v>
      </c>
      <c r="R1549" t="str">
        <f t="shared" si="171"/>
        <v>nature</v>
      </c>
      <c r="S1549" t="b">
        <v>0</v>
      </c>
      <c r="T1549" t="s">
        <v>8289</v>
      </c>
      <c r="U1549" s="6">
        <f t="shared" si="172"/>
        <v>42782.426875000005</v>
      </c>
      <c r="V1549" s="9">
        <f t="shared" si="174"/>
        <v>2017</v>
      </c>
      <c r="W1549" s="6">
        <f t="shared" si="173"/>
        <v>42789.426875000005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H1550" t="s">
        <v>8224</v>
      </c>
      <c r="I1550" t="s">
        <v>8246</v>
      </c>
      <c r="K1550">
        <v>1447020620</v>
      </c>
      <c r="L1550">
        <v>1444425020</v>
      </c>
      <c r="M1550" t="b">
        <v>0</v>
      </c>
      <c r="N1550">
        <v>1</v>
      </c>
      <c r="O1550" s="9">
        <f t="shared" si="168"/>
        <v>8.5714285714285712</v>
      </c>
      <c r="P1550" s="12">
        <f t="shared" si="169"/>
        <v>60</v>
      </c>
      <c r="Q1550" t="str">
        <f t="shared" si="170"/>
        <v>photography</v>
      </c>
      <c r="R1550" t="str">
        <f t="shared" si="171"/>
        <v>nature</v>
      </c>
      <c r="S1550" t="b">
        <v>0</v>
      </c>
      <c r="T1550" t="s">
        <v>8289</v>
      </c>
      <c r="U1550" s="6">
        <f t="shared" si="172"/>
        <v>42286.88217592593</v>
      </c>
      <c r="V1550" s="9">
        <f t="shared" si="174"/>
        <v>2015</v>
      </c>
      <c r="W1550" s="6">
        <f t="shared" si="173"/>
        <v>42316.923842592594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H1551" t="s">
        <v>8224</v>
      </c>
      <c r="I1551" t="s">
        <v>8246</v>
      </c>
      <c r="K1551">
        <v>1446524159</v>
      </c>
      <c r="L1551">
        <v>1443928559</v>
      </c>
      <c r="M1551" t="b">
        <v>0</v>
      </c>
      <c r="N1551">
        <v>6</v>
      </c>
      <c r="O1551" s="9">
        <f t="shared" si="168"/>
        <v>34</v>
      </c>
      <c r="P1551" s="12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t="b">
        <v>0</v>
      </c>
      <c r="T1551" t="s">
        <v>8289</v>
      </c>
      <c r="U1551" s="6">
        <f t="shared" si="172"/>
        <v>42281.136099537034</v>
      </c>
      <c r="V1551" s="9">
        <f t="shared" si="174"/>
        <v>2015</v>
      </c>
      <c r="W1551" s="6">
        <f t="shared" si="173"/>
        <v>42311.177766203706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H1552" t="s">
        <v>8225</v>
      </c>
      <c r="I1552" t="s">
        <v>8247</v>
      </c>
      <c r="K1552">
        <v>1463050034</v>
      </c>
      <c r="L1552">
        <v>1460458034</v>
      </c>
      <c r="M1552" t="b">
        <v>0</v>
      </c>
      <c r="N1552">
        <v>7</v>
      </c>
      <c r="O1552" s="9">
        <f t="shared" si="168"/>
        <v>13.466666666666667</v>
      </c>
      <c r="P1552" s="1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t="b">
        <v>0</v>
      </c>
      <c r="T1552" t="s">
        <v>8289</v>
      </c>
      <c r="U1552" s="6">
        <f t="shared" si="172"/>
        <v>42472.449467592596</v>
      </c>
      <c r="V1552" s="9">
        <f t="shared" si="174"/>
        <v>2016</v>
      </c>
      <c r="W1552" s="6">
        <f t="shared" si="173"/>
        <v>42502.449467592596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H1553" t="s">
        <v>8224</v>
      </c>
      <c r="I1553" t="s">
        <v>8246</v>
      </c>
      <c r="K1553">
        <v>1432756039</v>
      </c>
      <c r="L1553">
        <v>1430164039</v>
      </c>
      <c r="M1553" t="b">
        <v>0</v>
      </c>
      <c r="N1553">
        <v>0</v>
      </c>
      <c r="O1553" s="9">
        <f t="shared" si="168"/>
        <v>0</v>
      </c>
      <c r="P1553" s="12">
        <f t="shared" si="169"/>
        <v>0</v>
      </c>
      <c r="Q1553" t="str">
        <f t="shared" si="170"/>
        <v>photography</v>
      </c>
      <c r="R1553" t="str">
        <f t="shared" si="171"/>
        <v>nature</v>
      </c>
      <c r="S1553" t="b">
        <v>0</v>
      </c>
      <c r="T1553" t="s">
        <v>8289</v>
      </c>
      <c r="U1553" s="6">
        <f t="shared" si="172"/>
        <v>42121.824525462958</v>
      </c>
      <c r="V1553" s="9">
        <f t="shared" si="174"/>
        <v>2015</v>
      </c>
      <c r="W1553" s="6">
        <f t="shared" si="173"/>
        <v>42151.824525462958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H1554" t="s">
        <v>8224</v>
      </c>
      <c r="I1554" t="s">
        <v>8246</v>
      </c>
      <c r="K1554">
        <v>1412135940</v>
      </c>
      <c r="L1554">
        <v>1410366708</v>
      </c>
      <c r="M1554" t="b">
        <v>0</v>
      </c>
      <c r="N1554">
        <v>16</v>
      </c>
      <c r="O1554" s="9">
        <f t="shared" si="168"/>
        <v>49.186046511627907</v>
      </c>
      <c r="P1554" s="12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t="b">
        <v>0</v>
      </c>
      <c r="T1554" t="s">
        <v>8289</v>
      </c>
      <c r="U1554" s="6">
        <f t="shared" si="172"/>
        <v>41892.688750000001</v>
      </c>
      <c r="V1554" s="9">
        <f t="shared" si="174"/>
        <v>2014</v>
      </c>
      <c r="W1554" s="6">
        <f t="shared" si="173"/>
        <v>41913.165972222225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H1555" t="s">
        <v>8224</v>
      </c>
      <c r="I1555" t="s">
        <v>8246</v>
      </c>
      <c r="K1555">
        <v>1441176447</v>
      </c>
      <c r="L1555">
        <v>1438584447</v>
      </c>
      <c r="M1555" t="b">
        <v>0</v>
      </c>
      <c r="N1555">
        <v>0</v>
      </c>
      <c r="O1555" s="9">
        <f t="shared" si="168"/>
        <v>0</v>
      </c>
      <c r="P1555" s="12">
        <f t="shared" si="169"/>
        <v>0</v>
      </c>
      <c r="Q1555" t="str">
        <f t="shared" si="170"/>
        <v>photography</v>
      </c>
      <c r="R1555" t="str">
        <f t="shared" si="171"/>
        <v>nature</v>
      </c>
      <c r="S1555" t="b">
        <v>0</v>
      </c>
      <c r="T1555" t="s">
        <v>8289</v>
      </c>
      <c r="U1555" s="6">
        <f t="shared" si="172"/>
        <v>42219.282951388886</v>
      </c>
      <c r="V1555" s="9">
        <f t="shared" si="174"/>
        <v>2015</v>
      </c>
      <c r="W1555" s="6">
        <f t="shared" si="173"/>
        <v>42249.282951388886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H1556" t="s">
        <v>8226</v>
      </c>
      <c r="I1556" t="s">
        <v>8248</v>
      </c>
      <c r="K1556">
        <v>1438495390</v>
      </c>
      <c r="L1556">
        <v>1435903390</v>
      </c>
      <c r="M1556" t="b">
        <v>0</v>
      </c>
      <c r="N1556">
        <v>0</v>
      </c>
      <c r="O1556" s="9">
        <f t="shared" si="168"/>
        <v>0</v>
      </c>
      <c r="P1556" s="12">
        <f t="shared" si="169"/>
        <v>0</v>
      </c>
      <c r="Q1556" t="str">
        <f t="shared" si="170"/>
        <v>photography</v>
      </c>
      <c r="R1556" t="str">
        <f t="shared" si="171"/>
        <v>nature</v>
      </c>
      <c r="S1556" t="b">
        <v>0</v>
      </c>
      <c r="T1556" t="s">
        <v>8289</v>
      </c>
      <c r="U1556" s="6">
        <f t="shared" si="172"/>
        <v>42188.252199074079</v>
      </c>
      <c r="V1556" s="9">
        <f t="shared" si="174"/>
        <v>2015</v>
      </c>
      <c r="W1556" s="6">
        <f t="shared" si="173"/>
        <v>42218.252199074079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H1557" t="s">
        <v>8224</v>
      </c>
      <c r="I1557" t="s">
        <v>8246</v>
      </c>
      <c r="K1557">
        <v>1442509200</v>
      </c>
      <c r="L1557">
        <v>1440513832</v>
      </c>
      <c r="M1557" t="b">
        <v>0</v>
      </c>
      <c r="N1557">
        <v>0</v>
      </c>
      <c r="O1557" s="9">
        <f t="shared" si="168"/>
        <v>0</v>
      </c>
      <c r="P1557" s="12">
        <f t="shared" si="169"/>
        <v>0</v>
      </c>
      <c r="Q1557" t="str">
        <f t="shared" si="170"/>
        <v>photography</v>
      </c>
      <c r="R1557" t="str">
        <f t="shared" si="171"/>
        <v>nature</v>
      </c>
      <c r="S1557" t="b">
        <v>0</v>
      </c>
      <c r="T1557" t="s">
        <v>8289</v>
      </c>
      <c r="U1557" s="6">
        <f t="shared" si="172"/>
        <v>42241.613796296297</v>
      </c>
      <c r="V1557" s="9">
        <f t="shared" si="174"/>
        <v>2015</v>
      </c>
      <c r="W1557" s="6">
        <f t="shared" si="173"/>
        <v>42264.708333333328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H1558" t="s">
        <v>8229</v>
      </c>
      <c r="I1558" t="s">
        <v>8251</v>
      </c>
      <c r="K1558">
        <v>1467603624</v>
      </c>
      <c r="L1558">
        <v>1465011624</v>
      </c>
      <c r="M1558" t="b">
        <v>0</v>
      </c>
      <c r="N1558">
        <v>12</v>
      </c>
      <c r="O1558" s="9">
        <f t="shared" si="168"/>
        <v>45.133333333333333</v>
      </c>
      <c r="P1558" s="12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t="b">
        <v>0</v>
      </c>
      <c r="T1558" t="s">
        <v>8289</v>
      </c>
      <c r="U1558" s="6">
        <f t="shared" si="172"/>
        <v>42525.153055555551</v>
      </c>
      <c r="V1558" s="9">
        <f t="shared" si="174"/>
        <v>2016</v>
      </c>
      <c r="W1558" s="6">
        <f t="shared" si="173"/>
        <v>42555.153055555551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H1559" t="s">
        <v>8224</v>
      </c>
      <c r="I1559" t="s">
        <v>8246</v>
      </c>
      <c r="K1559">
        <v>1411227633</v>
      </c>
      <c r="L1559">
        <v>1408549233</v>
      </c>
      <c r="M1559" t="b">
        <v>0</v>
      </c>
      <c r="N1559">
        <v>1</v>
      </c>
      <c r="O1559" s="9">
        <f t="shared" si="168"/>
        <v>4</v>
      </c>
      <c r="P1559" s="12">
        <f t="shared" si="169"/>
        <v>100</v>
      </c>
      <c r="Q1559" t="str">
        <f t="shared" si="170"/>
        <v>photography</v>
      </c>
      <c r="R1559" t="str">
        <f t="shared" si="171"/>
        <v>nature</v>
      </c>
      <c r="S1559" t="b">
        <v>0</v>
      </c>
      <c r="T1559" t="s">
        <v>8289</v>
      </c>
      <c r="U1559" s="6">
        <f t="shared" si="172"/>
        <v>41871.65315972222</v>
      </c>
      <c r="V1559" s="9">
        <f t="shared" si="174"/>
        <v>2014</v>
      </c>
      <c r="W1559" s="6">
        <f t="shared" si="173"/>
        <v>41902.65315972222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H1560" t="s">
        <v>8225</v>
      </c>
      <c r="I1560" t="s">
        <v>8247</v>
      </c>
      <c r="K1560">
        <v>1440763920</v>
      </c>
      <c r="L1560">
        <v>1435656759</v>
      </c>
      <c r="M1560" t="b">
        <v>0</v>
      </c>
      <c r="N1560">
        <v>3</v>
      </c>
      <c r="O1560" s="9">
        <f t="shared" si="168"/>
        <v>4.666666666666667</v>
      </c>
      <c r="P1560" s="12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t="b">
        <v>0</v>
      </c>
      <c r="T1560" t="s">
        <v>8289</v>
      </c>
      <c r="U1560" s="6">
        <f t="shared" si="172"/>
        <v>42185.397673611107</v>
      </c>
      <c r="V1560" s="9">
        <f t="shared" si="174"/>
        <v>2015</v>
      </c>
      <c r="W1560" s="6">
        <f t="shared" si="173"/>
        <v>42244.508333333331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H1561" t="s">
        <v>8224</v>
      </c>
      <c r="I1561" t="s">
        <v>8246</v>
      </c>
      <c r="K1561">
        <v>1430270199</v>
      </c>
      <c r="L1561">
        <v>1428974199</v>
      </c>
      <c r="M1561" t="b">
        <v>0</v>
      </c>
      <c r="N1561">
        <v>1</v>
      </c>
      <c r="O1561" s="9">
        <f t="shared" si="168"/>
        <v>0.33333333333333331</v>
      </c>
      <c r="P1561" s="12">
        <f t="shared" si="169"/>
        <v>50</v>
      </c>
      <c r="Q1561" t="str">
        <f t="shared" si="170"/>
        <v>photography</v>
      </c>
      <c r="R1561" t="str">
        <f t="shared" si="171"/>
        <v>nature</v>
      </c>
      <c r="S1561" t="b">
        <v>0</v>
      </c>
      <c r="T1561" t="s">
        <v>8289</v>
      </c>
      <c r="U1561" s="6">
        <f t="shared" si="172"/>
        <v>42108.053229166668</v>
      </c>
      <c r="V1561" s="9">
        <f t="shared" si="174"/>
        <v>2015</v>
      </c>
      <c r="W1561" s="6">
        <f t="shared" si="173"/>
        <v>42123.053229166668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H1562" t="s">
        <v>8224</v>
      </c>
      <c r="I1562" t="s">
        <v>8246</v>
      </c>
      <c r="K1562">
        <v>1415842193</v>
      </c>
      <c r="L1562">
        <v>1414110593</v>
      </c>
      <c r="M1562" t="b">
        <v>0</v>
      </c>
      <c r="N1562">
        <v>4</v>
      </c>
      <c r="O1562" s="9">
        <f t="shared" si="168"/>
        <v>3.76</v>
      </c>
      <c r="P1562" s="1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t="b">
        <v>0</v>
      </c>
      <c r="T1562" t="s">
        <v>8289</v>
      </c>
      <c r="U1562" s="6">
        <f t="shared" si="172"/>
        <v>41936.020752314813</v>
      </c>
      <c r="V1562" s="9">
        <f t="shared" si="174"/>
        <v>2014</v>
      </c>
      <c r="W1562" s="6">
        <f t="shared" si="173"/>
        <v>41956.062418981484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H1563" t="s">
        <v>8224</v>
      </c>
      <c r="I1563" t="s">
        <v>8246</v>
      </c>
      <c r="K1563">
        <v>1383789603</v>
      </c>
      <c r="L1563">
        <v>1381194003</v>
      </c>
      <c r="M1563" t="b">
        <v>0</v>
      </c>
      <c r="N1563">
        <v>1</v>
      </c>
      <c r="O1563" s="9">
        <f t="shared" si="168"/>
        <v>0.67</v>
      </c>
      <c r="P1563" s="12">
        <f t="shared" si="169"/>
        <v>67</v>
      </c>
      <c r="Q1563" t="str">
        <f t="shared" si="170"/>
        <v>publishing</v>
      </c>
      <c r="R1563" t="str">
        <f t="shared" si="171"/>
        <v>art books</v>
      </c>
      <c r="S1563" t="b">
        <v>0</v>
      </c>
      <c r="T1563" t="s">
        <v>8290</v>
      </c>
      <c r="U1563" s="6">
        <f t="shared" si="172"/>
        <v>41555.041701388887</v>
      </c>
      <c r="V1563" s="9">
        <f t="shared" si="174"/>
        <v>2013</v>
      </c>
      <c r="W1563" s="6">
        <f t="shared" si="173"/>
        <v>41585.083368055552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H1564" t="s">
        <v>8224</v>
      </c>
      <c r="I1564" t="s">
        <v>8246</v>
      </c>
      <c r="K1564">
        <v>1259715000</v>
      </c>
      <c r="L1564">
        <v>1253712916</v>
      </c>
      <c r="M1564" t="b">
        <v>0</v>
      </c>
      <c r="N1564">
        <v>0</v>
      </c>
      <c r="O1564" s="9">
        <f t="shared" si="168"/>
        <v>0</v>
      </c>
      <c r="P1564" s="12">
        <f t="shared" si="169"/>
        <v>0</v>
      </c>
      <c r="Q1564" t="str">
        <f t="shared" si="170"/>
        <v>publishing</v>
      </c>
      <c r="R1564" t="str">
        <f t="shared" si="171"/>
        <v>art books</v>
      </c>
      <c r="S1564" t="b">
        <v>0</v>
      </c>
      <c r="T1564" t="s">
        <v>8290</v>
      </c>
      <c r="U1564" s="6">
        <f t="shared" si="172"/>
        <v>40079.566157407404</v>
      </c>
      <c r="V1564" s="9">
        <f t="shared" si="174"/>
        <v>2009</v>
      </c>
      <c r="W1564" s="6">
        <f t="shared" si="173"/>
        <v>40149.034722222219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H1565" t="s">
        <v>8225</v>
      </c>
      <c r="I1565" t="s">
        <v>8247</v>
      </c>
      <c r="K1565">
        <v>1394815751</v>
      </c>
      <c r="L1565">
        <v>1389635351</v>
      </c>
      <c r="M1565" t="b">
        <v>0</v>
      </c>
      <c r="N1565">
        <v>2</v>
      </c>
      <c r="O1565" s="9">
        <f t="shared" si="168"/>
        <v>1.4166666666666667</v>
      </c>
      <c r="P1565" s="12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t="b">
        <v>0</v>
      </c>
      <c r="T1565" t="s">
        <v>8290</v>
      </c>
      <c r="U1565" s="6">
        <f t="shared" si="172"/>
        <v>41652.742488425924</v>
      </c>
      <c r="V1565" s="9">
        <f t="shared" si="174"/>
        <v>2014</v>
      </c>
      <c r="W1565" s="6">
        <f t="shared" si="173"/>
        <v>41712.700821759259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H1566" t="s">
        <v>8224</v>
      </c>
      <c r="I1566" t="s">
        <v>8246</v>
      </c>
      <c r="K1566">
        <v>1432843500</v>
      </c>
      <c r="L1566">
        <v>1430124509</v>
      </c>
      <c r="M1566" t="b">
        <v>0</v>
      </c>
      <c r="N1566">
        <v>1</v>
      </c>
      <c r="O1566" s="9">
        <f t="shared" si="168"/>
        <v>0.1</v>
      </c>
      <c r="P1566" s="12">
        <f t="shared" si="169"/>
        <v>10</v>
      </c>
      <c r="Q1566" t="str">
        <f t="shared" si="170"/>
        <v>publishing</v>
      </c>
      <c r="R1566" t="str">
        <f t="shared" si="171"/>
        <v>art books</v>
      </c>
      <c r="S1566" t="b">
        <v>0</v>
      </c>
      <c r="T1566" t="s">
        <v>8290</v>
      </c>
      <c r="U1566" s="6">
        <f t="shared" si="172"/>
        <v>42121.367002314815</v>
      </c>
      <c r="V1566" s="9">
        <f t="shared" si="174"/>
        <v>2015</v>
      </c>
      <c r="W1566" s="6">
        <f t="shared" si="173"/>
        <v>42152.836805555555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H1567" t="s">
        <v>8224</v>
      </c>
      <c r="I1567" t="s">
        <v>8246</v>
      </c>
      <c r="K1567">
        <v>1307554261</v>
      </c>
      <c r="L1567">
        <v>1304962261</v>
      </c>
      <c r="M1567" t="b">
        <v>0</v>
      </c>
      <c r="N1567">
        <v>1</v>
      </c>
      <c r="O1567" s="9">
        <f t="shared" si="168"/>
        <v>2.5</v>
      </c>
      <c r="P1567" s="12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t="b">
        <v>0</v>
      </c>
      <c r="T1567" t="s">
        <v>8290</v>
      </c>
      <c r="U1567" s="6">
        <f t="shared" si="172"/>
        <v>40672.729872685188</v>
      </c>
      <c r="V1567" s="9">
        <f t="shared" si="174"/>
        <v>2011</v>
      </c>
      <c r="W1567" s="6">
        <f t="shared" si="173"/>
        <v>40702.729872685188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H1568" t="s">
        <v>8224</v>
      </c>
      <c r="I1568" t="s">
        <v>8246</v>
      </c>
      <c r="K1568">
        <v>1469656800</v>
      </c>
      <c r="L1568">
        <v>1467151204</v>
      </c>
      <c r="M1568" t="b">
        <v>0</v>
      </c>
      <c r="N1568">
        <v>59</v>
      </c>
      <c r="O1568" s="9">
        <f t="shared" si="168"/>
        <v>21.25</v>
      </c>
      <c r="P1568" s="12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t="b">
        <v>0</v>
      </c>
      <c r="T1568" t="s">
        <v>8290</v>
      </c>
      <c r="U1568" s="6">
        <f t="shared" si="172"/>
        <v>42549.916712962964</v>
      </c>
      <c r="V1568" s="9">
        <f t="shared" si="174"/>
        <v>2016</v>
      </c>
      <c r="W1568" s="6">
        <f t="shared" si="173"/>
        <v>42578.916666666672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H1569" t="s">
        <v>8224</v>
      </c>
      <c r="I1569" t="s">
        <v>8246</v>
      </c>
      <c r="K1569">
        <v>1392595200</v>
      </c>
      <c r="L1569">
        <v>1391293745</v>
      </c>
      <c r="M1569" t="b">
        <v>0</v>
      </c>
      <c r="N1569">
        <v>13</v>
      </c>
      <c r="O1569" s="9">
        <f t="shared" si="168"/>
        <v>4.117647058823529</v>
      </c>
      <c r="P1569" s="12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t="b">
        <v>0</v>
      </c>
      <c r="T1569" t="s">
        <v>8290</v>
      </c>
      <c r="U1569" s="6">
        <f t="shared" si="172"/>
        <v>41671.93686342593</v>
      </c>
      <c r="V1569" s="9">
        <f t="shared" si="174"/>
        <v>2014</v>
      </c>
      <c r="W1569" s="6">
        <f t="shared" si="173"/>
        <v>41687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H1570" t="s">
        <v>8224</v>
      </c>
      <c r="I1570" t="s">
        <v>8246</v>
      </c>
      <c r="K1570">
        <v>1419384585</v>
      </c>
      <c r="L1570">
        <v>1416360585</v>
      </c>
      <c r="M1570" t="b">
        <v>0</v>
      </c>
      <c r="N1570">
        <v>22</v>
      </c>
      <c r="O1570" s="9">
        <f t="shared" si="168"/>
        <v>13.64</v>
      </c>
      <c r="P1570" s="12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t="b">
        <v>0</v>
      </c>
      <c r="T1570" t="s">
        <v>8290</v>
      </c>
      <c r="U1570" s="6">
        <f t="shared" si="172"/>
        <v>41962.062326388885</v>
      </c>
      <c r="V1570" s="9">
        <f t="shared" si="174"/>
        <v>2014</v>
      </c>
      <c r="W1570" s="6">
        <f t="shared" si="173"/>
        <v>41997.062326388885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H1571" t="s">
        <v>8224</v>
      </c>
      <c r="I1571" t="s">
        <v>8246</v>
      </c>
      <c r="K1571">
        <v>1369498714</v>
      </c>
      <c r="L1571">
        <v>1366906714</v>
      </c>
      <c r="M1571" t="b">
        <v>0</v>
      </c>
      <c r="N1571">
        <v>0</v>
      </c>
      <c r="O1571" s="9">
        <f t="shared" si="168"/>
        <v>0</v>
      </c>
      <c r="P1571" s="12">
        <f t="shared" si="169"/>
        <v>0</v>
      </c>
      <c r="Q1571" t="str">
        <f t="shared" si="170"/>
        <v>publishing</v>
      </c>
      <c r="R1571" t="str">
        <f t="shared" si="171"/>
        <v>art books</v>
      </c>
      <c r="S1571" t="b">
        <v>0</v>
      </c>
      <c r="T1571" t="s">
        <v>8290</v>
      </c>
      <c r="U1571" s="6">
        <f t="shared" si="172"/>
        <v>41389.679560185185</v>
      </c>
      <c r="V1571" s="9">
        <f t="shared" si="174"/>
        <v>2013</v>
      </c>
      <c r="W1571" s="6">
        <f t="shared" si="173"/>
        <v>41419.679560185185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H1572" t="s">
        <v>8224</v>
      </c>
      <c r="I1572" t="s">
        <v>8246</v>
      </c>
      <c r="K1572">
        <v>1460140282</v>
      </c>
      <c r="L1572">
        <v>1457551882</v>
      </c>
      <c r="M1572" t="b">
        <v>0</v>
      </c>
      <c r="N1572">
        <v>52</v>
      </c>
      <c r="O1572" s="9">
        <f t="shared" si="168"/>
        <v>41.4</v>
      </c>
      <c r="P1572" s="1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t="b">
        <v>0</v>
      </c>
      <c r="T1572" t="s">
        <v>8290</v>
      </c>
      <c r="U1572" s="6">
        <f t="shared" si="172"/>
        <v>42438.813449074078</v>
      </c>
      <c r="V1572" s="9">
        <f t="shared" si="174"/>
        <v>2016</v>
      </c>
      <c r="W1572" s="6">
        <f t="shared" si="173"/>
        <v>42468.771782407406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H1573" t="s">
        <v>8225</v>
      </c>
      <c r="I1573" t="s">
        <v>8247</v>
      </c>
      <c r="K1573">
        <v>1434738483</v>
      </c>
      <c r="L1573">
        <v>1432146483</v>
      </c>
      <c r="M1573" t="b">
        <v>0</v>
      </c>
      <c r="N1573">
        <v>4</v>
      </c>
      <c r="O1573" s="9">
        <f t="shared" si="168"/>
        <v>0.66115702479338845</v>
      </c>
      <c r="P1573" s="12">
        <f t="shared" si="169"/>
        <v>20</v>
      </c>
      <c r="Q1573" t="str">
        <f t="shared" si="170"/>
        <v>publishing</v>
      </c>
      <c r="R1573" t="str">
        <f t="shared" si="171"/>
        <v>art books</v>
      </c>
      <c r="S1573" t="b">
        <v>0</v>
      </c>
      <c r="T1573" t="s">
        <v>8290</v>
      </c>
      <c r="U1573" s="6">
        <f t="shared" si="172"/>
        <v>42144.769479166665</v>
      </c>
      <c r="V1573" s="9">
        <f t="shared" si="174"/>
        <v>2015</v>
      </c>
      <c r="W1573" s="6">
        <f t="shared" si="173"/>
        <v>42174.769479166665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H1574" t="s">
        <v>8225</v>
      </c>
      <c r="I1574" t="s">
        <v>8247</v>
      </c>
      <c r="K1574">
        <v>1456703940</v>
      </c>
      <c r="L1574">
        <v>1454546859</v>
      </c>
      <c r="M1574" t="b">
        <v>0</v>
      </c>
      <c r="N1574">
        <v>3</v>
      </c>
      <c r="O1574" s="9">
        <f t="shared" si="168"/>
        <v>5</v>
      </c>
      <c r="P1574" s="12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t="b">
        <v>0</v>
      </c>
      <c r="T1574" t="s">
        <v>8290</v>
      </c>
      <c r="U1574" s="6">
        <f t="shared" si="172"/>
        <v>42404.033090277779</v>
      </c>
      <c r="V1574" s="9">
        <f t="shared" si="174"/>
        <v>2016</v>
      </c>
      <c r="W1574" s="6">
        <f t="shared" si="173"/>
        <v>42428.999305555553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H1575" t="s">
        <v>8229</v>
      </c>
      <c r="I1575" t="s">
        <v>8251</v>
      </c>
      <c r="K1575">
        <v>1491019140</v>
      </c>
      <c r="L1575">
        <v>1487548802</v>
      </c>
      <c r="M1575" t="b">
        <v>0</v>
      </c>
      <c r="N1575">
        <v>3</v>
      </c>
      <c r="O1575" s="9">
        <f t="shared" si="168"/>
        <v>2.4777777777777779</v>
      </c>
      <c r="P1575" s="12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t="b">
        <v>0</v>
      </c>
      <c r="T1575" t="s">
        <v>8290</v>
      </c>
      <c r="U1575" s="6">
        <f t="shared" si="172"/>
        <v>42786.000023148154</v>
      </c>
      <c r="V1575" s="9">
        <f t="shared" si="174"/>
        <v>2017</v>
      </c>
      <c r="W1575" s="6">
        <f t="shared" si="173"/>
        <v>42826.165972222225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H1576" t="s">
        <v>8224</v>
      </c>
      <c r="I1576" t="s">
        <v>8246</v>
      </c>
      <c r="K1576">
        <v>1424211329</v>
      </c>
      <c r="L1576">
        <v>1421187329</v>
      </c>
      <c r="M1576" t="b">
        <v>0</v>
      </c>
      <c r="N1576">
        <v>6</v>
      </c>
      <c r="O1576" s="9">
        <f t="shared" si="168"/>
        <v>5.0599999999999996</v>
      </c>
      <c r="P1576" s="12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t="b">
        <v>0</v>
      </c>
      <c r="T1576" t="s">
        <v>8290</v>
      </c>
      <c r="U1576" s="6">
        <f t="shared" si="172"/>
        <v>42017.927418981482</v>
      </c>
      <c r="V1576" s="9">
        <f t="shared" si="174"/>
        <v>2015</v>
      </c>
      <c r="W1576" s="6">
        <f t="shared" si="173"/>
        <v>42052.927418981482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H1577" t="s">
        <v>8224</v>
      </c>
      <c r="I1577" t="s">
        <v>8246</v>
      </c>
      <c r="K1577">
        <v>1404909296</v>
      </c>
      <c r="L1577">
        <v>1402317296</v>
      </c>
      <c r="M1577" t="b">
        <v>0</v>
      </c>
      <c r="N1577">
        <v>35</v>
      </c>
      <c r="O1577" s="9">
        <f t="shared" si="168"/>
        <v>22.91</v>
      </c>
      <c r="P1577" s="12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t="b">
        <v>0</v>
      </c>
      <c r="T1577" t="s">
        <v>8290</v>
      </c>
      <c r="U1577" s="6">
        <f t="shared" si="172"/>
        <v>41799.524259259255</v>
      </c>
      <c r="V1577" s="9">
        <f t="shared" si="174"/>
        <v>2014</v>
      </c>
      <c r="W1577" s="6">
        <f t="shared" si="173"/>
        <v>41829.524259259255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H1578" t="s">
        <v>8224</v>
      </c>
      <c r="I1578" t="s">
        <v>8246</v>
      </c>
      <c r="K1578">
        <v>1435698368</v>
      </c>
      <c r="L1578">
        <v>1431810368</v>
      </c>
      <c r="M1578" t="b">
        <v>0</v>
      </c>
      <c r="N1578">
        <v>10</v>
      </c>
      <c r="O1578" s="9">
        <f t="shared" si="168"/>
        <v>13</v>
      </c>
      <c r="P1578" s="12">
        <f t="shared" si="169"/>
        <v>65</v>
      </c>
      <c r="Q1578" t="str">
        <f t="shared" si="170"/>
        <v>publishing</v>
      </c>
      <c r="R1578" t="str">
        <f t="shared" si="171"/>
        <v>art books</v>
      </c>
      <c r="S1578" t="b">
        <v>0</v>
      </c>
      <c r="T1578" t="s">
        <v>8290</v>
      </c>
      <c r="U1578" s="6">
        <f t="shared" si="172"/>
        <v>42140.879259259258</v>
      </c>
      <c r="V1578" s="9">
        <f t="shared" si="174"/>
        <v>2015</v>
      </c>
      <c r="W1578" s="6">
        <f t="shared" si="173"/>
        <v>42185.879259259258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H1579" t="s">
        <v>8224</v>
      </c>
      <c r="I1579" t="s">
        <v>8246</v>
      </c>
      <c r="K1579">
        <v>1343161248</v>
      </c>
      <c r="L1579">
        <v>1337977248</v>
      </c>
      <c r="M1579" t="b">
        <v>0</v>
      </c>
      <c r="N1579">
        <v>2</v>
      </c>
      <c r="O1579" s="9">
        <f t="shared" si="168"/>
        <v>0.55000000000000004</v>
      </c>
      <c r="P1579" s="12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t="b">
        <v>0</v>
      </c>
      <c r="T1579" t="s">
        <v>8290</v>
      </c>
      <c r="U1579" s="6">
        <f t="shared" si="172"/>
        <v>41054.847777777773</v>
      </c>
      <c r="V1579" s="9">
        <f t="shared" si="174"/>
        <v>2012</v>
      </c>
      <c r="W1579" s="6">
        <f t="shared" si="173"/>
        <v>41114.847777777773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H1580" t="s">
        <v>8224</v>
      </c>
      <c r="I1580" t="s">
        <v>8246</v>
      </c>
      <c r="K1580">
        <v>1283392800</v>
      </c>
      <c r="L1580">
        <v>1281317691</v>
      </c>
      <c r="M1580" t="b">
        <v>0</v>
      </c>
      <c r="N1580">
        <v>4</v>
      </c>
      <c r="O1580" s="9">
        <f t="shared" si="168"/>
        <v>10.80653663679494</v>
      </c>
      <c r="P1580" s="12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t="b">
        <v>0</v>
      </c>
      <c r="T1580" t="s">
        <v>8290</v>
      </c>
      <c r="U1580" s="6">
        <f t="shared" si="172"/>
        <v>40399.065868055557</v>
      </c>
      <c r="V1580" s="9">
        <f t="shared" si="174"/>
        <v>2010</v>
      </c>
      <c r="W1580" s="6">
        <f t="shared" si="173"/>
        <v>40423.083333333336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H1581" t="s">
        <v>8224</v>
      </c>
      <c r="I1581" t="s">
        <v>8246</v>
      </c>
      <c r="K1581">
        <v>1377734091</v>
      </c>
      <c r="L1581">
        <v>1374882891</v>
      </c>
      <c r="M1581" t="b">
        <v>0</v>
      </c>
      <c r="N1581">
        <v>2</v>
      </c>
      <c r="O1581" s="9">
        <f t="shared" si="168"/>
        <v>0.84008400840084008</v>
      </c>
      <c r="P1581" s="12">
        <f t="shared" si="169"/>
        <v>14</v>
      </c>
      <c r="Q1581" t="str">
        <f t="shared" si="170"/>
        <v>publishing</v>
      </c>
      <c r="R1581" t="str">
        <f t="shared" si="171"/>
        <v>art books</v>
      </c>
      <c r="S1581" t="b">
        <v>0</v>
      </c>
      <c r="T1581" t="s">
        <v>8290</v>
      </c>
      <c r="U1581" s="6">
        <f t="shared" si="172"/>
        <v>41481.996423611112</v>
      </c>
      <c r="V1581" s="9">
        <f t="shared" si="174"/>
        <v>2013</v>
      </c>
      <c r="W1581" s="6">
        <f t="shared" si="173"/>
        <v>41514.996423611112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H1582" t="s">
        <v>8224</v>
      </c>
      <c r="I1582" t="s">
        <v>8246</v>
      </c>
      <c r="K1582">
        <v>1337562726</v>
      </c>
      <c r="L1582">
        <v>1332378726</v>
      </c>
      <c r="M1582" t="b">
        <v>0</v>
      </c>
      <c r="N1582">
        <v>0</v>
      </c>
      <c r="O1582" s="9">
        <f t="shared" si="168"/>
        <v>0</v>
      </c>
      <c r="P1582" s="12">
        <f t="shared" si="169"/>
        <v>0</v>
      </c>
      <c r="Q1582" t="str">
        <f t="shared" si="170"/>
        <v>publishing</v>
      </c>
      <c r="R1582" t="str">
        <f t="shared" si="171"/>
        <v>art books</v>
      </c>
      <c r="S1582" t="b">
        <v>0</v>
      </c>
      <c r="T1582" t="s">
        <v>8290</v>
      </c>
      <c r="U1582" s="6">
        <f t="shared" si="172"/>
        <v>40990.050069444442</v>
      </c>
      <c r="V1582" s="9">
        <f t="shared" si="174"/>
        <v>2012</v>
      </c>
      <c r="W1582" s="6">
        <f t="shared" si="173"/>
        <v>41050.050069444442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H1583" t="s">
        <v>8225</v>
      </c>
      <c r="I1583" t="s">
        <v>8247</v>
      </c>
      <c r="K1583">
        <v>1450521990</v>
      </c>
      <c r="L1583">
        <v>1447757190</v>
      </c>
      <c r="M1583" t="b">
        <v>0</v>
      </c>
      <c r="N1583">
        <v>1</v>
      </c>
      <c r="O1583" s="9">
        <f t="shared" si="168"/>
        <v>0.5</v>
      </c>
      <c r="P1583" s="12">
        <f t="shared" si="169"/>
        <v>5</v>
      </c>
      <c r="Q1583" t="str">
        <f t="shared" si="170"/>
        <v>photography</v>
      </c>
      <c r="R1583" t="str">
        <f t="shared" si="171"/>
        <v>places</v>
      </c>
      <c r="S1583" t="b">
        <v>0</v>
      </c>
      <c r="T1583" t="s">
        <v>8291</v>
      </c>
      <c r="U1583" s="6">
        <f t="shared" si="172"/>
        <v>42325.448958333334</v>
      </c>
      <c r="V1583" s="9">
        <f t="shared" si="174"/>
        <v>2015</v>
      </c>
      <c r="W1583" s="6">
        <f t="shared" si="173"/>
        <v>42357.448958333334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H1584" t="s">
        <v>8224</v>
      </c>
      <c r="I1584" t="s">
        <v>8246</v>
      </c>
      <c r="K1584">
        <v>1445894400</v>
      </c>
      <c r="L1584">
        <v>1440961053</v>
      </c>
      <c r="M1584" t="b">
        <v>0</v>
      </c>
      <c r="N1584">
        <v>3</v>
      </c>
      <c r="O1584" s="9">
        <f t="shared" si="168"/>
        <v>9.3000000000000007</v>
      </c>
      <c r="P1584" s="12">
        <f t="shared" si="169"/>
        <v>31</v>
      </c>
      <c r="Q1584" t="str">
        <f t="shared" si="170"/>
        <v>photography</v>
      </c>
      <c r="R1584" t="str">
        <f t="shared" si="171"/>
        <v>places</v>
      </c>
      <c r="S1584" t="b">
        <v>0</v>
      </c>
      <c r="T1584" t="s">
        <v>8291</v>
      </c>
      <c r="U1584" s="6">
        <f t="shared" si="172"/>
        <v>42246.789965277778</v>
      </c>
      <c r="V1584" s="9">
        <f t="shared" si="174"/>
        <v>2015</v>
      </c>
      <c r="W1584" s="6">
        <f t="shared" si="173"/>
        <v>42303.888888888891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H1585" t="s">
        <v>8225</v>
      </c>
      <c r="I1585" t="s">
        <v>8247</v>
      </c>
      <c r="K1585">
        <v>1411681391</v>
      </c>
      <c r="L1585">
        <v>1409089391</v>
      </c>
      <c r="M1585" t="b">
        <v>0</v>
      </c>
      <c r="N1585">
        <v>1</v>
      </c>
      <c r="O1585" s="9">
        <f t="shared" si="168"/>
        <v>7.4999999999999997E-2</v>
      </c>
      <c r="P1585" s="12">
        <f t="shared" si="169"/>
        <v>15</v>
      </c>
      <c r="Q1585" t="str">
        <f t="shared" si="170"/>
        <v>photography</v>
      </c>
      <c r="R1585" t="str">
        <f t="shared" si="171"/>
        <v>places</v>
      </c>
      <c r="S1585" t="b">
        <v>0</v>
      </c>
      <c r="T1585" t="s">
        <v>8291</v>
      </c>
      <c r="U1585" s="6">
        <f t="shared" si="172"/>
        <v>41877.904988425929</v>
      </c>
      <c r="V1585" s="9">
        <f t="shared" si="174"/>
        <v>2014</v>
      </c>
      <c r="W1585" s="6">
        <f t="shared" si="173"/>
        <v>41907.904988425929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H1586" t="s">
        <v>8224</v>
      </c>
      <c r="I1586" t="s">
        <v>8246</v>
      </c>
      <c r="K1586">
        <v>1401464101</v>
      </c>
      <c r="L1586">
        <v>1400600101</v>
      </c>
      <c r="M1586" t="b">
        <v>0</v>
      </c>
      <c r="N1586">
        <v>0</v>
      </c>
      <c r="O1586" s="9">
        <f t="shared" si="168"/>
        <v>0</v>
      </c>
      <c r="P1586" s="12">
        <f t="shared" si="169"/>
        <v>0</v>
      </c>
      <c r="Q1586" t="str">
        <f t="shared" si="170"/>
        <v>photography</v>
      </c>
      <c r="R1586" t="str">
        <f t="shared" si="171"/>
        <v>places</v>
      </c>
      <c r="S1586" t="b">
        <v>0</v>
      </c>
      <c r="T1586" t="s">
        <v>8291</v>
      </c>
      <c r="U1586" s="6">
        <f t="shared" si="172"/>
        <v>41779.649317129632</v>
      </c>
      <c r="V1586" s="9">
        <f t="shared" si="174"/>
        <v>2014</v>
      </c>
      <c r="W1586" s="6">
        <f t="shared" si="173"/>
        <v>41789.649317129632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H1587" t="s">
        <v>8229</v>
      </c>
      <c r="I1587" t="s">
        <v>8251</v>
      </c>
      <c r="K1587">
        <v>1482663600</v>
      </c>
      <c r="L1587">
        <v>1480800568</v>
      </c>
      <c r="M1587" t="b">
        <v>0</v>
      </c>
      <c r="N1587">
        <v>12</v>
      </c>
      <c r="O1587" s="9">
        <f t="shared" si="168"/>
        <v>79</v>
      </c>
      <c r="P1587" s="12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t="b">
        <v>0</v>
      </c>
      <c r="T1587" t="s">
        <v>8291</v>
      </c>
      <c r="U1587" s="6">
        <f t="shared" si="172"/>
        <v>42707.895462962959</v>
      </c>
      <c r="V1587" s="9">
        <f t="shared" si="174"/>
        <v>2016</v>
      </c>
      <c r="W1587" s="6">
        <f t="shared" si="173"/>
        <v>42729.458333333328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H1588" t="s">
        <v>8224</v>
      </c>
      <c r="I1588" t="s">
        <v>8246</v>
      </c>
      <c r="K1588">
        <v>1428197422</v>
      </c>
      <c r="L1588">
        <v>1425609022</v>
      </c>
      <c r="M1588" t="b">
        <v>0</v>
      </c>
      <c r="N1588">
        <v>0</v>
      </c>
      <c r="O1588" s="9">
        <f t="shared" si="168"/>
        <v>0</v>
      </c>
      <c r="P1588" s="12">
        <f t="shared" si="169"/>
        <v>0</v>
      </c>
      <c r="Q1588" t="str">
        <f t="shared" si="170"/>
        <v>photography</v>
      </c>
      <c r="R1588" t="str">
        <f t="shared" si="171"/>
        <v>places</v>
      </c>
      <c r="S1588" t="b">
        <v>0</v>
      </c>
      <c r="T1588" t="s">
        <v>8291</v>
      </c>
      <c r="U1588" s="6">
        <f t="shared" si="172"/>
        <v>42069.104421296295</v>
      </c>
      <c r="V1588" s="9">
        <f t="shared" si="174"/>
        <v>2015</v>
      </c>
      <c r="W1588" s="6">
        <f t="shared" si="173"/>
        <v>42099.062754629631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H1589" t="s">
        <v>8224</v>
      </c>
      <c r="I1589" t="s">
        <v>8246</v>
      </c>
      <c r="K1589">
        <v>1418510965</v>
      </c>
      <c r="L1589">
        <v>1415918965</v>
      </c>
      <c r="M1589" t="b">
        <v>0</v>
      </c>
      <c r="N1589">
        <v>1</v>
      </c>
      <c r="O1589" s="9">
        <f t="shared" si="168"/>
        <v>1.3333333333333334E-2</v>
      </c>
      <c r="P1589" s="12">
        <f t="shared" si="169"/>
        <v>1</v>
      </c>
      <c r="Q1589" t="str">
        <f t="shared" si="170"/>
        <v>photography</v>
      </c>
      <c r="R1589" t="str">
        <f t="shared" si="171"/>
        <v>places</v>
      </c>
      <c r="S1589" t="b">
        <v>0</v>
      </c>
      <c r="T1589" t="s">
        <v>8291</v>
      </c>
      <c r="U1589" s="6">
        <f t="shared" si="172"/>
        <v>41956.950983796298</v>
      </c>
      <c r="V1589" s="9">
        <f t="shared" si="174"/>
        <v>2014</v>
      </c>
      <c r="W1589" s="6">
        <f t="shared" si="173"/>
        <v>41986.950983796298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H1590" t="s">
        <v>8224</v>
      </c>
      <c r="I1590" t="s">
        <v>8246</v>
      </c>
      <c r="K1590">
        <v>1422735120</v>
      </c>
      <c r="L1590">
        <v>1420091999</v>
      </c>
      <c r="M1590" t="b">
        <v>0</v>
      </c>
      <c r="N1590">
        <v>0</v>
      </c>
      <c r="O1590" s="9">
        <f t="shared" si="168"/>
        <v>0</v>
      </c>
      <c r="P1590" s="12">
        <f t="shared" si="169"/>
        <v>0</v>
      </c>
      <c r="Q1590" t="str">
        <f t="shared" si="170"/>
        <v>photography</v>
      </c>
      <c r="R1590" t="str">
        <f t="shared" si="171"/>
        <v>places</v>
      </c>
      <c r="S1590" t="b">
        <v>0</v>
      </c>
      <c r="T1590" t="s">
        <v>8291</v>
      </c>
      <c r="U1590" s="6">
        <f t="shared" si="172"/>
        <v>42005.24998842593</v>
      </c>
      <c r="V1590" s="9">
        <f t="shared" si="174"/>
        <v>2015</v>
      </c>
      <c r="W1590" s="6">
        <f t="shared" si="173"/>
        <v>42035.841666666667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H1591" t="s">
        <v>8224</v>
      </c>
      <c r="I1591" t="s">
        <v>8246</v>
      </c>
      <c r="K1591">
        <v>1444433886</v>
      </c>
      <c r="L1591">
        <v>1441841886</v>
      </c>
      <c r="M1591" t="b">
        <v>0</v>
      </c>
      <c r="N1591">
        <v>0</v>
      </c>
      <c r="O1591" s="9">
        <f t="shared" si="168"/>
        <v>0</v>
      </c>
      <c r="P1591" s="12">
        <f t="shared" si="169"/>
        <v>0</v>
      </c>
      <c r="Q1591" t="str">
        <f t="shared" si="170"/>
        <v>photography</v>
      </c>
      <c r="R1591" t="str">
        <f t="shared" si="171"/>
        <v>places</v>
      </c>
      <c r="S1591" t="b">
        <v>0</v>
      </c>
      <c r="T1591" t="s">
        <v>8291</v>
      </c>
      <c r="U1591" s="6">
        <f t="shared" si="172"/>
        <v>42256.984791666662</v>
      </c>
      <c r="V1591" s="9">
        <f t="shared" si="174"/>
        <v>2015</v>
      </c>
      <c r="W1591" s="6">
        <f t="shared" si="173"/>
        <v>42286.984791666662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H1592" t="s">
        <v>8237</v>
      </c>
      <c r="I1592" t="s">
        <v>8249</v>
      </c>
      <c r="K1592">
        <v>1443040464</v>
      </c>
      <c r="L1592">
        <v>1440448464</v>
      </c>
      <c r="M1592" t="b">
        <v>0</v>
      </c>
      <c r="N1592">
        <v>2</v>
      </c>
      <c r="O1592" s="9">
        <f t="shared" si="168"/>
        <v>1.7</v>
      </c>
      <c r="P1592" s="12">
        <f t="shared" si="169"/>
        <v>510</v>
      </c>
      <c r="Q1592" t="str">
        <f t="shared" si="170"/>
        <v>photography</v>
      </c>
      <c r="R1592" t="str">
        <f t="shared" si="171"/>
        <v>places</v>
      </c>
      <c r="S1592" t="b">
        <v>0</v>
      </c>
      <c r="T1592" t="s">
        <v>8291</v>
      </c>
      <c r="U1592" s="6">
        <f t="shared" si="172"/>
        <v>42240.857222222221</v>
      </c>
      <c r="V1592" s="9">
        <f t="shared" si="174"/>
        <v>2015</v>
      </c>
      <c r="W1592" s="6">
        <f t="shared" si="173"/>
        <v>42270.857222222221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H1593" t="s">
        <v>8225</v>
      </c>
      <c r="I1593" t="s">
        <v>8247</v>
      </c>
      <c r="K1593">
        <v>1459700741</v>
      </c>
      <c r="L1593">
        <v>1457112341</v>
      </c>
      <c r="M1593" t="b">
        <v>0</v>
      </c>
      <c r="N1593">
        <v>92</v>
      </c>
      <c r="O1593" s="9">
        <f t="shared" si="168"/>
        <v>29.228571428571428</v>
      </c>
      <c r="P1593" s="12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t="b">
        <v>0</v>
      </c>
      <c r="T1593" t="s">
        <v>8291</v>
      </c>
      <c r="U1593" s="6">
        <f t="shared" si="172"/>
        <v>42433.726168981477</v>
      </c>
      <c r="V1593" s="9">
        <f t="shared" si="174"/>
        <v>2016</v>
      </c>
      <c r="W1593" s="6">
        <f t="shared" si="173"/>
        <v>42463.68450231482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H1594" t="s">
        <v>8224</v>
      </c>
      <c r="I1594" t="s">
        <v>8246</v>
      </c>
      <c r="K1594">
        <v>1427503485</v>
      </c>
      <c r="L1594">
        <v>1423619085</v>
      </c>
      <c r="M1594" t="b">
        <v>0</v>
      </c>
      <c r="N1594">
        <v>0</v>
      </c>
      <c r="O1594" s="9">
        <f t="shared" si="168"/>
        <v>0</v>
      </c>
      <c r="P1594" s="12">
        <f t="shared" si="169"/>
        <v>0</v>
      </c>
      <c r="Q1594" t="str">
        <f t="shared" si="170"/>
        <v>photography</v>
      </c>
      <c r="R1594" t="str">
        <f t="shared" si="171"/>
        <v>places</v>
      </c>
      <c r="S1594" t="b">
        <v>0</v>
      </c>
      <c r="T1594" t="s">
        <v>8291</v>
      </c>
      <c r="U1594" s="6">
        <f t="shared" si="172"/>
        <v>42046.072743055556</v>
      </c>
      <c r="V1594" s="9">
        <f t="shared" si="174"/>
        <v>2015</v>
      </c>
      <c r="W1594" s="6">
        <f t="shared" si="173"/>
        <v>42091.031076388885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H1595" t="s">
        <v>8224</v>
      </c>
      <c r="I1595" t="s">
        <v>8246</v>
      </c>
      <c r="K1595">
        <v>1425154655</v>
      </c>
      <c r="L1595">
        <v>1422562655</v>
      </c>
      <c r="M1595" t="b">
        <v>0</v>
      </c>
      <c r="N1595">
        <v>3</v>
      </c>
      <c r="O1595" s="9">
        <f t="shared" si="168"/>
        <v>1.3636363636363636E-2</v>
      </c>
      <c r="P1595" s="12">
        <f t="shared" si="169"/>
        <v>1</v>
      </c>
      <c r="Q1595" t="str">
        <f t="shared" si="170"/>
        <v>photography</v>
      </c>
      <c r="R1595" t="str">
        <f t="shared" si="171"/>
        <v>places</v>
      </c>
      <c r="S1595" t="b">
        <v>0</v>
      </c>
      <c r="T1595" t="s">
        <v>8291</v>
      </c>
      <c r="U1595" s="6">
        <f t="shared" si="172"/>
        <v>42033.845543981486</v>
      </c>
      <c r="V1595" s="9">
        <f t="shared" si="174"/>
        <v>2015</v>
      </c>
      <c r="W1595" s="6">
        <f t="shared" si="173"/>
        <v>42063.845543981486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H1596" t="s">
        <v>8224</v>
      </c>
      <c r="I1596" t="s">
        <v>8246</v>
      </c>
      <c r="K1596">
        <v>1463329260</v>
      </c>
      <c r="L1596">
        <v>1458147982</v>
      </c>
      <c r="M1596" t="b">
        <v>0</v>
      </c>
      <c r="N1596">
        <v>10</v>
      </c>
      <c r="O1596" s="9">
        <f t="shared" si="168"/>
        <v>20.5</v>
      </c>
      <c r="P1596" s="12">
        <f t="shared" si="169"/>
        <v>20.5</v>
      </c>
      <c r="Q1596" t="str">
        <f t="shared" si="170"/>
        <v>photography</v>
      </c>
      <c r="R1596" t="str">
        <f t="shared" si="171"/>
        <v>places</v>
      </c>
      <c r="S1596" t="b">
        <v>0</v>
      </c>
      <c r="T1596" t="s">
        <v>8291</v>
      </c>
      <c r="U1596" s="6">
        <f t="shared" si="172"/>
        <v>42445.712754629625</v>
      </c>
      <c r="V1596" s="9">
        <f t="shared" si="174"/>
        <v>2016</v>
      </c>
      <c r="W1596" s="6">
        <f t="shared" si="173"/>
        <v>42505.681250000001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H1597" t="s">
        <v>8224</v>
      </c>
      <c r="I1597" t="s">
        <v>8246</v>
      </c>
      <c r="K1597">
        <v>1403122380</v>
      </c>
      <c r="L1597">
        <v>1400634728</v>
      </c>
      <c r="M1597" t="b">
        <v>0</v>
      </c>
      <c r="N1597">
        <v>7</v>
      </c>
      <c r="O1597" s="9">
        <f t="shared" si="168"/>
        <v>0.28000000000000003</v>
      </c>
      <c r="P1597" s="12">
        <f t="shared" si="169"/>
        <v>40</v>
      </c>
      <c r="Q1597" t="str">
        <f t="shared" si="170"/>
        <v>photography</v>
      </c>
      <c r="R1597" t="str">
        <f t="shared" si="171"/>
        <v>places</v>
      </c>
      <c r="S1597" t="b">
        <v>0</v>
      </c>
      <c r="T1597" t="s">
        <v>8291</v>
      </c>
      <c r="U1597" s="6">
        <f t="shared" si="172"/>
        <v>41780.050092592595</v>
      </c>
      <c r="V1597" s="9">
        <f t="shared" si="174"/>
        <v>2014</v>
      </c>
      <c r="W1597" s="6">
        <f t="shared" si="173"/>
        <v>41808.842361111107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H1598" t="s">
        <v>8225</v>
      </c>
      <c r="I1598" t="s">
        <v>8247</v>
      </c>
      <c r="K1598">
        <v>1418469569</v>
      </c>
      <c r="L1598">
        <v>1414577969</v>
      </c>
      <c r="M1598" t="b">
        <v>0</v>
      </c>
      <c r="N1598">
        <v>3</v>
      </c>
      <c r="O1598" s="9">
        <f t="shared" si="168"/>
        <v>2.3076923076923075</v>
      </c>
      <c r="P1598" s="12">
        <f t="shared" si="169"/>
        <v>25</v>
      </c>
      <c r="Q1598" t="str">
        <f t="shared" si="170"/>
        <v>photography</v>
      </c>
      <c r="R1598" t="str">
        <f t="shared" si="171"/>
        <v>places</v>
      </c>
      <c r="S1598" t="b">
        <v>0</v>
      </c>
      <c r="T1598" t="s">
        <v>8291</v>
      </c>
      <c r="U1598" s="6">
        <f t="shared" si="172"/>
        <v>41941.430196759262</v>
      </c>
      <c r="V1598" s="9">
        <f t="shared" si="174"/>
        <v>2014</v>
      </c>
      <c r="W1598" s="6">
        <f t="shared" si="173"/>
        <v>41986.471863425926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H1599" t="s">
        <v>8224</v>
      </c>
      <c r="I1599" t="s">
        <v>8246</v>
      </c>
      <c r="K1599">
        <v>1474360197</v>
      </c>
      <c r="L1599">
        <v>1471768197</v>
      </c>
      <c r="M1599" t="b">
        <v>0</v>
      </c>
      <c r="N1599">
        <v>0</v>
      </c>
      <c r="O1599" s="9">
        <f t="shared" si="168"/>
        <v>0</v>
      </c>
      <c r="P1599" s="12">
        <f t="shared" si="169"/>
        <v>0</v>
      </c>
      <c r="Q1599" t="str">
        <f t="shared" si="170"/>
        <v>photography</v>
      </c>
      <c r="R1599" t="str">
        <f t="shared" si="171"/>
        <v>places</v>
      </c>
      <c r="S1599" t="b">
        <v>0</v>
      </c>
      <c r="T1599" t="s">
        <v>8291</v>
      </c>
      <c r="U1599" s="6">
        <f t="shared" si="172"/>
        <v>42603.354131944448</v>
      </c>
      <c r="V1599" s="9">
        <f t="shared" si="174"/>
        <v>2016</v>
      </c>
      <c r="W1599" s="6">
        <f t="shared" si="173"/>
        <v>42633.354131944448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H1600" t="s">
        <v>8224</v>
      </c>
      <c r="I1600" t="s">
        <v>8246</v>
      </c>
      <c r="K1600">
        <v>1437926458</v>
      </c>
      <c r="L1600">
        <v>1432742458</v>
      </c>
      <c r="M1600" t="b">
        <v>0</v>
      </c>
      <c r="N1600">
        <v>1</v>
      </c>
      <c r="O1600" s="9">
        <f t="shared" si="168"/>
        <v>0.125</v>
      </c>
      <c r="P1600" s="12">
        <f t="shared" si="169"/>
        <v>1</v>
      </c>
      <c r="Q1600" t="str">
        <f t="shared" si="170"/>
        <v>photography</v>
      </c>
      <c r="R1600" t="str">
        <f t="shared" si="171"/>
        <v>places</v>
      </c>
      <c r="S1600" t="b">
        <v>0</v>
      </c>
      <c r="T1600" t="s">
        <v>8291</v>
      </c>
      <c r="U1600" s="6">
        <f t="shared" si="172"/>
        <v>42151.667337962965</v>
      </c>
      <c r="V1600" s="9">
        <f t="shared" si="174"/>
        <v>2015</v>
      </c>
      <c r="W1600" s="6">
        <f t="shared" si="173"/>
        <v>42211.667337962965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H1601" t="s">
        <v>8225</v>
      </c>
      <c r="I1601" t="s">
        <v>8247</v>
      </c>
      <c r="K1601">
        <v>1460116576</v>
      </c>
      <c r="L1601">
        <v>1457528176</v>
      </c>
      <c r="M1601" t="b">
        <v>0</v>
      </c>
      <c r="N1601">
        <v>0</v>
      </c>
      <c r="O1601" s="9">
        <f t="shared" si="168"/>
        <v>0</v>
      </c>
      <c r="P1601" s="12">
        <f t="shared" si="169"/>
        <v>0</v>
      </c>
      <c r="Q1601" t="str">
        <f t="shared" si="170"/>
        <v>photography</v>
      </c>
      <c r="R1601" t="str">
        <f t="shared" si="171"/>
        <v>places</v>
      </c>
      <c r="S1601" t="b">
        <v>0</v>
      </c>
      <c r="T1601" t="s">
        <v>8291</v>
      </c>
      <c r="U1601" s="6">
        <f t="shared" si="172"/>
        <v>42438.53907407407</v>
      </c>
      <c r="V1601" s="9">
        <f t="shared" si="174"/>
        <v>2016</v>
      </c>
      <c r="W1601" s="6">
        <f t="shared" si="173"/>
        <v>42468.497407407413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H1602" t="s">
        <v>8224</v>
      </c>
      <c r="I1602" t="s">
        <v>8246</v>
      </c>
      <c r="K1602">
        <v>1405401060</v>
      </c>
      <c r="L1602">
        <v>1401585752</v>
      </c>
      <c r="M1602" t="b">
        <v>0</v>
      </c>
      <c r="N1602">
        <v>9</v>
      </c>
      <c r="O1602" s="9">
        <f t="shared" si="168"/>
        <v>7.34</v>
      </c>
      <c r="P1602" s="12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t="b">
        <v>0</v>
      </c>
      <c r="T1602" t="s">
        <v>8291</v>
      </c>
      <c r="U1602" s="6">
        <f t="shared" si="172"/>
        <v>41791.057314814811</v>
      </c>
      <c r="V1602" s="9">
        <f t="shared" si="174"/>
        <v>2014</v>
      </c>
      <c r="W1602" s="6">
        <f t="shared" si="173"/>
        <v>41835.21597222222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H1603" t="s">
        <v>8224</v>
      </c>
      <c r="I1603" t="s">
        <v>8246</v>
      </c>
      <c r="K1603">
        <v>1304561633</v>
      </c>
      <c r="L1603">
        <v>1301969633</v>
      </c>
      <c r="M1603" t="b">
        <v>0</v>
      </c>
      <c r="N1603">
        <v>56</v>
      </c>
      <c r="O1603" s="9">
        <f t="shared" ref="O1603:O1666" si="175">E1603*100/D1603</f>
        <v>108.2492</v>
      </c>
      <c r="P1603" s="12">
        <f t="shared" ref="P1603:P1666" si="176">IF(N1603=0,0,E1603/N1603)</f>
        <v>48.325535714285714</v>
      </c>
      <c r="Q1603" t="str">
        <f t="shared" ref="Q1603:Q1666" si="177">LEFT(T1603,FIND("/",T1603)-1)</f>
        <v>music</v>
      </c>
      <c r="R1603" t="str">
        <f t="shared" ref="R1603:R1666" si="178">RIGHT(T1603,LEN(T1603)-FIND("/",T1603))</f>
        <v>rock</v>
      </c>
      <c r="S1603" t="b">
        <v>1</v>
      </c>
      <c r="T1603" t="s">
        <v>8276</v>
      </c>
      <c r="U1603" s="6">
        <f t="shared" ref="U1603:U1666" si="179">(L1603/86400)+DATE(1970,1,1)</f>
        <v>40638.092974537038</v>
      </c>
      <c r="V1603" s="9">
        <f t="shared" si="174"/>
        <v>2011</v>
      </c>
      <c r="W1603" s="6">
        <f t="shared" ref="W1603:W1666" si="180">(K1603/86400)+DATE(1970,1,1)</f>
        <v>40668.092974537038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H1604" t="s">
        <v>8224</v>
      </c>
      <c r="I1604" t="s">
        <v>8246</v>
      </c>
      <c r="K1604">
        <v>1318633200</v>
      </c>
      <c r="L1604">
        <v>1314947317</v>
      </c>
      <c r="M1604" t="b">
        <v>0</v>
      </c>
      <c r="N1604">
        <v>32</v>
      </c>
      <c r="O1604" s="9">
        <f t="shared" si="175"/>
        <v>100.16666666666667</v>
      </c>
      <c r="P1604" s="12">
        <f t="shared" si="176"/>
        <v>46.953125</v>
      </c>
      <c r="Q1604" t="str">
        <f t="shared" si="177"/>
        <v>music</v>
      </c>
      <c r="R1604" t="str">
        <f t="shared" si="178"/>
        <v>rock</v>
      </c>
      <c r="S1604" t="b">
        <v>1</v>
      </c>
      <c r="T1604" t="s">
        <v>8276</v>
      </c>
      <c r="U1604" s="6">
        <f t="shared" si="179"/>
        <v>40788.297650462962</v>
      </c>
      <c r="V1604" s="9">
        <f t="shared" ref="V1604:V1667" si="181">YEAR(U1604)</f>
        <v>2011</v>
      </c>
      <c r="W1604" s="6">
        <f t="shared" si="180"/>
        <v>40830.958333333336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H1605" t="s">
        <v>8224</v>
      </c>
      <c r="I1605" t="s">
        <v>8246</v>
      </c>
      <c r="K1605">
        <v>1327723459</v>
      </c>
      <c r="L1605">
        <v>1322539459</v>
      </c>
      <c r="M1605" t="b">
        <v>0</v>
      </c>
      <c r="N1605">
        <v>30</v>
      </c>
      <c r="O1605" s="9">
        <f t="shared" si="175"/>
        <v>100.033</v>
      </c>
      <c r="P1605" s="12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t="b">
        <v>1</v>
      </c>
      <c r="T1605" t="s">
        <v>8276</v>
      </c>
      <c r="U1605" s="6">
        <f t="shared" si="179"/>
        <v>40876.169664351852</v>
      </c>
      <c r="V1605" s="9">
        <f t="shared" si="181"/>
        <v>2011</v>
      </c>
      <c r="W1605" s="6">
        <f t="shared" si="180"/>
        <v>40936.169664351852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H1606" t="s">
        <v>8224</v>
      </c>
      <c r="I1606" t="s">
        <v>8246</v>
      </c>
      <c r="K1606">
        <v>1332011835</v>
      </c>
      <c r="L1606">
        <v>1328559435</v>
      </c>
      <c r="M1606" t="b">
        <v>0</v>
      </c>
      <c r="N1606">
        <v>70</v>
      </c>
      <c r="O1606" s="9">
        <f t="shared" si="175"/>
        <v>122.10714285714286</v>
      </c>
      <c r="P1606" s="12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t="b">
        <v>1</v>
      </c>
      <c r="T1606" t="s">
        <v>8276</v>
      </c>
      <c r="U1606" s="6">
        <f t="shared" si="179"/>
        <v>40945.845312500001</v>
      </c>
      <c r="V1606" s="9">
        <f t="shared" si="181"/>
        <v>2012</v>
      </c>
      <c r="W1606" s="6">
        <f t="shared" si="180"/>
        <v>40985.803645833337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H1607" t="s">
        <v>8224</v>
      </c>
      <c r="I1607" t="s">
        <v>8246</v>
      </c>
      <c r="K1607">
        <v>1312182000</v>
      </c>
      <c r="L1607">
        <v>1311380313</v>
      </c>
      <c r="M1607" t="b">
        <v>0</v>
      </c>
      <c r="N1607">
        <v>44</v>
      </c>
      <c r="O1607" s="9">
        <f t="shared" si="175"/>
        <v>100.69333333333333</v>
      </c>
      <c r="P1607" s="12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t="b">
        <v>1</v>
      </c>
      <c r="T1607" t="s">
        <v>8276</v>
      </c>
      <c r="U1607" s="6">
        <f t="shared" si="179"/>
        <v>40747.012881944444</v>
      </c>
      <c r="V1607" s="9">
        <f t="shared" si="181"/>
        <v>2011</v>
      </c>
      <c r="W1607" s="6">
        <f t="shared" si="180"/>
        <v>40756.291666666664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H1608" t="s">
        <v>8224</v>
      </c>
      <c r="I1608" t="s">
        <v>8246</v>
      </c>
      <c r="K1608">
        <v>1300930838</v>
      </c>
      <c r="L1608">
        <v>1293158438</v>
      </c>
      <c r="M1608" t="b">
        <v>0</v>
      </c>
      <c r="N1608">
        <v>92</v>
      </c>
      <c r="O1608" s="9">
        <f t="shared" si="175"/>
        <v>101.004125</v>
      </c>
      <c r="P1608" s="12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t="b">
        <v>1</v>
      </c>
      <c r="T1608" t="s">
        <v>8276</v>
      </c>
      <c r="U1608" s="6">
        <f t="shared" si="179"/>
        <v>40536.111550925925</v>
      </c>
      <c r="V1608" s="9">
        <f t="shared" si="181"/>
        <v>2010</v>
      </c>
      <c r="W1608" s="6">
        <f t="shared" si="180"/>
        <v>40626.069884259261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H1609" t="s">
        <v>8224</v>
      </c>
      <c r="I1609" t="s">
        <v>8246</v>
      </c>
      <c r="K1609">
        <v>1339701851</v>
      </c>
      <c r="L1609">
        <v>1337887451</v>
      </c>
      <c r="M1609" t="b">
        <v>0</v>
      </c>
      <c r="N1609">
        <v>205</v>
      </c>
      <c r="O1609" s="9">
        <f t="shared" si="175"/>
        <v>145.11000000000001</v>
      </c>
      <c r="P1609" s="12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t="b">
        <v>1</v>
      </c>
      <c r="T1609" t="s">
        <v>8276</v>
      </c>
      <c r="U1609" s="6">
        <f t="shared" si="179"/>
        <v>41053.80846064815</v>
      </c>
      <c r="V1609" s="9">
        <f t="shared" si="181"/>
        <v>2012</v>
      </c>
      <c r="W1609" s="6">
        <f t="shared" si="180"/>
        <v>41074.80846064815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H1610" t="s">
        <v>8224</v>
      </c>
      <c r="I1610" t="s">
        <v>8246</v>
      </c>
      <c r="K1610">
        <v>1388553960</v>
      </c>
      <c r="L1610">
        <v>1385754986</v>
      </c>
      <c r="M1610" t="b">
        <v>0</v>
      </c>
      <c r="N1610">
        <v>23</v>
      </c>
      <c r="O1610" s="9">
        <f t="shared" si="175"/>
        <v>101.25</v>
      </c>
      <c r="P1610" s="12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t="b">
        <v>1</v>
      </c>
      <c r="T1610" t="s">
        <v>8276</v>
      </c>
      <c r="U1610" s="6">
        <f t="shared" si="179"/>
        <v>41607.83085648148</v>
      </c>
      <c r="V1610" s="9">
        <f t="shared" si="181"/>
        <v>2013</v>
      </c>
      <c r="W1610" s="6">
        <f t="shared" si="180"/>
        <v>41640.226388888885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H1611" t="s">
        <v>8224</v>
      </c>
      <c r="I1611" t="s">
        <v>8246</v>
      </c>
      <c r="K1611">
        <v>1320220800</v>
      </c>
      <c r="L1611">
        <v>1315612909</v>
      </c>
      <c r="M1611" t="b">
        <v>0</v>
      </c>
      <c r="N1611">
        <v>4</v>
      </c>
      <c r="O1611" s="9">
        <f t="shared" si="175"/>
        <v>118.33333333333333</v>
      </c>
      <c r="P1611" s="12">
        <f t="shared" si="176"/>
        <v>443.75</v>
      </c>
      <c r="Q1611" t="str">
        <f t="shared" si="177"/>
        <v>music</v>
      </c>
      <c r="R1611" t="str">
        <f t="shared" si="178"/>
        <v>rock</v>
      </c>
      <c r="S1611" t="b">
        <v>1</v>
      </c>
      <c r="T1611" t="s">
        <v>8276</v>
      </c>
      <c r="U1611" s="6">
        <f t="shared" si="179"/>
        <v>40796.001261574071</v>
      </c>
      <c r="V1611" s="9">
        <f t="shared" si="181"/>
        <v>2011</v>
      </c>
      <c r="W1611" s="6">
        <f t="shared" si="180"/>
        <v>40849.333333333336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H1612" t="s">
        <v>8224</v>
      </c>
      <c r="I1612" t="s">
        <v>8246</v>
      </c>
      <c r="K1612">
        <v>1355609510</v>
      </c>
      <c r="L1612">
        <v>1353017510</v>
      </c>
      <c r="M1612" t="b">
        <v>0</v>
      </c>
      <c r="N1612">
        <v>112</v>
      </c>
      <c r="O1612" s="9">
        <f t="shared" si="175"/>
        <v>271.85000000000002</v>
      </c>
      <c r="P1612" s="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t="b">
        <v>1</v>
      </c>
      <c r="T1612" t="s">
        <v>8276</v>
      </c>
      <c r="U1612" s="6">
        <f t="shared" si="179"/>
        <v>41228.924884259257</v>
      </c>
      <c r="V1612" s="9">
        <f t="shared" si="181"/>
        <v>2012</v>
      </c>
      <c r="W1612" s="6">
        <f t="shared" si="180"/>
        <v>41258.924884259257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H1613" t="s">
        <v>8224</v>
      </c>
      <c r="I1613" t="s">
        <v>8246</v>
      </c>
      <c r="K1613">
        <v>1370390432</v>
      </c>
      <c r="L1613">
        <v>1368576032</v>
      </c>
      <c r="M1613" t="b">
        <v>0</v>
      </c>
      <c r="N1613">
        <v>27</v>
      </c>
      <c r="O1613" s="9">
        <f t="shared" si="175"/>
        <v>125.125</v>
      </c>
      <c r="P1613" s="12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t="b">
        <v>1</v>
      </c>
      <c r="T1613" t="s">
        <v>8276</v>
      </c>
      <c r="U1613" s="6">
        <f t="shared" si="179"/>
        <v>41409.00037037037</v>
      </c>
      <c r="V1613" s="9">
        <f t="shared" si="181"/>
        <v>2013</v>
      </c>
      <c r="W1613" s="6">
        <f t="shared" si="180"/>
        <v>41430.00037037037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H1614" t="s">
        <v>8224</v>
      </c>
      <c r="I1614" t="s">
        <v>8246</v>
      </c>
      <c r="K1614">
        <v>1357160384</v>
      </c>
      <c r="L1614">
        <v>1354568384</v>
      </c>
      <c r="M1614" t="b">
        <v>0</v>
      </c>
      <c r="N1614">
        <v>11</v>
      </c>
      <c r="O1614" s="9">
        <f t="shared" si="175"/>
        <v>110</v>
      </c>
      <c r="P1614" s="12">
        <f t="shared" si="176"/>
        <v>50</v>
      </c>
      <c r="Q1614" t="str">
        <f t="shared" si="177"/>
        <v>music</v>
      </c>
      <c r="R1614" t="str">
        <f t="shared" si="178"/>
        <v>rock</v>
      </c>
      <c r="S1614" t="b">
        <v>1</v>
      </c>
      <c r="T1614" t="s">
        <v>8276</v>
      </c>
      <c r="U1614" s="6">
        <f t="shared" si="179"/>
        <v>41246.874814814815</v>
      </c>
      <c r="V1614" s="9">
        <f t="shared" si="181"/>
        <v>2012</v>
      </c>
      <c r="W1614" s="6">
        <f t="shared" si="180"/>
        <v>41276.874814814815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H1615" t="s">
        <v>8224</v>
      </c>
      <c r="I1615" t="s">
        <v>8246</v>
      </c>
      <c r="K1615">
        <v>1342921202</v>
      </c>
      <c r="L1615">
        <v>1340329202</v>
      </c>
      <c r="M1615" t="b">
        <v>0</v>
      </c>
      <c r="N1615">
        <v>26</v>
      </c>
      <c r="O1615" s="9">
        <f t="shared" si="175"/>
        <v>101.5</v>
      </c>
      <c r="P1615" s="12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t="b">
        <v>1</v>
      </c>
      <c r="T1615" t="s">
        <v>8276</v>
      </c>
      <c r="U1615" s="6">
        <f t="shared" si="179"/>
        <v>41082.069467592592</v>
      </c>
      <c r="V1615" s="9">
        <f t="shared" si="181"/>
        <v>2012</v>
      </c>
      <c r="W1615" s="6">
        <f t="shared" si="180"/>
        <v>41112.069467592592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H1616" t="s">
        <v>8224</v>
      </c>
      <c r="I1616" t="s">
        <v>8246</v>
      </c>
      <c r="K1616">
        <v>1407085200</v>
      </c>
      <c r="L1616">
        <v>1401924769</v>
      </c>
      <c r="M1616" t="b">
        <v>0</v>
      </c>
      <c r="N1616">
        <v>77</v>
      </c>
      <c r="O1616" s="9">
        <f t="shared" si="175"/>
        <v>102.7</v>
      </c>
      <c r="P1616" s="12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t="b">
        <v>1</v>
      </c>
      <c r="T1616" t="s">
        <v>8276</v>
      </c>
      <c r="U1616" s="6">
        <f t="shared" si="179"/>
        <v>41794.981122685189</v>
      </c>
      <c r="V1616" s="9">
        <f t="shared" si="181"/>
        <v>2014</v>
      </c>
      <c r="W1616" s="6">
        <f t="shared" si="180"/>
        <v>41854.708333333336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H1617" t="s">
        <v>8224</v>
      </c>
      <c r="I1617" t="s">
        <v>8246</v>
      </c>
      <c r="K1617">
        <v>1323742396</v>
      </c>
      <c r="L1617">
        <v>1319850796</v>
      </c>
      <c r="M1617" t="b">
        <v>0</v>
      </c>
      <c r="N1617">
        <v>136</v>
      </c>
      <c r="O1617" s="9">
        <f t="shared" si="175"/>
        <v>114.125</v>
      </c>
      <c r="P1617" s="12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t="b">
        <v>1</v>
      </c>
      <c r="T1617" t="s">
        <v>8276</v>
      </c>
      <c r="U1617" s="6">
        <f t="shared" si="179"/>
        <v>40845.050879629627</v>
      </c>
      <c r="V1617" s="9">
        <f t="shared" si="181"/>
        <v>2011</v>
      </c>
      <c r="W1617" s="6">
        <f t="shared" si="180"/>
        <v>40890.092546296299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H1618" t="s">
        <v>8224</v>
      </c>
      <c r="I1618" t="s">
        <v>8246</v>
      </c>
      <c r="K1618">
        <v>1353621600</v>
      </c>
      <c r="L1618">
        <v>1350061821</v>
      </c>
      <c r="M1618" t="b">
        <v>0</v>
      </c>
      <c r="N1618">
        <v>157</v>
      </c>
      <c r="O1618" s="9">
        <f t="shared" si="175"/>
        <v>104.2</v>
      </c>
      <c r="P1618" s="12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t="b">
        <v>1</v>
      </c>
      <c r="T1618" t="s">
        <v>8276</v>
      </c>
      <c r="U1618" s="6">
        <f t="shared" si="179"/>
        <v>41194.715520833335</v>
      </c>
      <c r="V1618" s="9">
        <f t="shared" si="181"/>
        <v>2012</v>
      </c>
      <c r="W1618" s="6">
        <f t="shared" si="180"/>
        <v>41235.916666666664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H1619" t="s">
        <v>8224</v>
      </c>
      <c r="I1619" t="s">
        <v>8246</v>
      </c>
      <c r="K1619">
        <v>1383332400</v>
      </c>
      <c r="L1619">
        <v>1380470188</v>
      </c>
      <c r="M1619" t="b">
        <v>0</v>
      </c>
      <c r="N1619">
        <v>158</v>
      </c>
      <c r="O1619" s="9">
        <f t="shared" si="175"/>
        <v>145.85714285714286</v>
      </c>
      <c r="P1619" s="12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t="b">
        <v>1</v>
      </c>
      <c r="T1619" t="s">
        <v>8276</v>
      </c>
      <c r="U1619" s="6">
        <f t="shared" si="179"/>
        <v>41546.664212962962</v>
      </c>
      <c r="V1619" s="9">
        <f t="shared" si="181"/>
        <v>2013</v>
      </c>
      <c r="W1619" s="6">
        <f t="shared" si="180"/>
        <v>41579.791666666664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H1620" t="s">
        <v>8224</v>
      </c>
      <c r="I1620" t="s">
        <v>8246</v>
      </c>
      <c r="K1620">
        <v>1362757335</v>
      </c>
      <c r="L1620">
        <v>1359301335</v>
      </c>
      <c r="M1620" t="b">
        <v>0</v>
      </c>
      <c r="N1620">
        <v>27</v>
      </c>
      <c r="O1620" s="9">
        <f t="shared" si="175"/>
        <v>105.06666666666666</v>
      </c>
      <c r="P1620" s="12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t="b">
        <v>1</v>
      </c>
      <c r="T1620" t="s">
        <v>8276</v>
      </c>
      <c r="U1620" s="6">
        <f t="shared" si="179"/>
        <v>41301.654340277775</v>
      </c>
      <c r="V1620" s="9">
        <f t="shared" si="181"/>
        <v>2013</v>
      </c>
      <c r="W1620" s="6">
        <f t="shared" si="180"/>
        <v>41341.654340277775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H1621" t="s">
        <v>8224</v>
      </c>
      <c r="I1621" t="s">
        <v>8246</v>
      </c>
      <c r="K1621">
        <v>1410755286</v>
      </c>
      <c r="L1621">
        <v>1408940886</v>
      </c>
      <c r="M1621" t="b">
        <v>0</v>
      </c>
      <c r="N1621">
        <v>23</v>
      </c>
      <c r="O1621" s="9">
        <f t="shared" si="175"/>
        <v>133.33333333333334</v>
      </c>
      <c r="P1621" s="12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t="b">
        <v>1</v>
      </c>
      <c r="T1621" t="s">
        <v>8276</v>
      </c>
      <c r="U1621" s="6">
        <f t="shared" si="179"/>
        <v>41876.186180555553</v>
      </c>
      <c r="V1621" s="9">
        <f t="shared" si="181"/>
        <v>2014</v>
      </c>
      <c r="W1621" s="6">
        <f t="shared" si="180"/>
        <v>41897.186180555553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H1622" t="s">
        <v>8224</v>
      </c>
      <c r="I1622" t="s">
        <v>8246</v>
      </c>
      <c r="K1622">
        <v>1361606940</v>
      </c>
      <c r="L1622">
        <v>1361002140</v>
      </c>
      <c r="M1622" t="b">
        <v>0</v>
      </c>
      <c r="N1622">
        <v>17</v>
      </c>
      <c r="O1622" s="9">
        <f t="shared" si="175"/>
        <v>113</v>
      </c>
      <c r="P1622" s="1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t="b">
        <v>1</v>
      </c>
      <c r="T1622" t="s">
        <v>8276</v>
      </c>
      <c r="U1622" s="6">
        <f t="shared" si="179"/>
        <v>41321.339583333334</v>
      </c>
      <c r="V1622" s="9">
        <f t="shared" si="181"/>
        <v>2013</v>
      </c>
      <c r="W1622" s="6">
        <f t="shared" si="180"/>
        <v>41328.339583333334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H1623" t="s">
        <v>8224</v>
      </c>
      <c r="I1623" t="s">
        <v>8246</v>
      </c>
      <c r="K1623">
        <v>1338177540</v>
      </c>
      <c r="L1623">
        <v>1333550015</v>
      </c>
      <c r="M1623" t="b">
        <v>0</v>
      </c>
      <c r="N1623">
        <v>37</v>
      </c>
      <c r="O1623" s="9">
        <f t="shared" si="175"/>
        <v>121.2</v>
      </c>
      <c r="P1623" s="12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t="b">
        <v>1</v>
      </c>
      <c r="T1623" t="s">
        <v>8276</v>
      </c>
      <c r="U1623" s="6">
        <f t="shared" si="179"/>
        <v>41003.60665509259</v>
      </c>
      <c r="V1623" s="9">
        <f t="shared" si="181"/>
        <v>2012</v>
      </c>
      <c r="W1623" s="6">
        <f t="shared" si="180"/>
        <v>41057.165972222225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H1624" t="s">
        <v>8224</v>
      </c>
      <c r="I1624" t="s">
        <v>8246</v>
      </c>
      <c r="K1624">
        <v>1418803140</v>
      </c>
      <c r="L1624">
        <v>1415343874</v>
      </c>
      <c r="M1624" t="b">
        <v>0</v>
      </c>
      <c r="N1624">
        <v>65</v>
      </c>
      <c r="O1624" s="9">
        <f t="shared" si="175"/>
        <v>101.72463768115942</v>
      </c>
      <c r="P1624" s="12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t="b">
        <v>1</v>
      </c>
      <c r="T1624" t="s">
        <v>8276</v>
      </c>
      <c r="U1624" s="6">
        <f t="shared" si="179"/>
        <v>41950.294837962967</v>
      </c>
      <c r="V1624" s="9">
        <f t="shared" si="181"/>
        <v>2014</v>
      </c>
      <c r="W1624" s="6">
        <f t="shared" si="180"/>
        <v>41990.332638888889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H1625" t="s">
        <v>8225</v>
      </c>
      <c r="I1625" t="s">
        <v>8247</v>
      </c>
      <c r="K1625">
        <v>1377621089</v>
      </c>
      <c r="L1625">
        <v>1372437089</v>
      </c>
      <c r="M1625" t="b">
        <v>0</v>
      </c>
      <c r="N1625">
        <v>18</v>
      </c>
      <c r="O1625" s="9">
        <f t="shared" si="175"/>
        <v>101.06666666666666</v>
      </c>
      <c r="P1625" s="12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t="b">
        <v>1</v>
      </c>
      <c r="T1625" t="s">
        <v>8276</v>
      </c>
      <c r="U1625" s="6">
        <f t="shared" si="179"/>
        <v>41453.688530092593</v>
      </c>
      <c r="V1625" s="9">
        <f t="shared" si="181"/>
        <v>2013</v>
      </c>
      <c r="W1625" s="6">
        <f t="shared" si="180"/>
        <v>41513.688530092593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H1626" t="s">
        <v>8224</v>
      </c>
      <c r="I1626" t="s">
        <v>8246</v>
      </c>
      <c r="K1626">
        <v>1357721335</v>
      </c>
      <c r="L1626">
        <v>1354265335</v>
      </c>
      <c r="M1626" t="b">
        <v>0</v>
      </c>
      <c r="N1626">
        <v>25</v>
      </c>
      <c r="O1626" s="9">
        <f t="shared" si="175"/>
        <v>118</v>
      </c>
      <c r="P1626" s="12">
        <f t="shared" si="176"/>
        <v>47.2</v>
      </c>
      <c r="Q1626" t="str">
        <f t="shared" si="177"/>
        <v>music</v>
      </c>
      <c r="R1626" t="str">
        <f t="shared" si="178"/>
        <v>rock</v>
      </c>
      <c r="S1626" t="b">
        <v>1</v>
      </c>
      <c r="T1626" t="s">
        <v>8276</v>
      </c>
      <c r="U1626" s="6">
        <f t="shared" si="179"/>
        <v>41243.367303240739</v>
      </c>
      <c r="V1626" s="9">
        <f t="shared" si="181"/>
        <v>2012</v>
      </c>
      <c r="W1626" s="6">
        <f t="shared" si="180"/>
        <v>41283.367303240739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H1627" t="s">
        <v>8224</v>
      </c>
      <c r="I1627" t="s">
        <v>8246</v>
      </c>
      <c r="K1627">
        <v>1347382053</v>
      </c>
      <c r="L1627">
        <v>1344962853</v>
      </c>
      <c r="M1627" t="b">
        <v>0</v>
      </c>
      <c r="N1627">
        <v>104</v>
      </c>
      <c r="O1627" s="9">
        <f t="shared" si="175"/>
        <v>155.33333333333334</v>
      </c>
      <c r="P1627" s="12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t="b">
        <v>1</v>
      </c>
      <c r="T1627" t="s">
        <v>8276</v>
      </c>
      <c r="U1627" s="6">
        <f t="shared" si="179"/>
        <v>41135.699687500004</v>
      </c>
      <c r="V1627" s="9">
        <f t="shared" si="181"/>
        <v>2012</v>
      </c>
      <c r="W1627" s="6">
        <f t="shared" si="180"/>
        <v>41163.699687500004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H1628" t="s">
        <v>8224</v>
      </c>
      <c r="I1628" t="s">
        <v>8246</v>
      </c>
      <c r="K1628">
        <v>1385932867</v>
      </c>
      <c r="L1628">
        <v>1383337267</v>
      </c>
      <c r="M1628" t="b">
        <v>0</v>
      </c>
      <c r="N1628">
        <v>108</v>
      </c>
      <c r="O1628" s="9">
        <f t="shared" si="175"/>
        <v>101.1875</v>
      </c>
      <c r="P1628" s="12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t="b">
        <v>1</v>
      </c>
      <c r="T1628" t="s">
        <v>8276</v>
      </c>
      <c r="U1628" s="6">
        <f t="shared" si="179"/>
        <v>41579.847997685181</v>
      </c>
      <c r="V1628" s="9">
        <f t="shared" si="181"/>
        <v>2013</v>
      </c>
      <c r="W1628" s="6">
        <f t="shared" si="180"/>
        <v>41609.889664351853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H1629" t="s">
        <v>8224</v>
      </c>
      <c r="I1629" t="s">
        <v>8246</v>
      </c>
      <c r="K1629">
        <v>1353905940</v>
      </c>
      <c r="L1629">
        <v>1351011489</v>
      </c>
      <c r="M1629" t="b">
        <v>0</v>
      </c>
      <c r="N1629">
        <v>38</v>
      </c>
      <c r="O1629" s="9">
        <f t="shared" si="175"/>
        <v>117</v>
      </c>
      <c r="P1629" s="12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t="b">
        <v>1</v>
      </c>
      <c r="T1629" t="s">
        <v>8276</v>
      </c>
      <c r="U1629" s="6">
        <f t="shared" si="179"/>
        <v>41205.707048611112</v>
      </c>
      <c r="V1629" s="9">
        <f t="shared" si="181"/>
        <v>2012</v>
      </c>
      <c r="W1629" s="6">
        <f t="shared" si="180"/>
        <v>41239.207638888889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H1630" t="s">
        <v>8224</v>
      </c>
      <c r="I1630" t="s">
        <v>8246</v>
      </c>
      <c r="K1630">
        <v>1403026882</v>
      </c>
      <c r="L1630">
        <v>1400175682</v>
      </c>
      <c r="M1630" t="b">
        <v>0</v>
      </c>
      <c r="N1630">
        <v>88</v>
      </c>
      <c r="O1630" s="9">
        <f t="shared" si="175"/>
        <v>100.925</v>
      </c>
      <c r="P1630" s="12">
        <f t="shared" si="176"/>
        <v>45.875</v>
      </c>
      <c r="Q1630" t="str">
        <f t="shared" si="177"/>
        <v>music</v>
      </c>
      <c r="R1630" t="str">
        <f t="shared" si="178"/>
        <v>rock</v>
      </c>
      <c r="S1630" t="b">
        <v>1</v>
      </c>
      <c r="T1630" t="s">
        <v>8276</v>
      </c>
      <c r="U1630" s="6">
        <f t="shared" si="179"/>
        <v>41774.737060185187</v>
      </c>
      <c r="V1630" s="9">
        <f t="shared" si="181"/>
        <v>2014</v>
      </c>
      <c r="W1630" s="6">
        <f t="shared" si="180"/>
        <v>41807.737060185187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H1631" t="s">
        <v>8224</v>
      </c>
      <c r="I1631" t="s">
        <v>8246</v>
      </c>
      <c r="K1631">
        <v>1392929333</v>
      </c>
      <c r="L1631">
        <v>1389041333</v>
      </c>
      <c r="M1631" t="b">
        <v>0</v>
      </c>
      <c r="N1631">
        <v>82</v>
      </c>
      <c r="O1631" s="9">
        <f t="shared" si="175"/>
        <v>103.66666666666667</v>
      </c>
      <c r="P1631" s="12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t="b">
        <v>1</v>
      </c>
      <c r="T1631" t="s">
        <v>8276</v>
      </c>
      <c r="U1631" s="6">
        <f t="shared" si="179"/>
        <v>41645.867280092592</v>
      </c>
      <c r="V1631" s="9">
        <f t="shared" si="181"/>
        <v>2014</v>
      </c>
      <c r="W1631" s="6">
        <f t="shared" si="180"/>
        <v>41690.867280092592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H1632" t="s">
        <v>8224</v>
      </c>
      <c r="I1632" t="s">
        <v>8246</v>
      </c>
      <c r="K1632">
        <v>1330671540</v>
      </c>
      <c r="L1632">
        <v>1328040375</v>
      </c>
      <c r="M1632" t="b">
        <v>0</v>
      </c>
      <c r="N1632">
        <v>126</v>
      </c>
      <c r="O1632" s="9">
        <f t="shared" si="175"/>
        <v>265.25</v>
      </c>
      <c r="P1632" s="1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t="b">
        <v>1</v>
      </c>
      <c r="T1632" t="s">
        <v>8276</v>
      </c>
      <c r="U1632" s="6">
        <f t="shared" si="179"/>
        <v>40939.837673611109</v>
      </c>
      <c r="V1632" s="9">
        <f t="shared" si="181"/>
        <v>2012</v>
      </c>
      <c r="W1632" s="6">
        <f t="shared" si="180"/>
        <v>40970.290972222225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H1633" t="s">
        <v>8224</v>
      </c>
      <c r="I1633" t="s">
        <v>8246</v>
      </c>
      <c r="K1633">
        <v>1350074261</v>
      </c>
      <c r="L1633">
        <v>1347482261</v>
      </c>
      <c r="M1633" t="b">
        <v>0</v>
      </c>
      <c r="N1633">
        <v>133</v>
      </c>
      <c r="O1633" s="9">
        <f t="shared" si="175"/>
        <v>155.91</v>
      </c>
      <c r="P1633" s="12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t="b">
        <v>1</v>
      </c>
      <c r="T1633" t="s">
        <v>8276</v>
      </c>
      <c r="U1633" s="6">
        <f t="shared" si="179"/>
        <v>41164.859502314815</v>
      </c>
      <c r="V1633" s="9">
        <f t="shared" si="181"/>
        <v>2012</v>
      </c>
      <c r="W1633" s="6">
        <f t="shared" si="180"/>
        <v>41194.859502314815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H1634" t="s">
        <v>8224</v>
      </c>
      <c r="I1634" t="s">
        <v>8246</v>
      </c>
      <c r="K1634">
        <v>1316851854</v>
      </c>
      <c r="L1634">
        <v>1311667854</v>
      </c>
      <c r="M1634" t="b">
        <v>0</v>
      </c>
      <c r="N1634">
        <v>47</v>
      </c>
      <c r="O1634" s="9">
        <f t="shared" si="175"/>
        <v>101.625</v>
      </c>
      <c r="P1634" s="12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t="b">
        <v>1</v>
      </c>
      <c r="T1634" t="s">
        <v>8276</v>
      </c>
      <c r="U1634" s="6">
        <f t="shared" si="179"/>
        <v>40750.340902777782</v>
      </c>
      <c r="V1634" s="9">
        <f t="shared" si="181"/>
        <v>2011</v>
      </c>
      <c r="W1634" s="6">
        <f t="shared" si="180"/>
        <v>40810.340902777782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H1635" t="s">
        <v>8224</v>
      </c>
      <c r="I1635" t="s">
        <v>8246</v>
      </c>
      <c r="K1635">
        <v>1326690000</v>
      </c>
      <c r="L1635">
        <v>1324329156</v>
      </c>
      <c r="M1635" t="b">
        <v>0</v>
      </c>
      <c r="N1635">
        <v>58</v>
      </c>
      <c r="O1635" s="9">
        <f t="shared" si="175"/>
        <v>100</v>
      </c>
      <c r="P1635" s="12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t="b">
        <v>1</v>
      </c>
      <c r="T1635" t="s">
        <v>8276</v>
      </c>
      <c r="U1635" s="6">
        <f t="shared" si="179"/>
        <v>40896.883750000001</v>
      </c>
      <c r="V1635" s="9">
        <f t="shared" si="181"/>
        <v>2011</v>
      </c>
      <c r="W1635" s="6">
        <f t="shared" si="180"/>
        <v>40924.208333333336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H1636" t="s">
        <v>8224</v>
      </c>
      <c r="I1636" t="s">
        <v>8246</v>
      </c>
      <c r="K1636">
        <v>1306994340</v>
      </c>
      <c r="L1636">
        <v>1303706001</v>
      </c>
      <c r="M1636" t="b">
        <v>0</v>
      </c>
      <c r="N1636">
        <v>32</v>
      </c>
      <c r="O1636" s="9">
        <f t="shared" si="175"/>
        <v>100.5</v>
      </c>
      <c r="P1636" s="12">
        <f t="shared" si="176"/>
        <v>62.8125</v>
      </c>
      <c r="Q1636" t="str">
        <f t="shared" si="177"/>
        <v>music</v>
      </c>
      <c r="R1636" t="str">
        <f t="shared" si="178"/>
        <v>rock</v>
      </c>
      <c r="S1636" t="b">
        <v>1</v>
      </c>
      <c r="T1636" t="s">
        <v>8276</v>
      </c>
      <c r="U1636" s="6">
        <f t="shared" si="179"/>
        <v>40658.189826388887</v>
      </c>
      <c r="V1636" s="9">
        <f t="shared" si="181"/>
        <v>2011</v>
      </c>
      <c r="W1636" s="6">
        <f t="shared" si="180"/>
        <v>40696.249305555553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H1637" t="s">
        <v>8224</v>
      </c>
      <c r="I1637" t="s">
        <v>8246</v>
      </c>
      <c r="K1637">
        <v>1468270261</v>
      </c>
      <c r="L1637">
        <v>1463086261</v>
      </c>
      <c r="M1637" t="b">
        <v>0</v>
      </c>
      <c r="N1637">
        <v>37</v>
      </c>
      <c r="O1637" s="9">
        <f t="shared" si="175"/>
        <v>125.3</v>
      </c>
      <c r="P1637" s="12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t="b">
        <v>1</v>
      </c>
      <c r="T1637" t="s">
        <v>8276</v>
      </c>
      <c r="U1637" s="6">
        <f t="shared" si="179"/>
        <v>42502.868761574078</v>
      </c>
      <c r="V1637" s="9">
        <f t="shared" si="181"/>
        <v>2016</v>
      </c>
      <c r="W1637" s="6">
        <f t="shared" si="180"/>
        <v>42562.868761574078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H1638" t="s">
        <v>8224</v>
      </c>
      <c r="I1638" t="s">
        <v>8246</v>
      </c>
      <c r="K1638">
        <v>1307851200</v>
      </c>
      <c r="L1638">
        <v>1304129088</v>
      </c>
      <c r="M1638" t="b">
        <v>0</v>
      </c>
      <c r="N1638">
        <v>87</v>
      </c>
      <c r="O1638" s="9">
        <f t="shared" si="175"/>
        <v>103.55555555555556</v>
      </c>
      <c r="P1638" s="12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t="b">
        <v>1</v>
      </c>
      <c r="T1638" t="s">
        <v>8276</v>
      </c>
      <c r="U1638" s="6">
        <f t="shared" si="179"/>
        <v>40663.08666666667</v>
      </c>
      <c r="V1638" s="9">
        <f t="shared" si="181"/>
        <v>2011</v>
      </c>
      <c r="W1638" s="6">
        <f t="shared" si="180"/>
        <v>40706.166666666664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H1639" t="s">
        <v>8224</v>
      </c>
      <c r="I1639" t="s">
        <v>8246</v>
      </c>
      <c r="K1639">
        <v>1262302740</v>
      </c>
      <c r="L1639">
        <v>1257444140</v>
      </c>
      <c r="M1639" t="b">
        <v>0</v>
      </c>
      <c r="N1639">
        <v>15</v>
      </c>
      <c r="O1639" s="9">
        <f t="shared" si="175"/>
        <v>103.8</v>
      </c>
      <c r="P1639" s="12">
        <f t="shared" si="176"/>
        <v>34.6</v>
      </c>
      <c r="Q1639" t="str">
        <f t="shared" si="177"/>
        <v>music</v>
      </c>
      <c r="R1639" t="str">
        <f t="shared" si="178"/>
        <v>rock</v>
      </c>
      <c r="S1639" t="b">
        <v>1</v>
      </c>
      <c r="T1639" t="s">
        <v>8276</v>
      </c>
      <c r="U1639" s="6">
        <f t="shared" si="179"/>
        <v>40122.751620370371</v>
      </c>
      <c r="V1639" s="9">
        <f t="shared" si="181"/>
        <v>2009</v>
      </c>
      <c r="W1639" s="6">
        <f t="shared" si="180"/>
        <v>40178.985416666663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H1640" t="s">
        <v>8224</v>
      </c>
      <c r="I1640" t="s">
        <v>8246</v>
      </c>
      <c r="K1640">
        <v>1362086700</v>
      </c>
      <c r="L1640">
        <v>1358180968</v>
      </c>
      <c r="M1640" t="b">
        <v>0</v>
      </c>
      <c r="N1640">
        <v>27</v>
      </c>
      <c r="O1640" s="9">
        <f t="shared" si="175"/>
        <v>105</v>
      </c>
      <c r="P1640" s="12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t="b">
        <v>1</v>
      </c>
      <c r="T1640" t="s">
        <v>8276</v>
      </c>
      <c r="U1640" s="6">
        <f t="shared" si="179"/>
        <v>41288.68712962963</v>
      </c>
      <c r="V1640" s="9">
        <f t="shared" si="181"/>
        <v>2013</v>
      </c>
      <c r="W1640" s="6">
        <f t="shared" si="180"/>
        <v>41333.892361111109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H1641" t="s">
        <v>8224</v>
      </c>
      <c r="I1641" t="s">
        <v>8246</v>
      </c>
      <c r="K1641">
        <v>1330789165</v>
      </c>
      <c r="L1641">
        <v>1328197165</v>
      </c>
      <c r="M1641" t="b">
        <v>0</v>
      </c>
      <c r="N1641">
        <v>19</v>
      </c>
      <c r="O1641" s="9">
        <f t="shared" si="175"/>
        <v>100</v>
      </c>
      <c r="P1641" s="12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t="b">
        <v>1</v>
      </c>
      <c r="T1641" t="s">
        <v>8276</v>
      </c>
      <c r="U1641" s="6">
        <f t="shared" si="179"/>
        <v>40941.652372685188</v>
      </c>
      <c r="V1641" s="9">
        <f t="shared" si="181"/>
        <v>2012</v>
      </c>
      <c r="W1641" s="6">
        <f t="shared" si="180"/>
        <v>40971.652372685188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H1642" t="s">
        <v>8224</v>
      </c>
      <c r="I1642" t="s">
        <v>8246</v>
      </c>
      <c r="K1642">
        <v>1280800740</v>
      </c>
      <c r="L1642">
        <v>1279603955</v>
      </c>
      <c r="M1642" t="b">
        <v>0</v>
      </c>
      <c r="N1642">
        <v>17</v>
      </c>
      <c r="O1642" s="9">
        <f t="shared" si="175"/>
        <v>169.86</v>
      </c>
      <c r="P1642" s="1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t="b">
        <v>1</v>
      </c>
      <c r="T1642" t="s">
        <v>8276</v>
      </c>
      <c r="U1642" s="6">
        <f t="shared" si="179"/>
        <v>40379.23096064815</v>
      </c>
      <c r="V1642" s="9">
        <f t="shared" si="181"/>
        <v>2010</v>
      </c>
      <c r="W1642" s="6">
        <f t="shared" si="180"/>
        <v>40393.082638888889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H1643" t="s">
        <v>8224</v>
      </c>
      <c r="I1643" t="s">
        <v>8246</v>
      </c>
      <c r="K1643">
        <v>1418998744</v>
      </c>
      <c r="L1643">
        <v>1416406744</v>
      </c>
      <c r="M1643" t="b">
        <v>0</v>
      </c>
      <c r="N1643">
        <v>26</v>
      </c>
      <c r="O1643" s="9">
        <f t="shared" si="175"/>
        <v>101.4</v>
      </c>
      <c r="P1643" s="12">
        <f t="shared" si="176"/>
        <v>97.5</v>
      </c>
      <c r="Q1643" t="str">
        <f t="shared" si="177"/>
        <v>music</v>
      </c>
      <c r="R1643" t="str">
        <f t="shared" si="178"/>
        <v>pop</v>
      </c>
      <c r="S1643" t="b">
        <v>1</v>
      </c>
      <c r="T1643" t="s">
        <v>8292</v>
      </c>
      <c r="U1643" s="6">
        <f t="shared" si="179"/>
        <v>41962.596574074079</v>
      </c>
      <c r="V1643" s="9">
        <f t="shared" si="181"/>
        <v>2014</v>
      </c>
      <c r="W1643" s="6">
        <f t="shared" si="180"/>
        <v>41992.596574074079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H1644" t="s">
        <v>8224</v>
      </c>
      <c r="I1644" t="s">
        <v>8246</v>
      </c>
      <c r="K1644">
        <v>1308011727</v>
      </c>
      <c r="L1644">
        <v>1306283727</v>
      </c>
      <c r="M1644" t="b">
        <v>0</v>
      </c>
      <c r="N1644">
        <v>28</v>
      </c>
      <c r="O1644" s="9">
        <f t="shared" si="175"/>
        <v>100</v>
      </c>
      <c r="P1644" s="12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t="b">
        <v>1</v>
      </c>
      <c r="T1644" t="s">
        <v>8292</v>
      </c>
      <c r="U1644" s="6">
        <f t="shared" si="179"/>
        <v>40688.024618055555</v>
      </c>
      <c r="V1644" s="9">
        <f t="shared" si="181"/>
        <v>2011</v>
      </c>
      <c r="W1644" s="6">
        <f t="shared" si="180"/>
        <v>40708.024618055555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H1645" t="s">
        <v>8224</v>
      </c>
      <c r="I1645" t="s">
        <v>8246</v>
      </c>
      <c r="K1645">
        <v>1348516012</v>
      </c>
      <c r="L1645">
        <v>1345924012</v>
      </c>
      <c r="M1645" t="b">
        <v>0</v>
      </c>
      <c r="N1645">
        <v>37</v>
      </c>
      <c r="O1645" s="9">
        <f t="shared" si="175"/>
        <v>124.7</v>
      </c>
      <c r="P1645" s="12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t="b">
        <v>1</v>
      </c>
      <c r="T1645" t="s">
        <v>8292</v>
      </c>
      <c r="U1645" s="6">
        <f t="shared" si="179"/>
        <v>41146.824212962965</v>
      </c>
      <c r="V1645" s="9">
        <f t="shared" si="181"/>
        <v>2012</v>
      </c>
      <c r="W1645" s="6">
        <f t="shared" si="180"/>
        <v>41176.824212962965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H1646" t="s">
        <v>8224</v>
      </c>
      <c r="I1646" t="s">
        <v>8246</v>
      </c>
      <c r="K1646">
        <v>1353551160</v>
      </c>
      <c r="L1646">
        <v>1348363560</v>
      </c>
      <c r="M1646" t="b">
        <v>0</v>
      </c>
      <c r="N1646">
        <v>128</v>
      </c>
      <c r="O1646" s="9">
        <f t="shared" si="175"/>
        <v>109.5</v>
      </c>
      <c r="P1646" s="12">
        <f t="shared" si="176"/>
        <v>85.546875</v>
      </c>
      <c r="Q1646" t="str">
        <f t="shared" si="177"/>
        <v>music</v>
      </c>
      <c r="R1646" t="str">
        <f t="shared" si="178"/>
        <v>pop</v>
      </c>
      <c r="S1646" t="b">
        <v>1</v>
      </c>
      <c r="T1646" t="s">
        <v>8292</v>
      </c>
      <c r="U1646" s="6">
        <f t="shared" si="179"/>
        <v>41175.05972222222</v>
      </c>
      <c r="V1646" s="9">
        <f t="shared" si="181"/>
        <v>2012</v>
      </c>
      <c r="W1646" s="6">
        <f t="shared" si="180"/>
        <v>41235.101388888885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H1647" t="s">
        <v>8224</v>
      </c>
      <c r="I1647" t="s">
        <v>8246</v>
      </c>
      <c r="K1647">
        <v>1379515740</v>
      </c>
      <c r="L1647">
        <v>1378306140</v>
      </c>
      <c r="M1647" t="b">
        <v>0</v>
      </c>
      <c r="N1647">
        <v>10</v>
      </c>
      <c r="O1647" s="9">
        <f t="shared" si="175"/>
        <v>110.8</v>
      </c>
      <c r="P1647" s="12">
        <f t="shared" si="176"/>
        <v>554</v>
      </c>
      <c r="Q1647" t="str">
        <f t="shared" si="177"/>
        <v>music</v>
      </c>
      <c r="R1647" t="str">
        <f t="shared" si="178"/>
        <v>pop</v>
      </c>
      <c r="S1647" t="b">
        <v>1</v>
      </c>
      <c r="T1647" t="s">
        <v>8292</v>
      </c>
      <c r="U1647" s="6">
        <f t="shared" si="179"/>
        <v>41521.617361111115</v>
      </c>
      <c r="V1647" s="9">
        <f t="shared" si="181"/>
        <v>2013</v>
      </c>
      <c r="W1647" s="6">
        <f t="shared" si="180"/>
        <v>41535.617361111115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H1648" t="s">
        <v>8225</v>
      </c>
      <c r="I1648" t="s">
        <v>8247</v>
      </c>
      <c r="K1648">
        <v>1408039860</v>
      </c>
      <c r="L1648">
        <v>1405248503</v>
      </c>
      <c r="M1648" t="b">
        <v>0</v>
      </c>
      <c r="N1648">
        <v>83</v>
      </c>
      <c r="O1648" s="9">
        <f t="shared" si="175"/>
        <v>110.2</v>
      </c>
      <c r="P1648" s="12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t="b">
        <v>1</v>
      </c>
      <c r="T1648" t="s">
        <v>8292</v>
      </c>
      <c r="U1648" s="6">
        <f t="shared" si="179"/>
        <v>41833.450266203705</v>
      </c>
      <c r="V1648" s="9">
        <f t="shared" si="181"/>
        <v>2014</v>
      </c>
      <c r="W1648" s="6">
        <f t="shared" si="180"/>
        <v>41865.757638888885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H1649" t="s">
        <v>8224</v>
      </c>
      <c r="I1649" t="s">
        <v>8246</v>
      </c>
      <c r="K1649">
        <v>1339235377</v>
      </c>
      <c r="L1649">
        <v>1336643377</v>
      </c>
      <c r="M1649" t="b">
        <v>0</v>
      </c>
      <c r="N1649">
        <v>46</v>
      </c>
      <c r="O1649" s="9">
        <f t="shared" si="175"/>
        <v>104.72</v>
      </c>
      <c r="P1649" s="12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t="b">
        <v>1</v>
      </c>
      <c r="T1649" t="s">
        <v>8292</v>
      </c>
      <c r="U1649" s="6">
        <f t="shared" si="179"/>
        <v>41039.409456018519</v>
      </c>
      <c r="V1649" s="9">
        <f t="shared" si="181"/>
        <v>2012</v>
      </c>
      <c r="W1649" s="6">
        <f t="shared" si="180"/>
        <v>41069.409456018519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H1650" t="s">
        <v>8224</v>
      </c>
      <c r="I1650" t="s">
        <v>8246</v>
      </c>
      <c r="K1650">
        <v>1300636482</v>
      </c>
      <c r="L1650">
        <v>1298048082</v>
      </c>
      <c r="M1650" t="b">
        <v>0</v>
      </c>
      <c r="N1650">
        <v>90</v>
      </c>
      <c r="O1650" s="9">
        <f t="shared" si="175"/>
        <v>125.26086956521739</v>
      </c>
      <c r="P1650" s="12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t="b">
        <v>1</v>
      </c>
      <c r="T1650" t="s">
        <v>8292</v>
      </c>
      <c r="U1650" s="6">
        <f t="shared" si="179"/>
        <v>40592.704652777778</v>
      </c>
      <c r="V1650" s="9">
        <f t="shared" si="181"/>
        <v>2011</v>
      </c>
      <c r="W1650" s="6">
        <f t="shared" si="180"/>
        <v>40622.662986111114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H1651" t="s">
        <v>8224</v>
      </c>
      <c r="I1651" t="s">
        <v>8246</v>
      </c>
      <c r="K1651">
        <v>1400862355</v>
      </c>
      <c r="L1651">
        <v>1396974355</v>
      </c>
      <c r="M1651" t="b">
        <v>0</v>
      </c>
      <c r="N1651">
        <v>81</v>
      </c>
      <c r="O1651" s="9">
        <f t="shared" si="175"/>
        <v>100.58763157894737</v>
      </c>
      <c r="P1651" s="12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t="b">
        <v>1</v>
      </c>
      <c r="T1651" t="s">
        <v>8292</v>
      </c>
      <c r="U1651" s="6">
        <f t="shared" si="179"/>
        <v>41737.684664351851</v>
      </c>
      <c r="V1651" s="9">
        <f t="shared" si="181"/>
        <v>2014</v>
      </c>
      <c r="W1651" s="6">
        <f t="shared" si="180"/>
        <v>41782.684664351851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H1652" t="s">
        <v>8224</v>
      </c>
      <c r="I1652" t="s">
        <v>8246</v>
      </c>
      <c r="K1652">
        <v>1381314437</v>
      </c>
      <c r="L1652">
        <v>1378722437</v>
      </c>
      <c r="M1652" t="b">
        <v>0</v>
      </c>
      <c r="N1652">
        <v>32</v>
      </c>
      <c r="O1652" s="9">
        <f t="shared" si="175"/>
        <v>141.55000000000001</v>
      </c>
      <c r="P1652" s="12">
        <f t="shared" si="176"/>
        <v>88.46875</v>
      </c>
      <c r="Q1652" t="str">
        <f t="shared" si="177"/>
        <v>music</v>
      </c>
      <c r="R1652" t="str">
        <f t="shared" si="178"/>
        <v>pop</v>
      </c>
      <c r="S1652" t="b">
        <v>1</v>
      </c>
      <c r="T1652" t="s">
        <v>8292</v>
      </c>
      <c r="U1652" s="6">
        <f t="shared" si="179"/>
        <v>41526.435613425929</v>
      </c>
      <c r="V1652" s="9">
        <f t="shared" si="181"/>
        <v>2013</v>
      </c>
      <c r="W1652" s="6">
        <f t="shared" si="180"/>
        <v>41556.435613425929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H1653" t="s">
        <v>8224</v>
      </c>
      <c r="I1653" t="s">
        <v>8246</v>
      </c>
      <c r="K1653">
        <v>1303801140</v>
      </c>
      <c r="L1653">
        <v>1300916220</v>
      </c>
      <c r="M1653" t="b">
        <v>0</v>
      </c>
      <c r="N1653">
        <v>20</v>
      </c>
      <c r="O1653" s="9">
        <f t="shared" si="175"/>
        <v>100.75</v>
      </c>
      <c r="P1653" s="12">
        <f t="shared" si="176"/>
        <v>100.75</v>
      </c>
      <c r="Q1653" t="str">
        <f t="shared" si="177"/>
        <v>music</v>
      </c>
      <c r="R1653" t="str">
        <f t="shared" si="178"/>
        <v>pop</v>
      </c>
      <c r="S1653" t="b">
        <v>1</v>
      </c>
      <c r="T1653" t="s">
        <v>8292</v>
      </c>
      <c r="U1653" s="6">
        <f t="shared" si="179"/>
        <v>40625.900694444441</v>
      </c>
      <c r="V1653" s="9">
        <f t="shared" si="181"/>
        <v>2011</v>
      </c>
      <c r="W1653" s="6">
        <f t="shared" si="180"/>
        <v>40659.290972222225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H1654" t="s">
        <v>8224</v>
      </c>
      <c r="I1654" t="s">
        <v>8246</v>
      </c>
      <c r="K1654">
        <v>1385297393</v>
      </c>
      <c r="L1654">
        <v>1382701793</v>
      </c>
      <c r="M1654" t="b">
        <v>0</v>
      </c>
      <c r="N1654">
        <v>70</v>
      </c>
      <c r="O1654" s="9">
        <f t="shared" si="175"/>
        <v>100.66666666666667</v>
      </c>
      <c r="P1654" s="12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t="b">
        <v>1</v>
      </c>
      <c r="T1654" t="s">
        <v>8292</v>
      </c>
      <c r="U1654" s="6">
        <f t="shared" si="179"/>
        <v>41572.492974537039</v>
      </c>
      <c r="V1654" s="9">
        <f t="shared" si="181"/>
        <v>2013</v>
      </c>
      <c r="W1654" s="6">
        <f t="shared" si="180"/>
        <v>41602.534641203703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H1655" t="s">
        <v>8224</v>
      </c>
      <c r="I1655" t="s">
        <v>8246</v>
      </c>
      <c r="K1655">
        <v>1303675296</v>
      </c>
      <c r="L1655">
        <v>1300996896</v>
      </c>
      <c r="M1655" t="b">
        <v>0</v>
      </c>
      <c r="N1655">
        <v>168</v>
      </c>
      <c r="O1655" s="9">
        <f t="shared" si="175"/>
        <v>174.2304</v>
      </c>
      <c r="P1655" s="12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t="b">
        <v>1</v>
      </c>
      <c r="T1655" t="s">
        <v>8292</v>
      </c>
      <c r="U1655" s="6">
        <f t="shared" si="179"/>
        <v>40626.834444444445</v>
      </c>
      <c r="V1655" s="9">
        <f t="shared" si="181"/>
        <v>2011</v>
      </c>
      <c r="W1655" s="6">
        <f t="shared" si="180"/>
        <v>40657.834444444445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H1656" t="s">
        <v>8224</v>
      </c>
      <c r="I1656" t="s">
        <v>8246</v>
      </c>
      <c r="K1656">
        <v>1334784160</v>
      </c>
      <c r="L1656">
        <v>1332192160</v>
      </c>
      <c r="M1656" t="b">
        <v>0</v>
      </c>
      <c r="N1656">
        <v>34</v>
      </c>
      <c r="O1656" s="9">
        <f t="shared" si="175"/>
        <v>119.90909090909091</v>
      </c>
      <c r="P1656" s="12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t="b">
        <v>1</v>
      </c>
      <c r="T1656" t="s">
        <v>8292</v>
      </c>
      <c r="U1656" s="6">
        <f t="shared" si="179"/>
        <v>40987.890740740739</v>
      </c>
      <c r="V1656" s="9">
        <f t="shared" si="181"/>
        <v>2012</v>
      </c>
      <c r="W1656" s="6">
        <f t="shared" si="180"/>
        <v>41017.890740740739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H1657" t="s">
        <v>8224</v>
      </c>
      <c r="I1657" t="s">
        <v>8246</v>
      </c>
      <c r="K1657">
        <v>1333648820</v>
      </c>
      <c r="L1657">
        <v>1331060420</v>
      </c>
      <c r="M1657" t="b">
        <v>0</v>
      </c>
      <c r="N1657">
        <v>48</v>
      </c>
      <c r="O1657" s="9">
        <f t="shared" si="175"/>
        <v>142.86666666666667</v>
      </c>
      <c r="P1657" s="12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t="b">
        <v>1</v>
      </c>
      <c r="T1657" t="s">
        <v>8292</v>
      </c>
      <c r="U1657" s="6">
        <f t="shared" si="179"/>
        <v>40974.791898148149</v>
      </c>
      <c r="V1657" s="9">
        <f t="shared" si="181"/>
        <v>2012</v>
      </c>
      <c r="W1657" s="6">
        <f t="shared" si="180"/>
        <v>41004.750231481477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H1658" t="s">
        <v>8224</v>
      </c>
      <c r="I1658" t="s">
        <v>8246</v>
      </c>
      <c r="K1658">
        <v>1355437052</v>
      </c>
      <c r="L1658">
        <v>1352845052</v>
      </c>
      <c r="M1658" t="b">
        <v>0</v>
      </c>
      <c r="N1658">
        <v>48</v>
      </c>
      <c r="O1658" s="9">
        <f t="shared" si="175"/>
        <v>100.33493333333334</v>
      </c>
      <c r="P1658" s="12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t="b">
        <v>1</v>
      </c>
      <c r="T1658" t="s">
        <v>8292</v>
      </c>
      <c r="U1658" s="6">
        <f t="shared" si="179"/>
        <v>41226.928842592592</v>
      </c>
      <c r="V1658" s="9">
        <f t="shared" si="181"/>
        <v>2012</v>
      </c>
      <c r="W1658" s="6">
        <f t="shared" si="180"/>
        <v>41256.928842592592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H1659" t="s">
        <v>8224</v>
      </c>
      <c r="I1659" t="s">
        <v>8246</v>
      </c>
      <c r="K1659">
        <v>1337885168</v>
      </c>
      <c r="L1659">
        <v>1335293168</v>
      </c>
      <c r="M1659" t="b">
        <v>0</v>
      </c>
      <c r="N1659">
        <v>221</v>
      </c>
      <c r="O1659" s="9">
        <f t="shared" si="175"/>
        <v>104.93380000000001</v>
      </c>
      <c r="P1659" s="12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t="b">
        <v>1</v>
      </c>
      <c r="T1659" t="s">
        <v>8292</v>
      </c>
      <c r="U1659" s="6">
        <f t="shared" si="179"/>
        <v>41023.782037037039</v>
      </c>
      <c r="V1659" s="9">
        <f t="shared" si="181"/>
        <v>2012</v>
      </c>
      <c r="W1659" s="6">
        <f t="shared" si="180"/>
        <v>41053.782037037039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H1660" t="s">
        <v>8224</v>
      </c>
      <c r="I1660" t="s">
        <v>8246</v>
      </c>
      <c r="K1660">
        <v>1355840400</v>
      </c>
      <c r="L1660">
        <v>1352524767</v>
      </c>
      <c r="M1660" t="b">
        <v>0</v>
      </c>
      <c r="N1660">
        <v>107</v>
      </c>
      <c r="O1660" s="9">
        <f t="shared" si="175"/>
        <v>132.23333333333332</v>
      </c>
      <c r="P1660" s="12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t="b">
        <v>1</v>
      </c>
      <c r="T1660" t="s">
        <v>8292</v>
      </c>
      <c r="U1660" s="6">
        <f t="shared" si="179"/>
        <v>41223.22184027778</v>
      </c>
      <c r="V1660" s="9">
        <f t="shared" si="181"/>
        <v>2012</v>
      </c>
      <c r="W1660" s="6">
        <f t="shared" si="180"/>
        <v>41261.597222222219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H1661" t="s">
        <v>8225</v>
      </c>
      <c r="I1661" t="s">
        <v>8247</v>
      </c>
      <c r="K1661">
        <v>1387281600</v>
      </c>
      <c r="L1661">
        <v>1384811721</v>
      </c>
      <c r="M1661" t="b">
        <v>0</v>
      </c>
      <c r="N1661">
        <v>45</v>
      </c>
      <c r="O1661" s="9">
        <f t="shared" si="175"/>
        <v>112.8</v>
      </c>
      <c r="P1661" s="12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t="b">
        <v>1</v>
      </c>
      <c r="T1661" t="s">
        <v>8292</v>
      </c>
      <c r="U1661" s="6">
        <f t="shared" si="179"/>
        <v>41596.913437499999</v>
      </c>
      <c r="V1661" s="9">
        <f t="shared" si="181"/>
        <v>2013</v>
      </c>
      <c r="W1661" s="6">
        <f t="shared" si="180"/>
        <v>41625.5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H1662" t="s">
        <v>8237</v>
      </c>
      <c r="I1662" t="s">
        <v>8249</v>
      </c>
      <c r="K1662">
        <v>1462053540</v>
      </c>
      <c r="L1662">
        <v>1459355950</v>
      </c>
      <c r="M1662" t="b">
        <v>0</v>
      </c>
      <c r="N1662">
        <v>36</v>
      </c>
      <c r="O1662" s="9">
        <f t="shared" si="175"/>
        <v>1253.75</v>
      </c>
      <c r="P1662" s="1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t="b">
        <v>1</v>
      </c>
      <c r="T1662" t="s">
        <v>8292</v>
      </c>
      <c r="U1662" s="6">
        <f t="shared" si="179"/>
        <v>42459.693865740745</v>
      </c>
      <c r="V1662" s="9">
        <f t="shared" si="181"/>
        <v>2016</v>
      </c>
      <c r="W1662" s="6">
        <f t="shared" si="180"/>
        <v>42490.915972222225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H1663" t="s">
        <v>8239</v>
      </c>
      <c r="I1663" t="s">
        <v>8249</v>
      </c>
      <c r="K1663">
        <v>1453064400</v>
      </c>
      <c r="L1663">
        <v>1449359831</v>
      </c>
      <c r="M1663" t="b">
        <v>0</v>
      </c>
      <c r="N1663">
        <v>101</v>
      </c>
      <c r="O1663" s="9">
        <f t="shared" si="175"/>
        <v>102.50632911392405</v>
      </c>
      <c r="P1663" s="12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t="b">
        <v>1</v>
      </c>
      <c r="T1663" t="s">
        <v>8292</v>
      </c>
      <c r="U1663" s="6">
        <f t="shared" si="179"/>
        <v>42343.998043981483</v>
      </c>
      <c r="V1663" s="9">
        <f t="shared" si="181"/>
        <v>2015</v>
      </c>
      <c r="W1663" s="6">
        <f t="shared" si="180"/>
        <v>42386.875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H1664" t="s">
        <v>8224</v>
      </c>
      <c r="I1664" t="s">
        <v>8246</v>
      </c>
      <c r="K1664">
        <v>1325310336</v>
      </c>
      <c r="L1664">
        <v>1320122736</v>
      </c>
      <c r="M1664" t="b">
        <v>0</v>
      </c>
      <c r="N1664">
        <v>62</v>
      </c>
      <c r="O1664" s="9">
        <f t="shared" si="175"/>
        <v>102.6375</v>
      </c>
      <c r="P1664" s="12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t="b">
        <v>1</v>
      </c>
      <c r="T1664" t="s">
        <v>8292</v>
      </c>
      <c r="U1664" s="6">
        <f t="shared" si="179"/>
        <v>40848.198333333334</v>
      </c>
      <c r="V1664" s="9">
        <f t="shared" si="181"/>
        <v>2011</v>
      </c>
      <c r="W1664" s="6">
        <f t="shared" si="180"/>
        <v>40908.239999999998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H1665" t="s">
        <v>8224</v>
      </c>
      <c r="I1665" t="s">
        <v>8246</v>
      </c>
      <c r="K1665">
        <v>1422750707</v>
      </c>
      <c r="L1665">
        <v>1420158707</v>
      </c>
      <c r="M1665" t="b">
        <v>0</v>
      </c>
      <c r="N1665">
        <v>32</v>
      </c>
      <c r="O1665" s="9">
        <f t="shared" si="175"/>
        <v>108</v>
      </c>
      <c r="P1665" s="12">
        <f t="shared" si="176"/>
        <v>33.75</v>
      </c>
      <c r="Q1665" t="str">
        <f t="shared" si="177"/>
        <v>music</v>
      </c>
      <c r="R1665" t="str">
        <f t="shared" si="178"/>
        <v>pop</v>
      </c>
      <c r="S1665" t="b">
        <v>1</v>
      </c>
      <c r="T1665" t="s">
        <v>8292</v>
      </c>
      <c r="U1665" s="6">
        <f t="shared" si="179"/>
        <v>42006.02207175926</v>
      </c>
      <c r="V1665" s="9">
        <f t="shared" si="181"/>
        <v>2015</v>
      </c>
      <c r="W1665" s="6">
        <f t="shared" si="180"/>
        <v>42036.02207175926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H1666" t="s">
        <v>8224</v>
      </c>
      <c r="I1666" t="s">
        <v>8246</v>
      </c>
      <c r="K1666">
        <v>1331870340</v>
      </c>
      <c r="L1666">
        <v>1328033818</v>
      </c>
      <c r="M1666" t="b">
        <v>0</v>
      </c>
      <c r="N1666">
        <v>89</v>
      </c>
      <c r="O1666" s="9">
        <f t="shared" si="175"/>
        <v>122.4088</v>
      </c>
      <c r="P1666" s="12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t="b">
        <v>1</v>
      </c>
      <c r="T1666" t="s">
        <v>8292</v>
      </c>
      <c r="U1666" s="6">
        <f t="shared" si="179"/>
        <v>40939.761782407411</v>
      </c>
      <c r="V1666" s="9">
        <f t="shared" si="181"/>
        <v>2012</v>
      </c>
      <c r="W1666" s="6">
        <f t="shared" si="180"/>
        <v>40984.165972222225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H1667" t="s">
        <v>8224</v>
      </c>
      <c r="I1667" t="s">
        <v>8246</v>
      </c>
      <c r="K1667">
        <v>1298343600</v>
      </c>
      <c r="L1667">
        <v>1295624113</v>
      </c>
      <c r="M1667" t="b">
        <v>0</v>
      </c>
      <c r="N1667">
        <v>93</v>
      </c>
      <c r="O1667" s="9">
        <f t="shared" ref="O1667:O1730" si="182">E1667*100/D1667</f>
        <v>119.45714285714286</v>
      </c>
      <c r="P1667" s="12">
        <f t="shared" ref="P1667:P1730" si="183">IF(N1667=0,0,E1667/N1667)</f>
        <v>44.956989247311824</v>
      </c>
      <c r="Q1667" t="str">
        <f t="shared" ref="Q1667:Q1730" si="184">LEFT(T1667,FIND("/",T1667)-1)</f>
        <v>music</v>
      </c>
      <c r="R1667" t="str">
        <f t="shared" ref="R1667:R1730" si="185">RIGHT(T1667,LEN(T1667)-FIND("/",T1667))</f>
        <v>pop</v>
      </c>
      <c r="S1667" t="b">
        <v>1</v>
      </c>
      <c r="T1667" t="s">
        <v>8292</v>
      </c>
      <c r="U1667" s="6">
        <f t="shared" ref="U1667:U1730" si="186">(L1667/86400)+DATE(1970,1,1)</f>
        <v>40564.649456018517</v>
      </c>
      <c r="V1667" s="9">
        <f t="shared" si="181"/>
        <v>2011</v>
      </c>
      <c r="W1667" s="6">
        <f t="shared" ref="W1667:W1730" si="187">(K1667/86400)+DATE(1970,1,1)</f>
        <v>40596.125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H1668" t="s">
        <v>8224</v>
      </c>
      <c r="I1668" t="s">
        <v>8246</v>
      </c>
      <c r="K1668">
        <v>1364447073</v>
      </c>
      <c r="L1668">
        <v>1361858673</v>
      </c>
      <c r="M1668" t="b">
        <v>0</v>
      </c>
      <c r="N1668">
        <v>98</v>
      </c>
      <c r="O1668" s="9">
        <f t="shared" si="182"/>
        <v>160.88</v>
      </c>
      <c r="P1668" s="12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t="b">
        <v>1</v>
      </c>
      <c r="T1668" t="s">
        <v>8292</v>
      </c>
      <c r="U1668" s="6">
        <f t="shared" si="186"/>
        <v>41331.253159722226</v>
      </c>
      <c r="V1668" s="9">
        <f t="shared" ref="V1668:V1731" si="188">YEAR(U1668)</f>
        <v>2013</v>
      </c>
      <c r="W1668" s="6">
        <f t="shared" si="187"/>
        <v>41361.211493055554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H1669" t="s">
        <v>8224</v>
      </c>
      <c r="I1669" t="s">
        <v>8246</v>
      </c>
      <c r="K1669">
        <v>1394521140</v>
      </c>
      <c r="L1669">
        <v>1392169298</v>
      </c>
      <c r="M1669" t="b">
        <v>0</v>
      </c>
      <c r="N1669">
        <v>82</v>
      </c>
      <c r="O1669" s="9">
        <f t="shared" si="182"/>
        <v>126.85294117647059</v>
      </c>
      <c r="P1669" s="12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t="b">
        <v>1</v>
      </c>
      <c r="T1669" t="s">
        <v>8292</v>
      </c>
      <c r="U1669" s="6">
        <f t="shared" si="186"/>
        <v>41682.0705787037</v>
      </c>
      <c r="V1669" s="9">
        <f t="shared" si="188"/>
        <v>2014</v>
      </c>
      <c r="W1669" s="6">
        <f t="shared" si="187"/>
        <v>41709.290972222225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H1670" t="s">
        <v>8224</v>
      </c>
      <c r="I1670" t="s">
        <v>8246</v>
      </c>
      <c r="K1670">
        <v>1322454939</v>
      </c>
      <c r="L1670">
        <v>1319859339</v>
      </c>
      <c r="M1670" t="b">
        <v>0</v>
      </c>
      <c r="N1670">
        <v>116</v>
      </c>
      <c r="O1670" s="9">
        <f t="shared" si="182"/>
        <v>102.6375</v>
      </c>
      <c r="P1670" s="12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t="b">
        <v>1</v>
      </c>
      <c r="T1670" t="s">
        <v>8292</v>
      </c>
      <c r="U1670" s="6">
        <f t="shared" si="186"/>
        <v>40845.149756944447</v>
      </c>
      <c r="V1670" s="9">
        <f t="shared" si="188"/>
        <v>2011</v>
      </c>
      <c r="W1670" s="6">
        <f t="shared" si="187"/>
        <v>40875.191423611112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H1671" t="s">
        <v>8224</v>
      </c>
      <c r="I1671" t="s">
        <v>8246</v>
      </c>
      <c r="K1671">
        <v>1464729276</v>
      </c>
      <c r="L1671">
        <v>1459545276</v>
      </c>
      <c r="M1671" t="b">
        <v>0</v>
      </c>
      <c r="N1671">
        <v>52</v>
      </c>
      <c r="O1671" s="9">
        <f t="shared" si="182"/>
        <v>139.75</v>
      </c>
      <c r="P1671" s="12">
        <f t="shared" si="183"/>
        <v>53.75</v>
      </c>
      <c r="Q1671" t="str">
        <f t="shared" si="184"/>
        <v>music</v>
      </c>
      <c r="R1671" t="str">
        <f t="shared" si="185"/>
        <v>pop</v>
      </c>
      <c r="S1671" t="b">
        <v>1</v>
      </c>
      <c r="T1671" t="s">
        <v>8292</v>
      </c>
      <c r="U1671" s="6">
        <f t="shared" si="186"/>
        <v>42461.885138888887</v>
      </c>
      <c r="V1671" s="9">
        <f t="shared" si="188"/>
        <v>2016</v>
      </c>
      <c r="W1671" s="6">
        <f t="shared" si="187"/>
        <v>42521.885138888887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H1672" t="s">
        <v>8224</v>
      </c>
      <c r="I1672" t="s">
        <v>8246</v>
      </c>
      <c r="K1672">
        <v>1278302400</v>
      </c>
      <c r="L1672">
        <v>1273961999</v>
      </c>
      <c r="M1672" t="b">
        <v>0</v>
      </c>
      <c r="N1672">
        <v>23</v>
      </c>
      <c r="O1672" s="9">
        <f t="shared" si="182"/>
        <v>102.6</v>
      </c>
      <c r="P1672" s="1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t="b">
        <v>1</v>
      </c>
      <c r="T1672" t="s">
        <v>8292</v>
      </c>
      <c r="U1672" s="6">
        <f t="shared" si="186"/>
        <v>40313.930543981478</v>
      </c>
      <c r="V1672" s="9">
        <f t="shared" si="188"/>
        <v>2010</v>
      </c>
      <c r="W1672" s="6">
        <f t="shared" si="187"/>
        <v>40364.166666666664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H1673" t="s">
        <v>8224</v>
      </c>
      <c r="I1673" t="s">
        <v>8246</v>
      </c>
      <c r="K1673">
        <v>1470056614</v>
      </c>
      <c r="L1673">
        <v>1467464614</v>
      </c>
      <c r="M1673" t="b">
        <v>0</v>
      </c>
      <c r="N1673">
        <v>77</v>
      </c>
      <c r="O1673" s="9">
        <f t="shared" si="182"/>
        <v>100.6735</v>
      </c>
      <c r="P1673" s="12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t="b">
        <v>1</v>
      </c>
      <c r="T1673" t="s">
        <v>8292</v>
      </c>
      <c r="U1673" s="6">
        <f t="shared" si="186"/>
        <v>42553.54414351852</v>
      </c>
      <c r="V1673" s="9">
        <f t="shared" si="188"/>
        <v>2016</v>
      </c>
      <c r="W1673" s="6">
        <f t="shared" si="187"/>
        <v>42583.54414351852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H1674" t="s">
        <v>8224</v>
      </c>
      <c r="I1674" t="s">
        <v>8246</v>
      </c>
      <c r="K1674">
        <v>1338824730</v>
      </c>
      <c r="L1674">
        <v>1336232730</v>
      </c>
      <c r="M1674" t="b">
        <v>0</v>
      </c>
      <c r="N1674">
        <v>49</v>
      </c>
      <c r="O1674" s="9">
        <f t="shared" si="182"/>
        <v>112.94117647058823</v>
      </c>
      <c r="P1674" s="12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t="b">
        <v>1</v>
      </c>
      <c r="T1674" t="s">
        <v>8292</v>
      </c>
      <c r="U1674" s="6">
        <f t="shared" si="186"/>
        <v>41034.656597222223</v>
      </c>
      <c r="V1674" s="9">
        <f t="shared" si="188"/>
        <v>2012</v>
      </c>
      <c r="W1674" s="6">
        <f t="shared" si="187"/>
        <v>41064.656597222223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H1675" t="s">
        <v>8224</v>
      </c>
      <c r="I1675" t="s">
        <v>8246</v>
      </c>
      <c r="K1675">
        <v>1425675892</v>
      </c>
      <c r="L1675">
        <v>1423083892</v>
      </c>
      <c r="M1675" t="b">
        <v>0</v>
      </c>
      <c r="N1675">
        <v>59</v>
      </c>
      <c r="O1675" s="9">
        <f t="shared" si="182"/>
        <v>128.0952380952381</v>
      </c>
      <c r="P1675" s="12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t="b">
        <v>1</v>
      </c>
      <c r="T1675" t="s">
        <v>8292</v>
      </c>
      <c r="U1675" s="6">
        <f t="shared" si="186"/>
        <v>42039.878379629634</v>
      </c>
      <c r="V1675" s="9">
        <f t="shared" si="188"/>
        <v>2015</v>
      </c>
      <c r="W1675" s="6">
        <f t="shared" si="187"/>
        <v>42069.878379629634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H1676" t="s">
        <v>8224</v>
      </c>
      <c r="I1676" t="s">
        <v>8246</v>
      </c>
      <c r="K1676">
        <v>1471503540</v>
      </c>
      <c r="L1676">
        <v>1468852306</v>
      </c>
      <c r="M1676" t="b">
        <v>0</v>
      </c>
      <c r="N1676">
        <v>113</v>
      </c>
      <c r="O1676" s="9">
        <f t="shared" si="182"/>
        <v>201.7</v>
      </c>
      <c r="P1676" s="12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t="b">
        <v>1</v>
      </c>
      <c r="T1676" t="s">
        <v>8292</v>
      </c>
      <c r="U1676" s="6">
        <f t="shared" si="186"/>
        <v>42569.605393518519</v>
      </c>
      <c r="V1676" s="9">
        <f t="shared" si="188"/>
        <v>2016</v>
      </c>
      <c r="W1676" s="6">
        <f t="shared" si="187"/>
        <v>42600.290972222225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H1677" t="s">
        <v>8224</v>
      </c>
      <c r="I1677" t="s">
        <v>8246</v>
      </c>
      <c r="K1677">
        <v>1318802580</v>
      </c>
      <c r="L1677">
        <v>1316194540</v>
      </c>
      <c r="M1677" t="b">
        <v>0</v>
      </c>
      <c r="N1677">
        <v>34</v>
      </c>
      <c r="O1677" s="9">
        <f t="shared" si="182"/>
        <v>137.416</v>
      </c>
      <c r="P1677" s="12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t="b">
        <v>1</v>
      </c>
      <c r="T1677" t="s">
        <v>8292</v>
      </c>
      <c r="U1677" s="6">
        <f t="shared" si="186"/>
        <v>40802.733101851853</v>
      </c>
      <c r="V1677" s="9">
        <f t="shared" si="188"/>
        <v>2011</v>
      </c>
      <c r="W1677" s="6">
        <f t="shared" si="187"/>
        <v>40832.918749999997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H1678" t="s">
        <v>8224</v>
      </c>
      <c r="I1678" t="s">
        <v>8246</v>
      </c>
      <c r="K1678">
        <v>1334980740</v>
      </c>
      <c r="L1678">
        <v>1330968347</v>
      </c>
      <c r="M1678" t="b">
        <v>0</v>
      </c>
      <c r="N1678">
        <v>42</v>
      </c>
      <c r="O1678" s="9">
        <f t="shared" si="182"/>
        <v>115.33333333333333</v>
      </c>
      <c r="P1678" s="12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t="b">
        <v>1</v>
      </c>
      <c r="T1678" t="s">
        <v>8292</v>
      </c>
      <c r="U1678" s="6">
        <f t="shared" si="186"/>
        <v>40973.726238425923</v>
      </c>
      <c r="V1678" s="9">
        <f t="shared" si="188"/>
        <v>2012</v>
      </c>
      <c r="W1678" s="6">
        <f t="shared" si="187"/>
        <v>41020.165972222225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H1679" t="s">
        <v>8227</v>
      </c>
      <c r="I1679" t="s">
        <v>8249</v>
      </c>
      <c r="K1679">
        <v>1460786340</v>
      </c>
      <c r="L1679">
        <v>1455615976</v>
      </c>
      <c r="M1679" t="b">
        <v>0</v>
      </c>
      <c r="N1679">
        <v>42</v>
      </c>
      <c r="O1679" s="9">
        <f t="shared" si="182"/>
        <v>111.66666666666667</v>
      </c>
      <c r="P1679" s="12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t="b">
        <v>1</v>
      </c>
      <c r="T1679" t="s">
        <v>8292</v>
      </c>
      <c r="U1679" s="6">
        <f t="shared" si="186"/>
        <v>42416.407129629632</v>
      </c>
      <c r="V1679" s="9">
        <f t="shared" si="188"/>
        <v>2016</v>
      </c>
      <c r="W1679" s="6">
        <f t="shared" si="187"/>
        <v>42476.249305555553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H1680" t="s">
        <v>8224</v>
      </c>
      <c r="I1680" t="s">
        <v>8246</v>
      </c>
      <c r="K1680">
        <v>1391718671</v>
      </c>
      <c r="L1680">
        <v>1390509071</v>
      </c>
      <c r="M1680" t="b">
        <v>0</v>
      </c>
      <c r="N1680">
        <v>49</v>
      </c>
      <c r="O1680" s="9">
        <f t="shared" si="182"/>
        <v>118.4</v>
      </c>
      <c r="P1680" s="12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t="b">
        <v>1</v>
      </c>
      <c r="T1680" t="s">
        <v>8292</v>
      </c>
      <c r="U1680" s="6">
        <f t="shared" si="186"/>
        <v>41662.854988425926</v>
      </c>
      <c r="V1680" s="9">
        <f t="shared" si="188"/>
        <v>2014</v>
      </c>
      <c r="W1680" s="6">
        <f t="shared" si="187"/>
        <v>41676.854988425926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H1681" t="s">
        <v>8224</v>
      </c>
      <c r="I1681" t="s">
        <v>8246</v>
      </c>
      <c r="K1681">
        <v>1311298745</v>
      </c>
      <c r="L1681">
        <v>1309311545</v>
      </c>
      <c r="M1681" t="b">
        <v>0</v>
      </c>
      <c r="N1681">
        <v>56</v>
      </c>
      <c r="O1681" s="9">
        <f t="shared" si="182"/>
        <v>175</v>
      </c>
      <c r="P1681" s="12">
        <f t="shared" si="183"/>
        <v>62.5</v>
      </c>
      <c r="Q1681" t="str">
        <f t="shared" si="184"/>
        <v>music</v>
      </c>
      <c r="R1681" t="str">
        <f t="shared" si="185"/>
        <v>pop</v>
      </c>
      <c r="S1681" t="b">
        <v>1</v>
      </c>
      <c r="T1681" t="s">
        <v>8292</v>
      </c>
      <c r="U1681" s="6">
        <f t="shared" si="186"/>
        <v>40723.068807870368</v>
      </c>
      <c r="V1681" s="9">
        <f t="shared" si="188"/>
        <v>2011</v>
      </c>
      <c r="W1681" s="6">
        <f t="shared" si="187"/>
        <v>40746.068807870368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H1682" t="s">
        <v>8224</v>
      </c>
      <c r="I1682" t="s">
        <v>8246</v>
      </c>
      <c r="K1682">
        <v>1405188667</v>
      </c>
      <c r="L1682">
        <v>1402596667</v>
      </c>
      <c r="M1682" t="b">
        <v>0</v>
      </c>
      <c r="N1682">
        <v>25</v>
      </c>
      <c r="O1682" s="9">
        <f t="shared" si="182"/>
        <v>117.5</v>
      </c>
      <c r="P1682" s="12">
        <f t="shared" si="183"/>
        <v>47</v>
      </c>
      <c r="Q1682" t="str">
        <f t="shared" si="184"/>
        <v>music</v>
      </c>
      <c r="R1682" t="str">
        <f t="shared" si="185"/>
        <v>pop</v>
      </c>
      <c r="S1682" t="b">
        <v>1</v>
      </c>
      <c r="T1682" t="s">
        <v>8292</v>
      </c>
      <c r="U1682" s="6">
        <f t="shared" si="186"/>
        <v>41802.757719907408</v>
      </c>
      <c r="V1682" s="9">
        <f t="shared" si="188"/>
        <v>2014</v>
      </c>
      <c r="W1682" s="6">
        <f t="shared" si="187"/>
        <v>41832.757719907408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H1683" t="s">
        <v>8224</v>
      </c>
      <c r="I1683" t="s">
        <v>8246</v>
      </c>
      <c r="K1683">
        <v>1490752800</v>
      </c>
      <c r="L1683">
        <v>1486522484</v>
      </c>
      <c r="M1683" t="b">
        <v>0</v>
      </c>
      <c r="N1683">
        <v>884</v>
      </c>
      <c r="O1683" s="9">
        <f t="shared" si="182"/>
        <v>101.42212307692307</v>
      </c>
      <c r="P1683" s="12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t="b">
        <v>0</v>
      </c>
      <c r="T1683" t="s">
        <v>8293</v>
      </c>
      <c r="U1683" s="6">
        <f t="shared" si="186"/>
        <v>42774.121342592596</v>
      </c>
      <c r="V1683" s="9">
        <f t="shared" si="188"/>
        <v>2017</v>
      </c>
      <c r="W1683" s="6">
        <f t="shared" si="187"/>
        <v>42823.083333333328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H1684" t="s">
        <v>8224</v>
      </c>
      <c r="I1684" t="s">
        <v>8246</v>
      </c>
      <c r="K1684">
        <v>1492142860</v>
      </c>
      <c r="L1684">
        <v>1486962460</v>
      </c>
      <c r="M1684" t="b">
        <v>0</v>
      </c>
      <c r="N1684">
        <v>0</v>
      </c>
      <c r="O1684" s="9">
        <f t="shared" si="182"/>
        <v>0</v>
      </c>
      <c r="P1684" s="12">
        <f t="shared" si="183"/>
        <v>0</v>
      </c>
      <c r="Q1684" t="str">
        <f t="shared" si="184"/>
        <v>music</v>
      </c>
      <c r="R1684" t="str">
        <f t="shared" si="185"/>
        <v>faith</v>
      </c>
      <c r="S1684" t="b">
        <v>0</v>
      </c>
      <c r="T1684" t="s">
        <v>8293</v>
      </c>
      <c r="U1684" s="6">
        <f t="shared" si="186"/>
        <v>42779.21365740741</v>
      </c>
      <c r="V1684" s="9">
        <f t="shared" si="188"/>
        <v>2017</v>
      </c>
      <c r="W1684" s="6">
        <f t="shared" si="187"/>
        <v>42839.171990740739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H1685" t="s">
        <v>8230</v>
      </c>
      <c r="I1685" t="s">
        <v>8249</v>
      </c>
      <c r="K1685">
        <v>1491590738</v>
      </c>
      <c r="L1685">
        <v>1489517138</v>
      </c>
      <c r="M1685" t="b">
        <v>0</v>
      </c>
      <c r="N1685">
        <v>10</v>
      </c>
      <c r="O1685" s="9">
        <f t="shared" si="182"/>
        <v>21.714285714285715</v>
      </c>
      <c r="P1685" s="12">
        <f t="shared" si="183"/>
        <v>76</v>
      </c>
      <c r="Q1685" t="str">
        <f t="shared" si="184"/>
        <v>music</v>
      </c>
      <c r="R1685" t="str">
        <f t="shared" si="185"/>
        <v>faith</v>
      </c>
      <c r="S1685" t="b">
        <v>0</v>
      </c>
      <c r="T1685" t="s">
        <v>8293</v>
      </c>
      <c r="U1685" s="6">
        <f t="shared" si="186"/>
        <v>42808.781689814816</v>
      </c>
      <c r="V1685" s="9">
        <f t="shared" si="188"/>
        <v>2017</v>
      </c>
      <c r="W1685" s="6">
        <f t="shared" si="187"/>
        <v>42832.781689814816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H1686" t="s">
        <v>8224</v>
      </c>
      <c r="I1686" t="s">
        <v>8246</v>
      </c>
      <c r="K1686">
        <v>1489775641</v>
      </c>
      <c r="L1686">
        <v>1487360041</v>
      </c>
      <c r="M1686" t="b">
        <v>0</v>
      </c>
      <c r="N1686">
        <v>101</v>
      </c>
      <c r="O1686" s="9">
        <f t="shared" si="182"/>
        <v>109.125</v>
      </c>
      <c r="P1686" s="12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t="b">
        <v>0</v>
      </c>
      <c r="T1686" t="s">
        <v>8293</v>
      </c>
      <c r="U1686" s="6">
        <f t="shared" si="186"/>
        <v>42783.815289351856</v>
      </c>
      <c r="V1686" s="9">
        <f t="shared" si="188"/>
        <v>2017</v>
      </c>
      <c r="W1686" s="6">
        <f t="shared" si="187"/>
        <v>42811.773622685185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H1687" t="s">
        <v>8224</v>
      </c>
      <c r="I1687" t="s">
        <v>8246</v>
      </c>
      <c r="K1687">
        <v>1490331623</v>
      </c>
      <c r="L1687">
        <v>1487743223</v>
      </c>
      <c r="M1687" t="b">
        <v>0</v>
      </c>
      <c r="N1687">
        <v>15</v>
      </c>
      <c r="O1687" s="9">
        <f t="shared" si="182"/>
        <v>102.85714285714286</v>
      </c>
      <c r="P1687" s="12">
        <f t="shared" si="183"/>
        <v>24</v>
      </c>
      <c r="Q1687" t="str">
        <f t="shared" si="184"/>
        <v>music</v>
      </c>
      <c r="R1687" t="str">
        <f t="shared" si="185"/>
        <v>faith</v>
      </c>
      <c r="S1687" t="b">
        <v>0</v>
      </c>
      <c r="T1687" t="s">
        <v>8293</v>
      </c>
      <c r="U1687" s="6">
        <f t="shared" si="186"/>
        <v>42788.2502662037</v>
      </c>
      <c r="V1687" s="9">
        <f t="shared" si="188"/>
        <v>2017</v>
      </c>
      <c r="W1687" s="6">
        <f t="shared" si="187"/>
        <v>42818.208599537036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H1688" t="s">
        <v>8229</v>
      </c>
      <c r="I1688" t="s">
        <v>8251</v>
      </c>
      <c r="K1688">
        <v>1493320519</v>
      </c>
      <c r="L1688">
        <v>1488140119</v>
      </c>
      <c r="M1688" t="b">
        <v>0</v>
      </c>
      <c r="N1688">
        <v>1</v>
      </c>
      <c r="O1688" s="9">
        <f t="shared" si="182"/>
        <v>0.36</v>
      </c>
      <c r="P1688" s="12">
        <f t="shared" si="183"/>
        <v>18</v>
      </c>
      <c r="Q1688" t="str">
        <f t="shared" si="184"/>
        <v>music</v>
      </c>
      <c r="R1688" t="str">
        <f t="shared" si="185"/>
        <v>faith</v>
      </c>
      <c r="S1688" t="b">
        <v>0</v>
      </c>
      <c r="T1688" t="s">
        <v>8293</v>
      </c>
      <c r="U1688" s="6">
        <f t="shared" si="186"/>
        <v>42792.843969907408</v>
      </c>
      <c r="V1688" s="9">
        <f t="shared" si="188"/>
        <v>2017</v>
      </c>
      <c r="W1688" s="6">
        <f t="shared" si="187"/>
        <v>42852.802303240736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H1689" t="s">
        <v>8224</v>
      </c>
      <c r="I1689" t="s">
        <v>8246</v>
      </c>
      <c r="K1689">
        <v>1491855300</v>
      </c>
      <c r="L1689">
        <v>1488935245</v>
      </c>
      <c r="M1689" t="b">
        <v>0</v>
      </c>
      <c r="N1689">
        <v>39</v>
      </c>
      <c r="O1689" s="9">
        <f t="shared" si="182"/>
        <v>31.25</v>
      </c>
      <c r="P1689" s="12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t="b">
        <v>0</v>
      </c>
      <c r="T1689" t="s">
        <v>8293</v>
      </c>
      <c r="U1689" s="6">
        <f t="shared" si="186"/>
        <v>42802.046817129631</v>
      </c>
      <c r="V1689" s="9">
        <f t="shared" si="188"/>
        <v>2017</v>
      </c>
      <c r="W1689" s="6">
        <f t="shared" si="187"/>
        <v>42835.84375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H1690" t="s">
        <v>8224</v>
      </c>
      <c r="I1690" t="s">
        <v>8246</v>
      </c>
      <c r="K1690">
        <v>1491738594</v>
      </c>
      <c r="L1690">
        <v>1489150194</v>
      </c>
      <c r="M1690" t="b">
        <v>0</v>
      </c>
      <c r="N1690">
        <v>7</v>
      </c>
      <c r="O1690" s="9">
        <f t="shared" si="182"/>
        <v>44.3</v>
      </c>
      <c r="P1690" s="12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t="b">
        <v>0</v>
      </c>
      <c r="T1690" t="s">
        <v>8293</v>
      </c>
      <c r="U1690" s="6">
        <f t="shared" si="186"/>
        <v>42804.534652777773</v>
      </c>
      <c r="V1690" s="9">
        <f t="shared" si="188"/>
        <v>2017</v>
      </c>
      <c r="W1690" s="6">
        <f t="shared" si="187"/>
        <v>42834.492986111116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H1691" t="s">
        <v>8224</v>
      </c>
      <c r="I1691" t="s">
        <v>8246</v>
      </c>
      <c r="K1691">
        <v>1489700230</v>
      </c>
      <c r="L1691">
        <v>1487111830</v>
      </c>
      <c r="M1691" t="b">
        <v>0</v>
      </c>
      <c r="N1691">
        <v>14</v>
      </c>
      <c r="O1691" s="9">
        <f t="shared" si="182"/>
        <v>100</v>
      </c>
      <c r="P1691" s="12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t="b">
        <v>0</v>
      </c>
      <c r="T1691" t="s">
        <v>8293</v>
      </c>
      <c r="U1691" s="6">
        <f t="shared" si="186"/>
        <v>42780.942476851851</v>
      </c>
      <c r="V1691" s="9">
        <f t="shared" si="188"/>
        <v>2017</v>
      </c>
      <c r="W1691" s="6">
        <f t="shared" si="187"/>
        <v>42810.900810185187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H1692" t="s">
        <v>8224</v>
      </c>
      <c r="I1692" t="s">
        <v>8246</v>
      </c>
      <c r="K1692">
        <v>1491470442</v>
      </c>
      <c r="L1692">
        <v>1488882042</v>
      </c>
      <c r="M1692" t="b">
        <v>0</v>
      </c>
      <c r="N1692">
        <v>11</v>
      </c>
      <c r="O1692" s="9">
        <f t="shared" si="182"/>
        <v>25.4</v>
      </c>
      <c r="P1692" s="1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t="b">
        <v>0</v>
      </c>
      <c r="T1692" t="s">
        <v>8293</v>
      </c>
      <c r="U1692" s="6">
        <f t="shared" si="186"/>
        <v>42801.43104166667</v>
      </c>
      <c r="V1692" s="9">
        <f t="shared" si="188"/>
        <v>2017</v>
      </c>
      <c r="W1692" s="6">
        <f t="shared" si="187"/>
        <v>42831.389374999999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H1693" t="s">
        <v>8224</v>
      </c>
      <c r="I1693" t="s">
        <v>8246</v>
      </c>
      <c r="K1693">
        <v>1491181200</v>
      </c>
      <c r="L1693">
        <v>1488387008</v>
      </c>
      <c r="M1693" t="b">
        <v>0</v>
      </c>
      <c r="N1693">
        <v>38</v>
      </c>
      <c r="O1693" s="9">
        <f t="shared" si="182"/>
        <v>33.473333333333336</v>
      </c>
      <c r="P1693" s="12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t="b">
        <v>0</v>
      </c>
      <c r="T1693" t="s">
        <v>8293</v>
      </c>
      <c r="U1693" s="6">
        <f t="shared" si="186"/>
        <v>42795.701481481483</v>
      </c>
      <c r="V1693" s="9">
        <f t="shared" si="188"/>
        <v>2017</v>
      </c>
      <c r="W1693" s="6">
        <f t="shared" si="187"/>
        <v>42828.041666666672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H1694" t="s">
        <v>8224</v>
      </c>
      <c r="I1694" t="s">
        <v>8246</v>
      </c>
      <c r="K1694">
        <v>1490572740</v>
      </c>
      <c r="L1694">
        <v>1487734667</v>
      </c>
      <c r="M1694" t="b">
        <v>0</v>
      </c>
      <c r="N1694">
        <v>15</v>
      </c>
      <c r="O1694" s="9">
        <f t="shared" si="182"/>
        <v>47.8</v>
      </c>
      <c r="P1694" s="12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t="b">
        <v>0</v>
      </c>
      <c r="T1694" t="s">
        <v>8293</v>
      </c>
      <c r="U1694" s="6">
        <f t="shared" si="186"/>
        <v>42788.151238425926</v>
      </c>
      <c r="V1694" s="9">
        <f t="shared" si="188"/>
        <v>2017</v>
      </c>
      <c r="W1694" s="6">
        <f t="shared" si="187"/>
        <v>42820.999305555553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H1695" t="s">
        <v>8225</v>
      </c>
      <c r="I1695" t="s">
        <v>8247</v>
      </c>
      <c r="K1695">
        <v>1491768000</v>
      </c>
      <c r="L1695">
        <v>1489097112</v>
      </c>
      <c r="M1695" t="b">
        <v>0</v>
      </c>
      <c r="N1695">
        <v>8</v>
      </c>
      <c r="O1695" s="9">
        <f t="shared" si="182"/>
        <v>9.3333333333333339</v>
      </c>
      <c r="P1695" s="12">
        <f t="shared" si="183"/>
        <v>35</v>
      </c>
      <c r="Q1695" t="str">
        <f t="shared" si="184"/>
        <v>music</v>
      </c>
      <c r="R1695" t="str">
        <f t="shared" si="185"/>
        <v>faith</v>
      </c>
      <c r="S1695" t="b">
        <v>0</v>
      </c>
      <c r="T1695" t="s">
        <v>8293</v>
      </c>
      <c r="U1695" s="6">
        <f t="shared" si="186"/>
        <v>42803.920277777783</v>
      </c>
      <c r="V1695" s="9">
        <f t="shared" si="188"/>
        <v>2017</v>
      </c>
      <c r="W1695" s="6">
        <f t="shared" si="187"/>
        <v>42834.833333333328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H1696" t="s">
        <v>8224</v>
      </c>
      <c r="I1696" t="s">
        <v>8246</v>
      </c>
      <c r="K1696">
        <v>1490589360</v>
      </c>
      <c r="L1696">
        <v>1488038674</v>
      </c>
      <c r="M1696" t="b">
        <v>0</v>
      </c>
      <c r="N1696">
        <v>1</v>
      </c>
      <c r="O1696" s="9">
        <f t="shared" si="182"/>
        <v>0.05</v>
      </c>
      <c r="P1696" s="12">
        <f t="shared" si="183"/>
        <v>5</v>
      </c>
      <c r="Q1696" t="str">
        <f t="shared" si="184"/>
        <v>music</v>
      </c>
      <c r="R1696" t="str">
        <f t="shared" si="185"/>
        <v>faith</v>
      </c>
      <c r="S1696" t="b">
        <v>0</v>
      </c>
      <c r="T1696" t="s">
        <v>8293</v>
      </c>
      <c r="U1696" s="6">
        <f t="shared" si="186"/>
        <v>42791.669837962967</v>
      </c>
      <c r="V1696" s="9">
        <f t="shared" si="188"/>
        <v>2017</v>
      </c>
      <c r="W1696" s="6">
        <f t="shared" si="187"/>
        <v>42821.191666666666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H1697" t="s">
        <v>8224</v>
      </c>
      <c r="I1697" t="s">
        <v>8246</v>
      </c>
      <c r="K1697">
        <v>1491786000</v>
      </c>
      <c r="L1697">
        <v>1488847514</v>
      </c>
      <c r="M1697" t="b">
        <v>0</v>
      </c>
      <c r="N1697">
        <v>23</v>
      </c>
      <c r="O1697" s="9">
        <f t="shared" si="182"/>
        <v>11.708333333333334</v>
      </c>
      <c r="P1697" s="12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t="b">
        <v>0</v>
      </c>
      <c r="T1697" t="s">
        <v>8293</v>
      </c>
      <c r="U1697" s="6">
        <f t="shared" si="186"/>
        <v>42801.031412037039</v>
      </c>
      <c r="V1697" s="9">
        <f t="shared" si="188"/>
        <v>2017</v>
      </c>
      <c r="W1697" s="6">
        <f t="shared" si="187"/>
        <v>42835.041666666672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H1698" t="s">
        <v>8224</v>
      </c>
      <c r="I1698" t="s">
        <v>8246</v>
      </c>
      <c r="K1698">
        <v>1491007211</v>
      </c>
      <c r="L1698">
        <v>1488418811</v>
      </c>
      <c r="M1698" t="b">
        <v>0</v>
      </c>
      <c r="N1698">
        <v>0</v>
      </c>
      <c r="O1698" s="9">
        <f t="shared" si="182"/>
        <v>0</v>
      </c>
      <c r="P1698" s="12">
        <f t="shared" si="183"/>
        <v>0</v>
      </c>
      <c r="Q1698" t="str">
        <f t="shared" si="184"/>
        <v>music</v>
      </c>
      <c r="R1698" t="str">
        <f t="shared" si="185"/>
        <v>faith</v>
      </c>
      <c r="S1698" t="b">
        <v>0</v>
      </c>
      <c r="T1698" t="s">
        <v>8293</v>
      </c>
      <c r="U1698" s="6">
        <f t="shared" si="186"/>
        <v>42796.069571759261</v>
      </c>
      <c r="V1698" s="9">
        <f t="shared" si="188"/>
        <v>2017</v>
      </c>
      <c r="W1698" s="6">
        <f t="shared" si="187"/>
        <v>42826.027905092589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H1699" t="s">
        <v>8224</v>
      </c>
      <c r="I1699" t="s">
        <v>8246</v>
      </c>
      <c r="K1699">
        <v>1491781648</v>
      </c>
      <c r="L1699">
        <v>1489193248</v>
      </c>
      <c r="M1699" t="b">
        <v>0</v>
      </c>
      <c r="N1699">
        <v>22</v>
      </c>
      <c r="O1699" s="9">
        <f t="shared" si="182"/>
        <v>20.207999999999998</v>
      </c>
      <c r="P1699" s="12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t="b">
        <v>0</v>
      </c>
      <c r="T1699" t="s">
        <v>8293</v>
      </c>
      <c r="U1699" s="6">
        <f t="shared" si="186"/>
        <v>42805.032962962963</v>
      </c>
      <c r="V1699" s="9">
        <f t="shared" si="188"/>
        <v>2017</v>
      </c>
      <c r="W1699" s="6">
        <f t="shared" si="187"/>
        <v>42834.991296296299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H1700" t="s">
        <v>8224</v>
      </c>
      <c r="I1700" t="s">
        <v>8246</v>
      </c>
      <c r="K1700">
        <v>1490499180</v>
      </c>
      <c r="L1700">
        <v>1488430760</v>
      </c>
      <c r="M1700" t="b">
        <v>0</v>
      </c>
      <c r="N1700">
        <v>0</v>
      </c>
      <c r="O1700" s="9">
        <f t="shared" si="182"/>
        <v>0</v>
      </c>
      <c r="P1700" s="12">
        <f t="shared" si="183"/>
        <v>0</v>
      </c>
      <c r="Q1700" t="str">
        <f t="shared" si="184"/>
        <v>music</v>
      </c>
      <c r="R1700" t="str">
        <f t="shared" si="185"/>
        <v>faith</v>
      </c>
      <c r="S1700" t="b">
        <v>0</v>
      </c>
      <c r="T1700" t="s">
        <v>8293</v>
      </c>
      <c r="U1700" s="6">
        <f t="shared" si="186"/>
        <v>42796.207870370374</v>
      </c>
      <c r="V1700" s="9">
        <f t="shared" si="188"/>
        <v>2017</v>
      </c>
      <c r="W1700" s="6">
        <f t="shared" si="187"/>
        <v>42820.147916666669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H1701" t="s">
        <v>8224</v>
      </c>
      <c r="I1701" t="s">
        <v>8246</v>
      </c>
      <c r="K1701">
        <v>1491943445</v>
      </c>
      <c r="L1701">
        <v>1489351445</v>
      </c>
      <c r="M1701" t="b">
        <v>0</v>
      </c>
      <c r="N1701">
        <v>4</v>
      </c>
      <c r="O1701" s="9">
        <f t="shared" si="182"/>
        <v>4.2311459353574925</v>
      </c>
      <c r="P1701" s="12">
        <f t="shared" si="183"/>
        <v>54</v>
      </c>
      <c r="Q1701" t="str">
        <f t="shared" si="184"/>
        <v>music</v>
      </c>
      <c r="R1701" t="str">
        <f t="shared" si="185"/>
        <v>faith</v>
      </c>
      <c r="S1701" t="b">
        <v>0</v>
      </c>
      <c r="T1701" t="s">
        <v>8293</v>
      </c>
      <c r="U1701" s="6">
        <f t="shared" si="186"/>
        <v>42806.863946759258</v>
      </c>
      <c r="V1701" s="9">
        <f t="shared" si="188"/>
        <v>2017</v>
      </c>
      <c r="W1701" s="6">
        <f t="shared" si="187"/>
        <v>42836.863946759258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H1702" t="s">
        <v>8224</v>
      </c>
      <c r="I1702" t="s">
        <v>8246</v>
      </c>
      <c r="K1702">
        <v>1491019200</v>
      </c>
      <c r="L1702">
        <v>1488418990</v>
      </c>
      <c r="M1702" t="b">
        <v>0</v>
      </c>
      <c r="N1702">
        <v>79</v>
      </c>
      <c r="O1702" s="9">
        <f t="shared" si="182"/>
        <v>26.06</v>
      </c>
      <c r="P1702" s="1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t="b">
        <v>0</v>
      </c>
      <c r="T1702" t="s">
        <v>8293</v>
      </c>
      <c r="U1702" s="6">
        <f t="shared" si="186"/>
        <v>42796.071643518517</v>
      </c>
      <c r="V1702" s="9">
        <f t="shared" si="188"/>
        <v>2017</v>
      </c>
      <c r="W1702" s="6">
        <f t="shared" si="187"/>
        <v>42826.166666666672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H1703" t="s">
        <v>8224</v>
      </c>
      <c r="I1703" t="s">
        <v>8246</v>
      </c>
      <c r="K1703">
        <v>1421337405</v>
      </c>
      <c r="L1703">
        <v>1418745405</v>
      </c>
      <c r="M1703" t="b">
        <v>0</v>
      </c>
      <c r="N1703">
        <v>2</v>
      </c>
      <c r="O1703" s="9">
        <f t="shared" si="182"/>
        <v>0.19801980198019803</v>
      </c>
      <c r="P1703" s="12">
        <f t="shared" si="183"/>
        <v>5</v>
      </c>
      <c r="Q1703" t="str">
        <f t="shared" si="184"/>
        <v>music</v>
      </c>
      <c r="R1703" t="str">
        <f t="shared" si="185"/>
        <v>faith</v>
      </c>
      <c r="S1703" t="b">
        <v>0</v>
      </c>
      <c r="T1703" t="s">
        <v>8293</v>
      </c>
      <c r="U1703" s="6">
        <f t="shared" si="186"/>
        <v>41989.664409722223</v>
      </c>
      <c r="V1703" s="9">
        <f t="shared" si="188"/>
        <v>2014</v>
      </c>
      <c r="W1703" s="6">
        <f t="shared" si="187"/>
        <v>42019.664409722223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H1704" t="s">
        <v>8224</v>
      </c>
      <c r="I1704" t="s">
        <v>8246</v>
      </c>
      <c r="K1704">
        <v>1427745150</v>
      </c>
      <c r="L1704">
        <v>1425156750</v>
      </c>
      <c r="M1704" t="b">
        <v>0</v>
      </c>
      <c r="N1704">
        <v>1</v>
      </c>
      <c r="O1704" s="9">
        <f t="shared" si="182"/>
        <v>6.0606060606060606E-3</v>
      </c>
      <c r="P1704" s="12">
        <f t="shared" si="183"/>
        <v>1</v>
      </c>
      <c r="Q1704" t="str">
        <f t="shared" si="184"/>
        <v>music</v>
      </c>
      <c r="R1704" t="str">
        <f t="shared" si="185"/>
        <v>faith</v>
      </c>
      <c r="S1704" t="b">
        <v>0</v>
      </c>
      <c r="T1704" t="s">
        <v>8293</v>
      </c>
      <c r="U1704" s="6">
        <f t="shared" si="186"/>
        <v>42063.869791666672</v>
      </c>
      <c r="V1704" s="9">
        <f t="shared" si="188"/>
        <v>2015</v>
      </c>
      <c r="W1704" s="6">
        <f t="shared" si="187"/>
        <v>42093.828125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H1705" t="s">
        <v>8224</v>
      </c>
      <c r="I1705" t="s">
        <v>8246</v>
      </c>
      <c r="K1705">
        <v>1441003537</v>
      </c>
      <c r="L1705">
        <v>1435819537</v>
      </c>
      <c r="M1705" t="b">
        <v>0</v>
      </c>
      <c r="N1705">
        <v>2</v>
      </c>
      <c r="O1705" s="9">
        <f t="shared" si="182"/>
        <v>1.02</v>
      </c>
      <c r="P1705" s="12">
        <f t="shared" si="183"/>
        <v>25.5</v>
      </c>
      <c r="Q1705" t="str">
        <f t="shared" si="184"/>
        <v>music</v>
      </c>
      <c r="R1705" t="str">
        <f t="shared" si="185"/>
        <v>faith</v>
      </c>
      <c r="S1705" t="b">
        <v>0</v>
      </c>
      <c r="T1705" t="s">
        <v>8293</v>
      </c>
      <c r="U1705" s="6">
        <f t="shared" si="186"/>
        <v>42187.281678240739</v>
      </c>
      <c r="V1705" s="9">
        <f t="shared" si="188"/>
        <v>2015</v>
      </c>
      <c r="W1705" s="6">
        <f t="shared" si="187"/>
        <v>42247.281678240739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H1706" t="s">
        <v>8224</v>
      </c>
      <c r="I1706" t="s">
        <v>8246</v>
      </c>
      <c r="K1706">
        <v>1424056873</v>
      </c>
      <c r="L1706">
        <v>1421464873</v>
      </c>
      <c r="M1706" t="b">
        <v>0</v>
      </c>
      <c r="N1706">
        <v>11</v>
      </c>
      <c r="O1706" s="9">
        <f t="shared" si="182"/>
        <v>65.099999999999994</v>
      </c>
      <c r="P1706" s="12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t="b">
        <v>0</v>
      </c>
      <c r="T1706" t="s">
        <v>8293</v>
      </c>
      <c r="U1706" s="6">
        <f t="shared" si="186"/>
        <v>42021.139733796299</v>
      </c>
      <c r="V1706" s="9">
        <f t="shared" si="188"/>
        <v>2015</v>
      </c>
      <c r="W1706" s="6">
        <f t="shared" si="187"/>
        <v>42051.139733796299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H1707" t="s">
        <v>8224</v>
      </c>
      <c r="I1707" t="s">
        <v>8246</v>
      </c>
      <c r="K1707">
        <v>1441814400</v>
      </c>
      <c r="L1707">
        <v>1440807846</v>
      </c>
      <c r="M1707" t="b">
        <v>0</v>
      </c>
      <c r="N1707">
        <v>0</v>
      </c>
      <c r="O1707" s="9">
        <f t="shared" si="182"/>
        <v>0</v>
      </c>
      <c r="P1707" s="12">
        <f t="shared" si="183"/>
        <v>0</v>
      </c>
      <c r="Q1707" t="str">
        <f t="shared" si="184"/>
        <v>music</v>
      </c>
      <c r="R1707" t="str">
        <f t="shared" si="185"/>
        <v>faith</v>
      </c>
      <c r="S1707" t="b">
        <v>0</v>
      </c>
      <c r="T1707" t="s">
        <v>8293</v>
      </c>
      <c r="U1707" s="6">
        <f t="shared" si="186"/>
        <v>42245.016736111109</v>
      </c>
      <c r="V1707" s="9">
        <f t="shared" si="188"/>
        <v>2015</v>
      </c>
      <c r="W1707" s="6">
        <f t="shared" si="187"/>
        <v>42256.666666666672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H1708" t="s">
        <v>8236</v>
      </c>
      <c r="I1708" t="s">
        <v>8249</v>
      </c>
      <c r="K1708">
        <v>1440314472</v>
      </c>
      <c r="L1708">
        <v>1435130472</v>
      </c>
      <c r="M1708" t="b">
        <v>0</v>
      </c>
      <c r="N1708">
        <v>0</v>
      </c>
      <c r="O1708" s="9">
        <f t="shared" si="182"/>
        <v>0</v>
      </c>
      <c r="P1708" s="12">
        <f t="shared" si="183"/>
        <v>0</v>
      </c>
      <c r="Q1708" t="str">
        <f t="shared" si="184"/>
        <v>music</v>
      </c>
      <c r="R1708" t="str">
        <f t="shared" si="185"/>
        <v>faith</v>
      </c>
      <c r="S1708" t="b">
        <v>0</v>
      </c>
      <c r="T1708" t="s">
        <v>8293</v>
      </c>
      <c r="U1708" s="6">
        <f t="shared" si="186"/>
        <v>42179.306388888886</v>
      </c>
      <c r="V1708" s="9">
        <f t="shared" si="188"/>
        <v>2015</v>
      </c>
      <c r="W1708" s="6">
        <f t="shared" si="187"/>
        <v>42239.306388888886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H1709" t="s">
        <v>8224</v>
      </c>
      <c r="I1709" t="s">
        <v>8246</v>
      </c>
      <c r="K1709">
        <v>1459181895</v>
      </c>
      <c r="L1709">
        <v>1456593495</v>
      </c>
      <c r="M1709" t="b">
        <v>0</v>
      </c>
      <c r="N1709">
        <v>9</v>
      </c>
      <c r="O1709" s="9">
        <f t="shared" si="182"/>
        <v>9.74</v>
      </c>
      <c r="P1709" s="12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t="b">
        <v>0</v>
      </c>
      <c r="T1709" t="s">
        <v>8293</v>
      </c>
      <c r="U1709" s="6">
        <f t="shared" si="186"/>
        <v>42427.721006944441</v>
      </c>
      <c r="V1709" s="9">
        <f t="shared" si="188"/>
        <v>2016</v>
      </c>
      <c r="W1709" s="6">
        <f t="shared" si="187"/>
        <v>42457.679340277777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H1710" t="s">
        <v>8224</v>
      </c>
      <c r="I1710" t="s">
        <v>8246</v>
      </c>
      <c r="K1710">
        <v>1462135706</v>
      </c>
      <c r="L1710">
        <v>1458679706</v>
      </c>
      <c r="M1710" t="b">
        <v>0</v>
      </c>
      <c r="N1710">
        <v>0</v>
      </c>
      <c r="O1710" s="9">
        <f t="shared" si="182"/>
        <v>0</v>
      </c>
      <c r="P1710" s="12">
        <f t="shared" si="183"/>
        <v>0</v>
      </c>
      <c r="Q1710" t="str">
        <f t="shared" si="184"/>
        <v>music</v>
      </c>
      <c r="R1710" t="str">
        <f t="shared" si="185"/>
        <v>faith</v>
      </c>
      <c r="S1710" t="b">
        <v>0</v>
      </c>
      <c r="T1710" t="s">
        <v>8293</v>
      </c>
      <c r="U1710" s="6">
        <f t="shared" si="186"/>
        <v>42451.866967592592</v>
      </c>
      <c r="V1710" s="9">
        <f t="shared" si="188"/>
        <v>2016</v>
      </c>
      <c r="W1710" s="6">
        <f t="shared" si="187"/>
        <v>42491.866967592592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H1711" t="s">
        <v>8224</v>
      </c>
      <c r="I1711" t="s">
        <v>8246</v>
      </c>
      <c r="K1711">
        <v>1409513940</v>
      </c>
      <c r="L1711">
        <v>1405949514</v>
      </c>
      <c r="M1711" t="b">
        <v>0</v>
      </c>
      <c r="N1711">
        <v>4</v>
      </c>
      <c r="O1711" s="9">
        <f t="shared" si="182"/>
        <v>4.8571428571428568</v>
      </c>
      <c r="P1711" s="12">
        <f t="shared" si="183"/>
        <v>21.25</v>
      </c>
      <c r="Q1711" t="str">
        <f t="shared" si="184"/>
        <v>music</v>
      </c>
      <c r="R1711" t="str">
        <f t="shared" si="185"/>
        <v>faith</v>
      </c>
      <c r="S1711" t="b">
        <v>0</v>
      </c>
      <c r="T1711" t="s">
        <v>8293</v>
      </c>
      <c r="U1711" s="6">
        <f t="shared" si="186"/>
        <v>41841.563819444447</v>
      </c>
      <c r="V1711" s="9">
        <f t="shared" si="188"/>
        <v>2014</v>
      </c>
      <c r="W1711" s="6">
        <f t="shared" si="187"/>
        <v>41882.818749999999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H1712" t="s">
        <v>8236</v>
      </c>
      <c r="I1712" t="s">
        <v>8249</v>
      </c>
      <c r="K1712">
        <v>1453122000</v>
      </c>
      <c r="L1712">
        <v>1449151888</v>
      </c>
      <c r="M1712" t="b">
        <v>0</v>
      </c>
      <c r="N1712">
        <v>1</v>
      </c>
      <c r="O1712" s="9">
        <f t="shared" si="182"/>
        <v>0.68</v>
      </c>
      <c r="P1712" s="12">
        <f t="shared" si="183"/>
        <v>34</v>
      </c>
      <c r="Q1712" t="str">
        <f t="shared" si="184"/>
        <v>music</v>
      </c>
      <c r="R1712" t="str">
        <f t="shared" si="185"/>
        <v>faith</v>
      </c>
      <c r="S1712" t="b">
        <v>0</v>
      </c>
      <c r="T1712" t="s">
        <v>8293</v>
      </c>
      <c r="U1712" s="6">
        <f t="shared" si="186"/>
        <v>42341.591296296298</v>
      </c>
      <c r="V1712" s="9">
        <f t="shared" si="188"/>
        <v>2015</v>
      </c>
      <c r="W1712" s="6">
        <f t="shared" si="187"/>
        <v>42387.541666666672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H1713" t="s">
        <v>8224</v>
      </c>
      <c r="I1713" t="s">
        <v>8246</v>
      </c>
      <c r="K1713">
        <v>1409585434</v>
      </c>
      <c r="L1713">
        <v>1406907034</v>
      </c>
      <c r="M1713" t="b">
        <v>0</v>
      </c>
      <c r="N1713">
        <v>2</v>
      </c>
      <c r="O1713" s="9">
        <f t="shared" si="182"/>
        <v>10.5</v>
      </c>
      <c r="P1713" s="12">
        <f t="shared" si="183"/>
        <v>525</v>
      </c>
      <c r="Q1713" t="str">
        <f t="shared" si="184"/>
        <v>music</v>
      </c>
      <c r="R1713" t="str">
        <f t="shared" si="185"/>
        <v>faith</v>
      </c>
      <c r="S1713" t="b">
        <v>0</v>
      </c>
      <c r="T1713" t="s">
        <v>8293</v>
      </c>
      <c r="U1713" s="6">
        <f t="shared" si="186"/>
        <v>41852.646226851852</v>
      </c>
      <c r="V1713" s="9">
        <f t="shared" si="188"/>
        <v>2014</v>
      </c>
      <c r="W1713" s="6">
        <f t="shared" si="187"/>
        <v>41883.646226851852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H1714" t="s">
        <v>8224</v>
      </c>
      <c r="I1714" t="s">
        <v>8246</v>
      </c>
      <c r="K1714">
        <v>1435701353</v>
      </c>
      <c r="L1714">
        <v>1430517353</v>
      </c>
      <c r="M1714" t="b">
        <v>0</v>
      </c>
      <c r="N1714">
        <v>0</v>
      </c>
      <c r="O1714" s="9">
        <f t="shared" si="182"/>
        <v>0</v>
      </c>
      <c r="P1714" s="12">
        <f t="shared" si="183"/>
        <v>0</v>
      </c>
      <c r="Q1714" t="str">
        <f t="shared" si="184"/>
        <v>music</v>
      </c>
      <c r="R1714" t="str">
        <f t="shared" si="185"/>
        <v>faith</v>
      </c>
      <c r="S1714" t="b">
        <v>0</v>
      </c>
      <c r="T1714" t="s">
        <v>8293</v>
      </c>
      <c r="U1714" s="6">
        <f t="shared" si="186"/>
        <v>42125.913807870369</v>
      </c>
      <c r="V1714" s="9">
        <f t="shared" si="188"/>
        <v>2015</v>
      </c>
      <c r="W1714" s="6">
        <f t="shared" si="187"/>
        <v>42185.913807870369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H1715" t="s">
        <v>8224</v>
      </c>
      <c r="I1715" t="s">
        <v>8246</v>
      </c>
      <c r="K1715">
        <v>1412536412</v>
      </c>
      <c r="L1715">
        <v>1409944412</v>
      </c>
      <c r="M1715" t="b">
        <v>0</v>
      </c>
      <c r="N1715">
        <v>1</v>
      </c>
      <c r="O1715" s="9">
        <f t="shared" si="182"/>
        <v>1.6666666666666667</v>
      </c>
      <c r="P1715" s="12">
        <f t="shared" si="183"/>
        <v>50</v>
      </c>
      <c r="Q1715" t="str">
        <f t="shared" si="184"/>
        <v>music</v>
      </c>
      <c r="R1715" t="str">
        <f t="shared" si="185"/>
        <v>faith</v>
      </c>
      <c r="S1715" t="b">
        <v>0</v>
      </c>
      <c r="T1715" t="s">
        <v>8293</v>
      </c>
      <c r="U1715" s="6">
        <f t="shared" si="186"/>
        <v>41887.801064814819</v>
      </c>
      <c r="V1715" s="9">
        <f t="shared" si="188"/>
        <v>2014</v>
      </c>
      <c r="W1715" s="6">
        <f t="shared" si="187"/>
        <v>41917.801064814819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H1716" t="s">
        <v>8224</v>
      </c>
      <c r="I1716" t="s">
        <v>8246</v>
      </c>
      <c r="K1716">
        <v>1430517761</v>
      </c>
      <c r="L1716">
        <v>1427925761</v>
      </c>
      <c r="M1716" t="b">
        <v>0</v>
      </c>
      <c r="N1716">
        <v>17</v>
      </c>
      <c r="O1716" s="9">
        <f t="shared" si="182"/>
        <v>7.8680000000000003</v>
      </c>
      <c r="P1716" s="12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t="b">
        <v>0</v>
      </c>
      <c r="T1716" t="s">
        <v>8293</v>
      </c>
      <c r="U1716" s="6">
        <f t="shared" si="186"/>
        <v>42095.918530092589</v>
      </c>
      <c r="V1716" s="9">
        <f t="shared" si="188"/>
        <v>2015</v>
      </c>
      <c r="W1716" s="6">
        <f t="shared" si="187"/>
        <v>42125.918530092589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H1717" t="s">
        <v>8224</v>
      </c>
      <c r="I1717" t="s">
        <v>8246</v>
      </c>
      <c r="K1717">
        <v>1427772120</v>
      </c>
      <c r="L1717">
        <v>1425186785</v>
      </c>
      <c r="M1717" t="b">
        <v>0</v>
      </c>
      <c r="N1717">
        <v>2</v>
      </c>
      <c r="O1717" s="9">
        <f t="shared" si="182"/>
        <v>0.22</v>
      </c>
      <c r="P1717" s="12">
        <f t="shared" si="183"/>
        <v>5.5</v>
      </c>
      <c r="Q1717" t="str">
        <f t="shared" si="184"/>
        <v>music</v>
      </c>
      <c r="R1717" t="str">
        <f t="shared" si="185"/>
        <v>faith</v>
      </c>
      <c r="S1717" t="b">
        <v>0</v>
      </c>
      <c r="T1717" t="s">
        <v>8293</v>
      </c>
      <c r="U1717" s="6">
        <f t="shared" si="186"/>
        <v>42064.217418981483</v>
      </c>
      <c r="V1717" s="9">
        <f t="shared" si="188"/>
        <v>2015</v>
      </c>
      <c r="W1717" s="6">
        <f t="shared" si="187"/>
        <v>42094.140277777777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H1718" t="s">
        <v>8224</v>
      </c>
      <c r="I1718" t="s">
        <v>8246</v>
      </c>
      <c r="K1718">
        <v>1481295099</v>
      </c>
      <c r="L1718">
        <v>1477835499</v>
      </c>
      <c r="M1718" t="b">
        <v>0</v>
      </c>
      <c r="N1718">
        <v>3</v>
      </c>
      <c r="O1718" s="9">
        <f t="shared" si="182"/>
        <v>7.5</v>
      </c>
      <c r="P1718" s="12">
        <f t="shared" si="183"/>
        <v>50</v>
      </c>
      <c r="Q1718" t="str">
        <f t="shared" si="184"/>
        <v>music</v>
      </c>
      <c r="R1718" t="str">
        <f t="shared" si="185"/>
        <v>faith</v>
      </c>
      <c r="S1718" t="b">
        <v>0</v>
      </c>
      <c r="T1718" t="s">
        <v>8293</v>
      </c>
      <c r="U1718" s="6">
        <f t="shared" si="186"/>
        <v>42673.577534722222</v>
      </c>
      <c r="V1718" s="9">
        <f t="shared" si="188"/>
        <v>2016</v>
      </c>
      <c r="W1718" s="6">
        <f t="shared" si="187"/>
        <v>42713.619201388894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H1719" t="s">
        <v>8224</v>
      </c>
      <c r="I1719" t="s">
        <v>8246</v>
      </c>
      <c r="K1719">
        <v>1461211200</v>
      </c>
      <c r="L1719">
        <v>1459467238</v>
      </c>
      <c r="M1719" t="b">
        <v>0</v>
      </c>
      <c r="N1719">
        <v>41</v>
      </c>
      <c r="O1719" s="9">
        <f t="shared" si="182"/>
        <v>42.725880551301685</v>
      </c>
      <c r="P1719" s="12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t="b">
        <v>0</v>
      </c>
      <c r="T1719" t="s">
        <v>8293</v>
      </c>
      <c r="U1719" s="6">
        <f t="shared" si="186"/>
        <v>42460.981921296298</v>
      </c>
      <c r="V1719" s="9">
        <f t="shared" si="188"/>
        <v>2016</v>
      </c>
      <c r="W1719" s="6">
        <f t="shared" si="187"/>
        <v>42481.166666666672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H1720" t="s">
        <v>8224</v>
      </c>
      <c r="I1720" t="s">
        <v>8246</v>
      </c>
      <c r="K1720">
        <v>1463201940</v>
      </c>
      <c r="L1720">
        <v>1459435149</v>
      </c>
      <c r="M1720" t="b">
        <v>0</v>
      </c>
      <c r="N1720">
        <v>2</v>
      </c>
      <c r="O1720" s="9">
        <f t="shared" si="182"/>
        <v>0.21428571428571427</v>
      </c>
      <c r="P1720" s="12">
        <f t="shared" si="183"/>
        <v>37.5</v>
      </c>
      <c r="Q1720" t="str">
        <f t="shared" si="184"/>
        <v>music</v>
      </c>
      <c r="R1720" t="str">
        <f t="shared" si="185"/>
        <v>faith</v>
      </c>
      <c r="S1720" t="b">
        <v>0</v>
      </c>
      <c r="T1720" t="s">
        <v>8293</v>
      </c>
      <c r="U1720" s="6">
        <f t="shared" si="186"/>
        <v>42460.610520833332</v>
      </c>
      <c r="V1720" s="9">
        <f t="shared" si="188"/>
        <v>2016</v>
      </c>
      <c r="W1720" s="6">
        <f t="shared" si="187"/>
        <v>42504.207638888889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H1721" t="s">
        <v>8224</v>
      </c>
      <c r="I1721" t="s">
        <v>8246</v>
      </c>
      <c r="K1721">
        <v>1410958191</v>
      </c>
      <c r="L1721">
        <v>1408366191</v>
      </c>
      <c r="M1721" t="b">
        <v>0</v>
      </c>
      <c r="N1721">
        <v>3</v>
      </c>
      <c r="O1721" s="9">
        <f t="shared" si="182"/>
        <v>0.875</v>
      </c>
      <c r="P1721" s="12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t="b">
        <v>0</v>
      </c>
      <c r="T1721" t="s">
        <v>8293</v>
      </c>
      <c r="U1721" s="6">
        <f t="shared" si="186"/>
        <v>41869.534618055557</v>
      </c>
      <c r="V1721" s="9">
        <f t="shared" si="188"/>
        <v>2014</v>
      </c>
      <c r="W1721" s="6">
        <f t="shared" si="187"/>
        <v>41899.534618055557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H1722" t="s">
        <v>8224</v>
      </c>
      <c r="I1722" t="s">
        <v>8246</v>
      </c>
      <c r="K1722">
        <v>1415562471</v>
      </c>
      <c r="L1722">
        <v>1412966871</v>
      </c>
      <c r="M1722" t="b">
        <v>0</v>
      </c>
      <c r="N1722">
        <v>8</v>
      </c>
      <c r="O1722" s="9">
        <f t="shared" si="182"/>
        <v>5.625</v>
      </c>
      <c r="P1722" s="12">
        <f t="shared" si="183"/>
        <v>28.125</v>
      </c>
      <c r="Q1722" t="str">
        <f t="shared" si="184"/>
        <v>music</v>
      </c>
      <c r="R1722" t="str">
        <f t="shared" si="185"/>
        <v>faith</v>
      </c>
      <c r="S1722" t="b">
        <v>0</v>
      </c>
      <c r="T1722" t="s">
        <v>8293</v>
      </c>
      <c r="U1722" s="6">
        <f t="shared" si="186"/>
        <v>41922.783229166671</v>
      </c>
      <c r="V1722" s="9">
        <f t="shared" si="188"/>
        <v>2014</v>
      </c>
      <c r="W1722" s="6">
        <f t="shared" si="187"/>
        <v>41952.824895833335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H1723" t="s">
        <v>8224</v>
      </c>
      <c r="I1723" t="s">
        <v>8246</v>
      </c>
      <c r="K1723">
        <v>1449831863</v>
      </c>
      <c r="L1723">
        <v>1447239863</v>
      </c>
      <c r="M1723" t="b">
        <v>0</v>
      </c>
      <c r="N1723">
        <v>0</v>
      </c>
      <c r="O1723" s="9">
        <f t="shared" si="182"/>
        <v>0</v>
      </c>
      <c r="P1723" s="12">
        <f t="shared" si="183"/>
        <v>0</v>
      </c>
      <c r="Q1723" t="str">
        <f t="shared" si="184"/>
        <v>music</v>
      </c>
      <c r="R1723" t="str">
        <f t="shared" si="185"/>
        <v>faith</v>
      </c>
      <c r="S1723" t="b">
        <v>0</v>
      </c>
      <c r="T1723" t="s">
        <v>8293</v>
      </c>
      <c r="U1723" s="6">
        <f t="shared" si="186"/>
        <v>42319.461377314816</v>
      </c>
      <c r="V1723" s="9">
        <f t="shared" si="188"/>
        <v>2015</v>
      </c>
      <c r="W1723" s="6">
        <f t="shared" si="187"/>
        <v>42349.461377314816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H1724" t="s">
        <v>8224</v>
      </c>
      <c r="I1724" t="s">
        <v>8246</v>
      </c>
      <c r="K1724">
        <v>1459642200</v>
      </c>
      <c r="L1724">
        <v>1456441429</v>
      </c>
      <c r="M1724" t="b">
        <v>0</v>
      </c>
      <c r="N1724">
        <v>1</v>
      </c>
      <c r="O1724" s="9">
        <f t="shared" si="182"/>
        <v>3.4722222222222224E-2</v>
      </c>
      <c r="P1724" s="12">
        <f t="shared" si="183"/>
        <v>1</v>
      </c>
      <c r="Q1724" t="str">
        <f t="shared" si="184"/>
        <v>music</v>
      </c>
      <c r="R1724" t="str">
        <f t="shared" si="185"/>
        <v>faith</v>
      </c>
      <c r="S1724" t="b">
        <v>0</v>
      </c>
      <c r="T1724" t="s">
        <v>8293</v>
      </c>
      <c r="U1724" s="6">
        <f t="shared" si="186"/>
        <v>42425.960983796293</v>
      </c>
      <c r="V1724" s="9">
        <f t="shared" si="188"/>
        <v>2016</v>
      </c>
      <c r="W1724" s="6">
        <f t="shared" si="187"/>
        <v>42463.006944444445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H1725" t="s">
        <v>8224</v>
      </c>
      <c r="I1725" t="s">
        <v>8246</v>
      </c>
      <c r="K1725">
        <v>1435730400</v>
      </c>
      <c r="L1725">
        <v>1430855315</v>
      </c>
      <c r="M1725" t="b">
        <v>0</v>
      </c>
      <c r="N1725">
        <v>3</v>
      </c>
      <c r="O1725" s="9">
        <f t="shared" si="182"/>
        <v>6.5</v>
      </c>
      <c r="P1725" s="12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t="b">
        <v>0</v>
      </c>
      <c r="T1725" t="s">
        <v>8293</v>
      </c>
      <c r="U1725" s="6">
        <f t="shared" si="186"/>
        <v>42129.82540509259</v>
      </c>
      <c r="V1725" s="9">
        <f t="shared" si="188"/>
        <v>2015</v>
      </c>
      <c r="W1725" s="6">
        <f t="shared" si="187"/>
        <v>42186.25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H1726" t="s">
        <v>8224</v>
      </c>
      <c r="I1726" t="s">
        <v>8246</v>
      </c>
      <c r="K1726">
        <v>1414707762</v>
      </c>
      <c r="L1726">
        <v>1412115762</v>
      </c>
      <c r="M1726" t="b">
        <v>0</v>
      </c>
      <c r="N1726">
        <v>4</v>
      </c>
      <c r="O1726" s="9">
        <f t="shared" si="182"/>
        <v>0.58333333333333337</v>
      </c>
      <c r="P1726" s="12">
        <f t="shared" si="183"/>
        <v>8.75</v>
      </c>
      <c r="Q1726" t="str">
        <f t="shared" si="184"/>
        <v>music</v>
      </c>
      <c r="R1726" t="str">
        <f t="shared" si="185"/>
        <v>faith</v>
      </c>
      <c r="S1726" t="b">
        <v>0</v>
      </c>
      <c r="T1726" t="s">
        <v>8293</v>
      </c>
      <c r="U1726" s="6">
        <f t="shared" si="186"/>
        <v>41912.932430555556</v>
      </c>
      <c r="V1726" s="9">
        <f t="shared" si="188"/>
        <v>2014</v>
      </c>
      <c r="W1726" s="6">
        <f t="shared" si="187"/>
        <v>41942.932430555556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H1727" t="s">
        <v>8224</v>
      </c>
      <c r="I1727" t="s">
        <v>8246</v>
      </c>
      <c r="K1727">
        <v>1408922049</v>
      </c>
      <c r="L1727">
        <v>1406330049</v>
      </c>
      <c r="M1727" t="b">
        <v>0</v>
      </c>
      <c r="N1727">
        <v>9</v>
      </c>
      <c r="O1727" s="9">
        <f t="shared" si="182"/>
        <v>10.181818181818182</v>
      </c>
      <c r="P1727" s="12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t="b">
        <v>0</v>
      </c>
      <c r="T1727" t="s">
        <v>8293</v>
      </c>
      <c r="U1727" s="6">
        <f t="shared" si="186"/>
        <v>41845.968159722222</v>
      </c>
      <c r="V1727" s="9">
        <f t="shared" si="188"/>
        <v>2014</v>
      </c>
      <c r="W1727" s="6">
        <f t="shared" si="187"/>
        <v>41875.968159722222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H1728" t="s">
        <v>8224</v>
      </c>
      <c r="I1728" t="s">
        <v>8246</v>
      </c>
      <c r="K1728">
        <v>1403906664</v>
      </c>
      <c r="L1728">
        <v>1401401064</v>
      </c>
      <c r="M1728" t="b">
        <v>0</v>
      </c>
      <c r="N1728">
        <v>16</v>
      </c>
      <c r="O1728" s="9">
        <f t="shared" si="182"/>
        <v>33.784615384615385</v>
      </c>
      <c r="P1728" s="12">
        <f t="shared" si="183"/>
        <v>137.25</v>
      </c>
      <c r="Q1728" t="str">
        <f t="shared" si="184"/>
        <v>music</v>
      </c>
      <c r="R1728" t="str">
        <f t="shared" si="185"/>
        <v>faith</v>
      </c>
      <c r="S1728" t="b">
        <v>0</v>
      </c>
      <c r="T1728" t="s">
        <v>8293</v>
      </c>
      <c r="U1728" s="6">
        <f t="shared" si="186"/>
        <v>41788.919722222221</v>
      </c>
      <c r="V1728" s="9">
        <f t="shared" si="188"/>
        <v>2014</v>
      </c>
      <c r="W1728" s="6">
        <f t="shared" si="187"/>
        <v>41817.919722222221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H1729" t="s">
        <v>8225</v>
      </c>
      <c r="I1729" t="s">
        <v>8247</v>
      </c>
      <c r="K1729">
        <v>1428231600</v>
      </c>
      <c r="L1729">
        <v>1423520177</v>
      </c>
      <c r="M1729" t="b">
        <v>0</v>
      </c>
      <c r="N1729">
        <v>1</v>
      </c>
      <c r="O1729" s="9">
        <f t="shared" si="182"/>
        <v>3.3333333333333333E-2</v>
      </c>
      <c r="P1729" s="12">
        <f t="shared" si="183"/>
        <v>1</v>
      </c>
      <c r="Q1729" t="str">
        <f t="shared" si="184"/>
        <v>music</v>
      </c>
      <c r="R1729" t="str">
        <f t="shared" si="185"/>
        <v>faith</v>
      </c>
      <c r="S1729" t="b">
        <v>0</v>
      </c>
      <c r="T1729" t="s">
        <v>8293</v>
      </c>
      <c r="U1729" s="6">
        <f t="shared" si="186"/>
        <v>42044.927974537037</v>
      </c>
      <c r="V1729" s="9">
        <f t="shared" si="188"/>
        <v>2015</v>
      </c>
      <c r="W1729" s="6">
        <f t="shared" si="187"/>
        <v>42099.458333333328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H1730" t="s">
        <v>8224</v>
      </c>
      <c r="I1730" t="s">
        <v>8246</v>
      </c>
      <c r="K1730">
        <v>1445439674</v>
      </c>
      <c r="L1730">
        <v>1442847674</v>
      </c>
      <c r="M1730" t="b">
        <v>0</v>
      </c>
      <c r="N1730">
        <v>7</v>
      </c>
      <c r="O1730" s="9">
        <f t="shared" si="182"/>
        <v>68.400000000000006</v>
      </c>
      <c r="P1730" s="12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t="b">
        <v>0</v>
      </c>
      <c r="T1730" t="s">
        <v>8293</v>
      </c>
      <c r="U1730" s="6">
        <f t="shared" si="186"/>
        <v>42268.625856481478</v>
      </c>
      <c r="V1730" s="9">
        <f t="shared" si="188"/>
        <v>2015</v>
      </c>
      <c r="W1730" s="6">
        <f t="shared" si="187"/>
        <v>42298.625856481478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H1731" t="s">
        <v>8224</v>
      </c>
      <c r="I1731" t="s">
        <v>8246</v>
      </c>
      <c r="K1731">
        <v>1465521306</v>
      </c>
      <c r="L1731">
        <v>1460337306</v>
      </c>
      <c r="M1731" t="b">
        <v>0</v>
      </c>
      <c r="N1731">
        <v>0</v>
      </c>
      <c r="O1731" s="9">
        <f t="shared" ref="O1731:O1794" si="189">E1731*100/D1731</f>
        <v>0</v>
      </c>
      <c r="P1731" s="12">
        <f t="shared" ref="P1731:P1794" si="190">IF(N1731=0,0,E1731/N1731)</f>
        <v>0</v>
      </c>
      <c r="Q1731" t="str">
        <f t="shared" ref="Q1731:Q1794" si="191">LEFT(T1731,FIND("/",T1731)-1)</f>
        <v>music</v>
      </c>
      <c r="R1731" t="str">
        <f t="shared" ref="R1731:R1794" si="192">RIGHT(T1731,LEN(T1731)-FIND("/",T1731))</f>
        <v>faith</v>
      </c>
      <c r="S1731" t="b">
        <v>0</v>
      </c>
      <c r="T1731" t="s">
        <v>8293</v>
      </c>
      <c r="U1731" s="6">
        <f t="shared" ref="U1731:U1794" si="193">(L1731/86400)+DATE(1970,1,1)</f>
        <v>42471.052152777775</v>
      </c>
      <c r="V1731" s="9">
        <f t="shared" si="188"/>
        <v>2016</v>
      </c>
      <c r="W1731" s="6">
        <f t="shared" ref="W1731:W1794" si="194">(K1731/86400)+DATE(1970,1,1)</f>
        <v>42531.052152777775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H1732" t="s">
        <v>8224</v>
      </c>
      <c r="I1732" t="s">
        <v>8246</v>
      </c>
      <c r="K1732">
        <v>1445738783</v>
      </c>
      <c r="L1732">
        <v>1443146783</v>
      </c>
      <c r="M1732" t="b">
        <v>0</v>
      </c>
      <c r="N1732">
        <v>0</v>
      </c>
      <c r="O1732" s="9">
        <f t="shared" si="189"/>
        <v>0</v>
      </c>
      <c r="P1732" s="12">
        <f t="shared" si="190"/>
        <v>0</v>
      </c>
      <c r="Q1732" t="str">
        <f t="shared" si="191"/>
        <v>music</v>
      </c>
      <c r="R1732" t="str">
        <f t="shared" si="192"/>
        <v>faith</v>
      </c>
      <c r="S1732" t="b">
        <v>0</v>
      </c>
      <c r="T1732" t="s">
        <v>8293</v>
      </c>
      <c r="U1732" s="6">
        <f t="shared" si="193"/>
        <v>42272.087766203702</v>
      </c>
      <c r="V1732" s="9">
        <f t="shared" ref="V1732:V1795" si="195">YEAR(U1732)</f>
        <v>2015</v>
      </c>
      <c r="W1732" s="6">
        <f t="shared" si="194"/>
        <v>42302.087766203702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H1733" t="s">
        <v>8224</v>
      </c>
      <c r="I1733" t="s">
        <v>8246</v>
      </c>
      <c r="K1733">
        <v>1434034800</v>
      </c>
      <c r="L1733">
        <v>1432849552</v>
      </c>
      <c r="M1733" t="b">
        <v>0</v>
      </c>
      <c r="N1733">
        <v>0</v>
      </c>
      <c r="O1733" s="9">
        <f t="shared" si="189"/>
        <v>0</v>
      </c>
      <c r="P1733" s="12">
        <f t="shared" si="190"/>
        <v>0</v>
      </c>
      <c r="Q1733" t="str">
        <f t="shared" si="191"/>
        <v>music</v>
      </c>
      <c r="R1733" t="str">
        <f t="shared" si="192"/>
        <v>faith</v>
      </c>
      <c r="S1733" t="b">
        <v>0</v>
      </c>
      <c r="T1733" t="s">
        <v>8293</v>
      </c>
      <c r="U1733" s="6">
        <f t="shared" si="193"/>
        <v>42152.906851851847</v>
      </c>
      <c r="V1733" s="9">
        <f t="shared" si="195"/>
        <v>2015</v>
      </c>
      <c r="W1733" s="6">
        <f t="shared" si="194"/>
        <v>42166.625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H1734" t="s">
        <v>8224</v>
      </c>
      <c r="I1734" t="s">
        <v>8246</v>
      </c>
      <c r="K1734">
        <v>1452920400</v>
      </c>
      <c r="L1734">
        <v>1447777481</v>
      </c>
      <c r="M1734" t="b">
        <v>0</v>
      </c>
      <c r="N1734">
        <v>0</v>
      </c>
      <c r="O1734" s="9">
        <f t="shared" si="189"/>
        <v>0</v>
      </c>
      <c r="P1734" s="12">
        <f t="shared" si="190"/>
        <v>0</v>
      </c>
      <c r="Q1734" t="str">
        <f t="shared" si="191"/>
        <v>music</v>
      </c>
      <c r="R1734" t="str">
        <f t="shared" si="192"/>
        <v>faith</v>
      </c>
      <c r="S1734" t="b">
        <v>0</v>
      </c>
      <c r="T1734" t="s">
        <v>8293</v>
      </c>
      <c r="U1734" s="6">
        <f t="shared" si="193"/>
        <v>42325.683807870373</v>
      </c>
      <c r="V1734" s="9">
        <f t="shared" si="195"/>
        <v>2015</v>
      </c>
      <c r="W1734" s="6">
        <f t="shared" si="194"/>
        <v>42385.208333333328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H1735" t="s">
        <v>8224</v>
      </c>
      <c r="I1735" t="s">
        <v>8246</v>
      </c>
      <c r="K1735">
        <v>1473802200</v>
      </c>
      <c r="L1735">
        <v>1472746374</v>
      </c>
      <c r="M1735" t="b">
        <v>0</v>
      </c>
      <c r="N1735">
        <v>0</v>
      </c>
      <c r="O1735" s="9">
        <f t="shared" si="189"/>
        <v>0</v>
      </c>
      <c r="P1735" s="12">
        <f t="shared" si="190"/>
        <v>0</v>
      </c>
      <c r="Q1735" t="str">
        <f t="shared" si="191"/>
        <v>music</v>
      </c>
      <c r="R1735" t="str">
        <f t="shared" si="192"/>
        <v>faith</v>
      </c>
      <c r="S1735" t="b">
        <v>0</v>
      </c>
      <c r="T1735" t="s">
        <v>8293</v>
      </c>
      <c r="U1735" s="6">
        <f t="shared" si="193"/>
        <v>42614.675625000003</v>
      </c>
      <c r="V1735" s="9">
        <f t="shared" si="195"/>
        <v>2016</v>
      </c>
      <c r="W1735" s="6">
        <f t="shared" si="194"/>
        <v>42626.895833333328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H1736" t="s">
        <v>8224</v>
      </c>
      <c r="I1736" t="s">
        <v>8246</v>
      </c>
      <c r="K1736">
        <v>1431046356</v>
      </c>
      <c r="L1736">
        <v>1428454356</v>
      </c>
      <c r="M1736" t="b">
        <v>0</v>
      </c>
      <c r="N1736">
        <v>1</v>
      </c>
      <c r="O1736" s="9">
        <f t="shared" si="189"/>
        <v>2.2222222222222223E-2</v>
      </c>
      <c r="P1736" s="12">
        <f t="shared" si="190"/>
        <v>1</v>
      </c>
      <c r="Q1736" t="str">
        <f t="shared" si="191"/>
        <v>music</v>
      </c>
      <c r="R1736" t="str">
        <f t="shared" si="192"/>
        <v>faith</v>
      </c>
      <c r="S1736" t="b">
        <v>0</v>
      </c>
      <c r="T1736" t="s">
        <v>8293</v>
      </c>
      <c r="U1736" s="6">
        <f t="shared" si="193"/>
        <v>42102.036527777775</v>
      </c>
      <c r="V1736" s="9">
        <f t="shared" si="195"/>
        <v>2015</v>
      </c>
      <c r="W1736" s="6">
        <f t="shared" si="194"/>
        <v>42132.036527777775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H1737" t="s">
        <v>8224</v>
      </c>
      <c r="I1737" t="s">
        <v>8246</v>
      </c>
      <c r="K1737">
        <v>1470598345</v>
      </c>
      <c r="L1737">
        <v>1468006345</v>
      </c>
      <c r="M1737" t="b">
        <v>0</v>
      </c>
      <c r="N1737">
        <v>2</v>
      </c>
      <c r="O1737" s="9">
        <f t="shared" si="189"/>
        <v>11</v>
      </c>
      <c r="P1737" s="12">
        <f t="shared" si="190"/>
        <v>55</v>
      </c>
      <c r="Q1737" t="str">
        <f t="shared" si="191"/>
        <v>music</v>
      </c>
      <c r="R1737" t="str">
        <f t="shared" si="192"/>
        <v>faith</v>
      </c>
      <c r="S1737" t="b">
        <v>0</v>
      </c>
      <c r="T1737" t="s">
        <v>8293</v>
      </c>
      <c r="U1737" s="6">
        <f t="shared" si="193"/>
        <v>42559.81417824074</v>
      </c>
      <c r="V1737" s="9">
        <f t="shared" si="195"/>
        <v>2016</v>
      </c>
      <c r="W1737" s="6">
        <f t="shared" si="194"/>
        <v>42589.81417824074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H1738" t="s">
        <v>8224</v>
      </c>
      <c r="I1738" t="s">
        <v>8246</v>
      </c>
      <c r="K1738">
        <v>1447018833</v>
      </c>
      <c r="L1738">
        <v>1444423233</v>
      </c>
      <c r="M1738" t="b">
        <v>0</v>
      </c>
      <c r="N1738">
        <v>1</v>
      </c>
      <c r="O1738" s="9">
        <f t="shared" si="189"/>
        <v>0.73333333333333328</v>
      </c>
      <c r="P1738" s="12">
        <f t="shared" si="190"/>
        <v>22</v>
      </c>
      <c r="Q1738" t="str">
        <f t="shared" si="191"/>
        <v>music</v>
      </c>
      <c r="R1738" t="str">
        <f t="shared" si="192"/>
        <v>faith</v>
      </c>
      <c r="S1738" t="b">
        <v>0</v>
      </c>
      <c r="T1738" t="s">
        <v>8293</v>
      </c>
      <c r="U1738" s="6">
        <f t="shared" si="193"/>
        <v>42286.861493055556</v>
      </c>
      <c r="V1738" s="9">
        <f t="shared" si="195"/>
        <v>2015</v>
      </c>
      <c r="W1738" s="6">
        <f t="shared" si="194"/>
        <v>42316.90315972222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H1739" t="s">
        <v>8224</v>
      </c>
      <c r="I1739" t="s">
        <v>8246</v>
      </c>
      <c r="K1739">
        <v>1437432392</v>
      </c>
      <c r="L1739">
        <v>1434840392</v>
      </c>
      <c r="M1739" t="b">
        <v>0</v>
      </c>
      <c r="N1739">
        <v>15</v>
      </c>
      <c r="O1739" s="9">
        <f t="shared" si="189"/>
        <v>21.25</v>
      </c>
      <c r="P1739" s="12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t="b">
        <v>0</v>
      </c>
      <c r="T1739" t="s">
        <v>8293</v>
      </c>
      <c r="U1739" s="6">
        <f t="shared" si="193"/>
        <v>42175.948981481481</v>
      </c>
      <c r="V1739" s="9">
        <f t="shared" si="195"/>
        <v>2015</v>
      </c>
      <c r="W1739" s="6">
        <f t="shared" si="194"/>
        <v>42205.948981481481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H1740" t="s">
        <v>8224</v>
      </c>
      <c r="I1740" t="s">
        <v>8246</v>
      </c>
      <c r="K1740">
        <v>1412283542</v>
      </c>
      <c r="L1740">
        <v>1409691542</v>
      </c>
      <c r="M1740" t="b">
        <v>0</v>
      </c>
      <c r="N1740">
        <v>1</v>
      </c>
      <c r="O1740" s="9">
        <f t="shared" si="189"/>
        <v>0.4</v>
      </c>
      <c r="P1740" s="12">
        <f t="shared" si="190"/>
        <v>20</v>
      </c>
      <c r="Q1740" t="str">
        <f t="shared" si="191"/>
        <v>music</v>
      </c>
      <c r="R1740" t="str">
        <f t="shared" si="192"/>
        <v>faith</v>
      </c>
      <c r="S1740" t="b">
        <v>0</v>
      </c>
      <c r="T1740" t="s">
        <v>8293</v>
      </c>
      <c r="U1740" s="6">
        <f t="shared" si="193"/>
        <v>41884.874328703707</v>
      </c>
      <c r="V1740" s="9">
        <f t="shared" si="195"/>
        <v>2014</v>
      </c>
      <c r="W1740" s="6">
        <f t="shared" si="194"/>
        <v>41914.874328703707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H1741" t="s">
        <v>8224</v>
      </c>
      <c r="I1741" t="s">
        <v>8246</v>
      </c>
      <c r="K1741">
        <v>1462391932</v>
      </c>
      <c r="L1741">
        <v>1457297932</v>
      </c>
      <c r="M1741" t="b">
        <v>0</v>
      </c>
      <c r="N1741">
        <v>1</v>
      </c>
      <c r="O1741" s="9">
        <f t="shared" si="189"/>
        <v>0.1</v>
      </c>
      <c r="P1741" s="12">
        <f t="shared" si="190"/>
        <v>1</v>
      </c>
      <c r="Q1741" t="str">
        <f t="shared" si="191"/>
        <v>music</v>
      </c>
      <c r="R1741" t="str">
        <f t="shared" si="192"/>
        <v>faith</v>
      </c>
      <c r="S1741" t="b">
        <v>0</v>
      </c>
      <c r="T1741" t="s">
        <v>8293</v>
      </c>
      <c r="U1741" s="6">
        <f t="shared" si="193"/>
        <v>42435.874212962968</v>
      </c>
      <c r="V1741" s="9">
        <f t="shared" si="195"/>
        <v>2016</v>
      </c>
      <c r="W1741" s="6">
        <f t="shared" si="194"/>
        <v>42494.832546296297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H1742" t="s">
        <v>8224</v>
      </c>
      <c r="I1742" t="s">
        <v>8246</v>
      </c>
      <c r="K1742">
        <v>1437075422</v>
      </c>
      <c r="L1742">
        <v>1434483422</v>
      </c>
      <c r="M1742" t="b">
        <v>0</v>
      </c>
      <c r="N1742">
        <v>0</v>
      </c>
      <c r="O1742" s="9">
        <f t="shared" si="189"/>
        <v>0</v>
      </c>
      <c r="P1742" s="12">
        <f t="shared" si="190"/>
        <v>0</v>
      </c>
      <c r="Q1742" t="str">
        <f t="shared" si="191"/>
        <v>music</v>
      </c>
      <c r="R1742" t="str">
        <f t="shared" si="192"/>
        <v>faith</v>
      </c>
      <c r="S1742" t="b">
        <v>0</v>
      </c>
      <c r="T1742" t="s">
        <v>8293</v>
      </c>
      <c r="U1742" s="6">
        <f t="shared" si="193"/>
        <v>42171.817384259259</v>
      </c>
      <c r="V1742" s="9">
        <f t="shared" si="195"/>
        <v>2015</v>
      </c>
      <c r="W1742" s="6">
        <f t="shared" si="194"/>
        <v>42201.817384259259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H1743" t="s">
        <v>8225</v>
      </c>
      <c r="I1743" t="s">
        <v>8247</v>
      </c>
      <c r="K1743">
        <v>1433948671</v>
      </c>
      <c r="L1743">
        <v>1430060671</v>
      </c>
      <c r="M1743" t="b">
        <v>0</v>
      </c>
      <c r="N1743">
        <v>52</v>
      </c>
      <c r="O1743" s="9">
        <f t="shared" si="189"/>
        <v>110.83333333333333</v>
      </c>
      <c r="P1743" s="12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t="b">
        <v>1</v>
      </c>
      <c r="T1743" t="s">
        <v>8285</v>
      </c>
      <c r="U1743" s="6">
        <f t="shared" si="193"/>
        <v>42120.628136574072</v>
      </c>
      <c r="V1743" s="9">
        <f t="shared" si="195"/>
        <v>2015</v>
      </c>
      <c r="W1743" s="6">
        <f t="shared" si="194"/>
        <v>42165.628136574072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H1744" t="s">
        <v>8224</v>
      </c>
      <c r="I1744" t="s">
        <v>8246</v>
      </c>
      <c r="K1744">
        <v>1483822800</v>
      </c>
      <c r="L1744">
        <v>1481058170</v>
      </c>
      <c r="M1744" t="b">
        <v>0</v>
      </c>
      <c r="N1744">
        <v>34</v>
      </c>
      <c r="O1744" s="9">
        <f t="shared" si="189"/>
        <v>108.75</v>
      </c>
      <c r="P1744" s="12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t="b">
        <v>1</v>
      </c>
      <c r="T1744" t="s">
        <v>8285</v>
      </c>
      <c r="U1744" s="6">
        <f t="shared" si="193"/>
        <v>42710.876967592594</v>
      </c>
      <c r="V1744" s="9">
        <f t="shared" si="195"/>
        <v>2016</v>
      </c>
      <c r="W1744" s="6">
        <f t="shared" si="194"/>
        <v>42742.875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H1745" t="s">
        <v>8224</v>
      </c>
      <c r="I1745" t="s">
        <v>8246</v>
      </c>
      <c r="K1745">
        <v>1472270340</v>
      </c>
      <c r="L1745">
        <v>1470348775</v>
      </c>
      <c r="M1745" t="b">
        <v>0</v>
      </c>
      <c r="N1745">
        <v>67</v>
      </c>
      <c r="O1745" s="9">
        <f t="shared" si="189"/>
        <v>100.41666666666667</v>
      </c>
      <c r="P1745" s="12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t="b">
        <v>1</v>
      </c>
      <c r="T1745" t="s">
        <v>8285</v>
      </c>
      <c r="U1745" s="6">
        <f t="shared" si="193"/>
        <v>42586.925636574073</v>
      </c>
      <c r="V1745" s="9">
        <f t="shared" si="195"/>
        <v>2016</v>
      </c>
      <c r="W1745" s="6">
        <f t="shared" si="194"/>
        <v>42609.165972222225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H1746" t="s">
        <v>8225</v>
      </c>
      <c r="I1746" t="s">
        <v>8247</v>
      </c>
      <c r="K1746">
        <v>1425821477</v>
      </c>
      <c r="L1746">
        <v>1421937077</v>
      </c>
      <c r="M1746" t="b">
        <v>0</v>
      </c>
      <c r="N1746">
        <v>70</v>
      </c>
      <c r="O1746" s="9">
        <f t="shared" si="189"/>
        <v>118.45454545454545</v>
      </c>
      <c r="P1746" s="12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t="b">
        <v>1</v>
      </c>
      <c r="T1746" t="s">
        <v>8285</v>
      </c>
      <c r="U1746" s="6">
        <f t="shared" si="193"/>
        <v>42026.605057870373</v>
      </c>
      <c r="V1746" s="9">
        <f t="shared" si="195"/>
        <v>2015</v>
      </c>
      <c r="W1746" s="6">
        <f t="shared" si="194"/>
        <v>42071.563391203701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H1747" t="s">
        <v>8224</v>
      </c>
      <c r="I1747" t="s">
        <v>8246</v>
      </c>
      <c r="K1747">
        <v>1482372000</v>
      </c>
      <c r="L1747">
        <v>1479276838</v>
      </c>
      <c r="M1747" t="b">
        <v>0</v>
      </c>
      <c r="N1747">
        <v>89</v>
      </c>
      <c r="O1747" s="9">
        <f t="shared" si="189"/>
        <v>114.01428571428572</v>
      </c>
      <c r="P1747" s="12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t="b">
        <v>1</v>
      </c>
      <c r="T1747" t="s">
        <v>8285</v>
      </c>
      <c r="U1747" s="6">
        <f t="shared" si="193"/>
        <v>42690.259699074071</v>
      </c>
      <c r="V1747" s="9">
        <f t="shared" si="195"/>
        <v>2016</v>
      </c>
      <c r="W1747" s="6">
        <f t="shared" si="194"/>
        <v>42726.083333333328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H1748" t="s">
        <v>8224</v>
      </c>
      <c r="I1748" t="s">
        <v>8246</v>
      </c>
      <c r="K1748">
        <v>1479952800</v>
      </c>
      <c r="L1748">
        <v>1477368867</v>
      </c>
      <c r="M1748" t="b">
        <v>0</v>
      </c>
      <c r="N1748">
        <v>107</v>
      </c>
      <c r="O1748" s="9">
        <f t="shared" si="189"/>
        <v>148.1</v>
      </c>
      <c r="P1748" s="12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t="b">
        <v>1</v>
      </c>
      <c r="T1748" t="s">
        <v>8285</v>
      </c>
      <c r="U1748" s="6">
        <f t="shared" si="193"/>
        <v>42668.176701388889</v>
      </c>
      <c r="V1748" s="9">
        <f t="shared" si="195"/>
        <v>2016</v>
      </c>
      <c r="W1748" s="6">
        <f t="shared" si="194"/>
        <v>42698.083333333328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H1749" t="s">
        <v>8225</v>
      </c>
      <c r="I1749" t="s">
        <v>8247</v>
      </c>
      <c r="K1749">
        <v>1447426800</v>
      </c>
      <c r="L1749">
        <v>1444904830</v>
      </c>
      <c r="M1749" t="b">
        <v>0</v>
      </c>
      <c r="N1749">
        <v>159</v>
      </c>
      <c r="O1749" s="9">
        <f t="shared" si="189"/>
        <v>104.95555555555555</v>
      </c>
      <c r="P1749" s="12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t="b">
        <v>1</v>
      </c>
      <c r="T1749" t="s">
        <v>8285</v>
      </c>
      <c r="U1749" s="6">
        <f t="shared" si="193"/>
        <v>42292.435532407406</v>
      </c>
      <c r="V1749" s="9">
        <f t="shared" si="195"/>
        <v>2015</v>
      </c>
      <c r="W1749" s="6">
        <f t="shared" si="194"/>
        <v>42321.625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H1750" t="s">
        <v>8229</v>
      </c>
      <c r="I1750" t="s">
        <v>8251</v>
      </c>
      <c r="K1750">
        <v>1441234143</v>
      </c>
      <c r="L1750">
        <v>1438642143</v>
      </c>
      <c r="M1750" t="b">
        <v>0</v>
      </c>
      <c r="N1750">
        <v>181</v>
      </c>
      <c r="O1750" s="9">
        <f t="shared" si="189"/>
        <v>129.94800000000001</v>
      </c>
      <c r="P1750" s="12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t="b">
        <v>1</v>
      </c>
      <c r="T1750" t="s">
        <v>8285</v>
      </c>
      <c r="U1750" s="6">
        <f t="shared" si="193"/>
        <v>42219.950729166667</v>
      </c>
      <c r="V1750" s="9">
        <f t="shared" si="195"/>
        <v>2015</v>
      </c>
      <c r="W1750" s="6">
        <f t="shared" si="194"/>
        <v>42249.950729166667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H1751" t="s">
        <v>8243</v>
      </c>
      <c r="I1751" t="s">
        <v>8249</v>
      </c>
      <c r="K1751">
        <v>1488394800</v>
      </c>
      <c r="L1751">
        <v>1485213921</v>
      </c>
      <c r="M1751" t="b">
        <v>0</v>
      </c>
      <c r="N1751">
        <v>131</v>
      </c>
      <c r="O1751" s="9">
        <f t="shared" si="189"/>
        <v>123.48756218905473</v>
      </c>
      <c r="P1751" s="12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t="b">
        <v>1</v>
      </c>
      <c r="T1751" t="s">
        <v>8285</v>
      </c>
      <c r="U1751" s="6">
        <f t="shared" si="193"/>
        <v>42758.975937499999</v>
      </c>
      <c r="V1751" s="9">
        <f t="shared" si="195"/>
        <v>2017</v>
      </c>
      <c r="W1751" s="6">
        <f t="shared" si="194"/>
        <v>42795.791666666672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H1752" t="s">
        <v>8224</v>
      </c>
      <c r="I1752" t="s">
        <v>8246</v>
      </c>
      <c r="K1752">
        <v>1461096304</v>
      </c>
      <c r="L1752">
        <v>1458936304</v>
      </c>
      <c r="M1752" t="b">
        <v>0</v>
      </c>
      <c r="N1752">
        <v>125</v>
      </c>
      <c r="O1752" s="9">
        <f t="shared" si="189"/>
        <v>201.62</v>
      </c>
      <c r="P1752" s="1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t="b">
        <v>1</v>
      </c>
      <c r="T1752" t="s">
        <v>8285</v>
      </c>
      <c r="U1752" s="6">
        <f t="shared" si="193"/>
        <v>42454.836851851855</v>
      </c>
      <c r="V1752" s="9">
        <f t="shared" si="195"/>
        <v>2016</v>
      </c>
      <c r="W1752" s="6">
        <f t="shared" si="194"/>
        <v>42479.836851851855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H1753" t="s">
        <v>8224</v>
      </c>
      <c r="I1753" t="s">
        <v>8246</v>
      </c>
      <c r="K1753">
        <v>1426787123</v>
      </c>
      <c r="L1753">
        <v>1424198723</v>
      </c>
      <c r="M1753" t="b">
        <v>0</v>
      </c>
      <c r="N1753">
        <v>61</v>
      </c>
      <c r="O1753" s="9">
        <f t="shared" si="189"/>
        <v>102.9</v>
      </c>
      <c r="P1753" s="12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t="b">
        <v>1</v>
      </c>
      <c r="T1753" t="s">
        <v>8285</v>
      </c>
      <c r="U1753" s="6">
        <f t="shared" si="193"/>
        <v>42052.7815162037</v>
      </c>
      <c r="V1753" s="9">
        <f t="shared" si="195"/>
        <v>2015</v>
      </c>
      <c r="W1753" s="6">
        <f t="shared" si="194"/>
        <v>42082.739849537036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H1754" t="s">
        <v>8225</v>
      </c>
      <c r="I1754" t="s">
        <v>8247</v>
      </c>
      <c r="K1754">
        <v>1476425082</v>
      </c>
      <c r="L1754">
        <v>1473833082</v>
      </c>
      <c r="M1754" t="b">
        <v>0</v>
      </c>
      <c r="N1754">
        <v>90</v>
      </c>
      <c r="O1754" s="9">
        <f t="shared" si="189"/>
        <v>260.16666666666669</v>
      </c>
      <c r="P1754" s="12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t="b">
        <v>1</v>
      </c>
      <c r="T1754" t="s">
        <v>8285</v>
      </c>
      <c r="U1754" s="6">
        <f t="shared" si="193"/>
        <v>42627.253263888888</v>
      </c>
      <c r="V1754" s="9">
        <f t="shared" si="195"/>
        <v>2016</v>
      </c>
      <c r="W1754" s="6">
        <f t="shared" si="194"/>
        <v>42657.253263888888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H1755" t="s">
        <v>8232</v>
      </c>
      <c r="I1755" t="s">
        <v>8253</v>
      </c>
      <c r="K1755">
        <v>1458579568</v>
      </c>
      <c r="L1755">
        <v>1455991168</v>
      </c>
      <c r="M1755" t="b">
        <v>0</v>
      </c>
      <c r="N1755">
        <v>35</v>
      </c>
      <c r="O1755" s="9">
        <f t="shared" si="189"/>
        <v>108</v>
      </c>
      <c r="P1755" s="12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t="b">
        <v>1</v>
      </c>
      <c r="T1755" t="s">
        <v>8285</v>
      </c>
      <c r="U1755" s="6">
        <f t="shared" si="193"/>
        <v>42420.74962962963</v>
      </c>
      <c r="V1755" s="9">
        <f t="shared" si="195"/>
        <v>2016</v>
      </c>
      <c r="W1755" s="6">
        <f t="shared" si="194"/>
        <v>42450.707962962959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H1756" t="s">
        <v>8229</v>
      </c>
      <c r="I1756" t="s">
        <v>8251</v>
      </c>
      <c r="K1756">
        <v>1428091353</v>
      </c>
      <c r="L1756">
        <v>1425502953</v>
      </c>
      <c r="M1756" t="b">
        <v>0</v>
      </c>
      <c r="N1756">
        <v>90</v>
      </c>
      <c r="O1756" s="9">
        <f t="shared" si="189"/>
        <v>110.52941176470588</v>
      </c>
      <c r="P1756" s="12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t="b">
        <v>1</v>
      </c>
      <c r="T1756" t="s">
        <v>8285</v>
      </c>
      <c r="U1756" s="6">
        <f t="shared" si="193"/>
        <v>42067.876770833333</v>
      </c>
      <c r="V1756" s="9">
        <f t="shared" si="195"/>
        <v>2015</v>
      </c>
      <c r="W1756" s="6">
        <f t="shared" si="194"/>
        <v>42097.835104166668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H1757" t="s">
        <v>8224</v>
      </c>
      <c r="I1757" t="s">
        <v>8246</v>
      </c>
      <c r="K1757">
        <v>1444071361</v>
      </c>
      <c r="L1757">
        <v>1441479361</v>
      </c>
      <c r="M1757" t="b">
        <v>0</v>
      </c>
      <c r="N1757">
        <v>4</v>
      </c>
      <c r="O1757" s="9">
        <f t="shared" si="189"/>
        <v>120</v>
      </c>
      <c r="P1757" s="12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t="b">
        <v>1</v>
      </c>
      <c r="T1757" t="s">
        <v>8285</v>
      </c>
      <c r="U1757" s="6">
        <f t="shared" si="193"/>
        <v>42252.788900462961</v>
      </c>
      <c r="V1757" s="9">
        <f t="shared" si="195"/>
        <v>2015</v>
      </c>
      <c r="W1757" s="6">
        <f t="shared" si="194"/>
        <v>42282.788900462961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H1758" t="s">
        <v>8224</v>
      </c>
      <c r="I1758" t="s">
        <v>8246</v>
      </c>
      <c r="K1758">
        <v>1472443269</v>
      </c>
      <c r="L1758">
        <v>1468987269</v>
      </c>
      <c r="M1758" t="b">
        <v>0</v>
      </c>
      <c r="N1758">
        <v>120</v>
      </c>
      <c r="O1758" s="9">
        <f t="shared" si="189"/>
        <v>102.82909090909091</v>
      </c>
      <c r="P1758" s="12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t="b">
        <v>1</v>
      </c>
      <c r="T1758" t="s">
        <v>8285</v>
      </c>
      <c r="U1758" s="6">
        <f t="shared" si="193"/>
        <v>42571.167465277773</v>
      </c>
      <c r="V1758" s="9">
        <f t="shared" si="195"/>
        <v>2016</v>
      </c>
      <c r="W1758" s="6">
        <f t="shared" si="194"/>
        <v>42611.167465277773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H1759" t="s">
        <v>8224</v>
      </c>
      <c r="I1759" t="s">
        <v>8246</v>
      </c>
      <c r="K1759">
        <v>1485631740</v>
      </c>
      <c r="L1759">
        <v>1483041083</v>
      </c>
      <c r="M1759" t="b">
        <v>0</v>
      </c>
      <c r="N1759">
        <v>14</v>
      </c>
      <c r="O1759" s="9">
        <f t="shared" si="189"/>
        <v>116</v>
      </c>
      <c r="P1759" s="12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t="b">
        <v>1</v>
      </c>
      <c r="T1759" t="s">
        <v>8285</v>
      </c>
      <c r="U1759" s="6">
        <f t="shared" si="193"/>
        <v>42733.827349537038</v>
      </c>
      <c r="V1759" s="9">
        <f t="shared" si="195"/>
        <v>2016</v>
      </c>
      <c r="W1759" s="6">
        <f t="shared" si="194"/>
        <v>42763.811805555553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H1760" t="s">
        <v>8224</v>
      </c>
      <c r="I1760" t="s">
        <v>8246</v>
      </c>
      <c r="K1760">
        <v>1468536992</v>
      </c>
      <c r="L1760">
        <v>1463352992</v>
      </c>
      <c r="M1760" t="b">
        <v>0</v>
      </c>
      <c r="N1760">
        <v>27</v>
      </c>
      <c r="O1760" s="9">
        <f t="shared" si="189"/>
        <v>114.7</v>
      </c>
      <c r="P1760" s="12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t="b">
        <v>1</v>
      </c>
      <c r="T1760" t="s">
        <v>8285</v>
      </c>
      <c r="U1760" s="6">
        <f t="shared" si="193"/>
        <v>42505.955925925926</v>
      </c>
      <c r="V1760" s="9">
        <f t="shared" si="195"/>
        <v>2016</v>
      </c>
      <c r="W1760" s="6">
        <f t="shared" si="194"/>
        <v>42565.955925925926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H1761" t="s">
        <v>8224</v>
      </c>
      <c r="I1761" t="s">
        <v>8246</v>
      </c>
      <c r="K1761">
        <v>1427309629</v>
      </c>
      <c r="L1761">
        <v>1425585229</v>
      </c>
      <c r="M1761" t="b">
        <v>0</v>
      </c>
      <c r="N1761">
        <v>49</v>
      </c>
      <c r="O1761" s="9">
        <f t="shared" si="189"/>
        <v>106.6</v>
      </c>
      <c r="P1761" s="12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t="b">
        <v>1</v>
      </c>
      <c r="T1761" t="s">
        <v>8285</v>
      </c>
      <c r="U1761" s="6">
        <f t="shared" si="193"/>
        <v>42068.829039351855</v>
      </c>
      <c r="V1761" s="9">
        <f t="shared" si="195"/>
        <v>2015</v>
      </c>
      <c r="W1761" s="6">
        <f t="shared" si="194"/>
        <v>42088.787372685183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H1762" t="s">
        <v>8224</v>
      </c>
      <c r="I1762" t="s">
        <v>8246</v>
      </c>
      <c r="K1762">
        <v>1456416513</v>
      </c>
      <c r="L1762">
        <v>1454688513</v>
      </c>
      <c r="M1762" t="b">
        <v>0</v>
      </c>
      <c r="N1762">
        <v>102</v>
      </c>
      <c r="O1762" s="9">
        <f t="shared" si="189"/>
        <v>165.44</v>
      </c>
      <c r="P1762" s="1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t="b">
        <v>1</v>
      </c>
      <c r="T1762" t="s">
        <v>8285</v>
      </c>
      <c r="U1762" s="6">
        <f t="shared" si="193"/>
        <v>42405.67260416667</v>
      </c>
      <c r="V1762" s="9">
        <f t="shared" si="195"/>
        <v>2016</v>
      </c>
      <c r="W1762" s="6">
        <f t="shared" si="194"/>
        <v>42425.67260416667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H1763" t="s">
        <v>8225</v>
      </c>
      <c r="I1763" t="s">
        <v>8247</v>
      </c>
      <c r="K1763">
        <v>1442065060</v>
      </c>
      <c r="L1763">
        <v>1437745060</v>
      </c>
      <c r="M1763" t="b">
        <v>0</v>
      </c>
      <c r="N1763">
        <v>3</v>
      </c>
      <c r="O1763" s="9">
        <f t="shared" si="189"/>
        <v>155</v>
      </c>
      <c r="P1763" s="12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t="b">
        <v>1</v>
      </c>
      <c r="T1763" t="s">
        <v>8285</v>
      </c>
      <c r="U1763" s="6">
        <f t="shared" si="193"/>
        <v>42209.567824074074</v>
      </c>
      <c r="V1763" s="9">
        <f t="shared" si="195"/>
        <v>2015</v>
      </c>
      <c r="W1763" s="6">
        <f t="shared" si="194"/>
        <v>42259.567824074074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H1764" t="s">
        <v>8224</v>
      </c>
      <c r="I1764" t="s">
        <v>8246</v>
      </c>
      <c r="K1764">
        <v>1457739245</v>
      </c>
      <c r="L1764">
        <v>1455147245</v>
      </c>
      <c r="M1764" t="b">
        <v>0</v>
      </c>
      <c r="N1764">
        <v>25</v>
      </c>
      <c r="O1764" s="9">
        <f t="shared" si="189"/>
        <v>885</v>
      </c>
      <c r="P1764" s="12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t="b">
        <v>1</v>
      </c>
      <c r="T1764" t="s">
        <v>8285</v>
      </c>
      <c r="U1764" s="6">
        <f t="shared" si="193"/>
        <v>42410.982002314813</v>
      </c>
      <c r="V1764" s="9">
        <f t="shared" si="195"/>
        <v>2016</v>
      </c>
      <c r="W1764" s="6">
        <f t="shared" si="194"/>
        <v>42440.982002314813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H1765" t="s">
        <v>8224</v>
      </c>
      <c r="I1765" t="s">
        <v>8246</v>
      </c>
      <c r="K1765">
        <v>1477255840</v>
      </c>
      <c r="L1765">
        <v>1474663840</v>
      </c>
      <c r="M1765" t="b">
        <v>0</v>
      </c>
      <c r="N1765">
        <v>118</v>
      </c>
      <c r="O1765" s="9">
        <f t="shared" si="189"/>
        <v>101.90833333333333</v>
      </c>
      <c r="P1765" s="12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t="b">
        <v>1</v>
      </c>
      <c r="T1765" t="s">
        <v>8285</v>
      </c>
      <c r="U1765" s="6">
        <f t="shared" si="193"/>
        <v>42636.868518518517</v>
      </c>
      <c r="V1765" s="9">
        <f t="shared" si="195"/>
        <v>2016</v>
      </c>
      <c r="W1765" s="6">
        <f t="shared" si="194"/>
        <v>42666.868518518517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H1766" t="s">
        <v>8225</v>
      </c>
      <c r="I1766" t="s">
        <v>8247</v>
      </c>
      <c r="K1766">
        <v>1407065979</v>
      </c>
      <c r="L1766">
        <v>1404560379</v>
      </c>
      <c r="M1766" t="b">
        <v>1</v>
      </c>
      <c r="N1766">
        <v>39</v>
      </c>
      <c r="O1766" s="9">
        <f t="shared" si="189"/>
        <v>19.600000000000001</v>
      </c>
      <c r="P1766" s="12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t="b">
        <v>0</v>
      </c>
      <c r="T1766" t="s">
        <v>8285</v>
      </c>
      <c r="U1766" s="6">
        <f t="shared" si="193"/>
        <v>41825.485868055555</v>
      </c>
      <c r="V1766" s="9">
        <f t="shared" si="195"/>
        <v>2014</v>
      </c>
      <c r="W1766" s="6">
        <f t="shared" si="194"/>
        <v>41854.485868055555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H1767" t="s">
        <v>8224</v>
      </c>
      <c r="I1767" t="s">
        <v>8246</v>
      </c>
      <c r="K1767">
        <v>1407972712</v>
      </c>
      <c r="L1767">
        <v>1405380712</v>
      </c>
      <c r="M1767" t="b">
        <v>1</v>
      </c>
      <c r="N1767">
        <v>103</v>
      </c>
      <c r="O1767" s="9">
        <f t="shared" si="189"/>
        <v>59.467840000000002</v>
      </c>
      <c r="P1767" s="12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t="b">
        <v>0</v>
      </c>
      <c r="T1767" t="s">
        <v>8285</v>
      </c>
      <c r="U1767" s="6">
        <f t="shared" si="193"/>
        <v>41834.980462962965</v>
      </c>
      <c r="V1767" s="9">
        <f t="shared" si="195"/>
        <v>2014</v>
      </c>
      <c r="W1767" s="6">
        <f t="shared" si="194"/>
        <v>41864.980462962965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H1768" t="s">
        <v>8226</v>
      </c>
      <c r="I1768" t="s">
        <v>8248</v>
      </c>
      <c r="K1768">
        <v>1408999088</v>
      </c>
      <c r="L1768">
        <v>1407184688</v>
      </c>
      <c r="M1768" t="b">
        <v>1</v>
      </c>
      <c r="N1768">
        <v>0</v>
      </c>
      <c r="O1768" s="9">
        <f t="shared" si="189"/>
        <v>0</v>
      </c>
      <c r="P1768" s="12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t="b">
        <v>0</v>
      </c>
      <c r="T1768" t="s">
        <v>8285</v>
      </c>
      <c r="U1768" s="6">
        <f t="shared" si="193"/>
        <v>41855.859814814816</v>
      </c>
      <c r="V1768" s="9">
        <f t="shared" si="195"/>
        <v>2014</v>
      </c>
      <c r="W1768" s="6">
        <f t="shared" si="194"/>
        <v>41876.859814814816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H1769" t="s">
        <v>8224</v>
      </c>
      <c r="I1769" t="s">
        <v>8246</v>
      </c>
      <c r="K1769">
        <v>1407080884</v>
      </c>
      <c r="L1769">
        <v>1404488884</v>
      </c>
      <c r="M1769" t="b">
        <v>1</v>
      </c>
      <c r="N1769">
        <v>39</v>
      </c>
      <c r="O1769" s="9">
        <f t="shared" si="189"/>
        <v>45.72</v>
      </c>
      <c r="P1769" s="12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t="b">
        <v>0</v>
      </c>
      <c r="T1769" t="s">
        <v>8285</v>
      </c>
      <c r="U1769" s="6">
        <f t="shared" si="193"/>
        <v>41824.658379629633</v>
      </c>
      <c r="V1769" s="9">
        <f t="shared" si="195"/>
        <v>2014</v>
      </c>
      <c r="W1769" s="6">
        <f t="shared" si="194"/>
        <v>41854.658379629633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H1770" t="s">
        <v>8224</v>
      </c>
      <c r="I1770" t="s">
        <v>8246</v>
      </c>
      <c r="K1770">
        <v>1411824444</v>
      </c>
      <c r="L1770">
        <v>1406640444</v>
      </c>
      <c r="M1770" t="b">
        <v>1</v>
      </c>
      <c r="N1770">
        <v>15</v>
      </c>
      <c r="O1770" s="9">
        <f t="shared" si="189"/>
        <v>3.74</v>
      </c>
      <c r="P1770" s="12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t="b">
        <v>0</v>
      </c>
      <c r="T1770" t="s">
        <v>8285</v>
      </c>
      <c r="U1770" s="6">
        <f t="shared" si="193"/>
        <v>41849.560694444444</v>
      </c>
      <c r="V1770" s="9">
        <f t="shared" si="195"/>
        <v>2014</v>
      </c>
      <c r="W1770" s="6">
        <f t="shared" si="194"/>
        <v>41909.560694444444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H1771" t="s">
        <v>8224</v>
      </c>
      <c r="I1771" t="s">
        <v>8246</v>
      </c>
      <c r="K1771">
        <v>1421177959</v>
      </c>
      <c r="L1771">
        <v>1418585959</v>
      </c>
      <c r="M1771" t="b">
        <v>1</v>
      </c>
      <c r="N1771">
        <v>22</v>
      </c>
      <c r="O1771" s="9">
        <f t="shared" si="189"/>
        <v>2.7025000000000001</v>
      </c>
      <c r="P1771" s="12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t="b">
        <v>0</v>
      </c>
      <c r="T1771" t="s">
        <v>8285</v>
      </c>
      <c r="U1771" s="6">
        <f t="shared" si="193"/>
        <v>41987.818969907406</v>
      </c>
      <c r="V1771" s="9">
        <f t="shared" si="195"/>
        <v>2014</v>
      </c>
      <c r="W1771" s="6">
        <f t="shared" si="194"/>
        <v>42017.818969907406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H1772" t="s">
        <v>8224</v>
      </c>
      <c r="I1772" t="s">
        <v>8246</v>
      </c>
      <c r="K1772">
        <v>1413312194</v>
      </c>
      <c r="L1772">
        <v>1410288194</v>
      </c>
      <c r="M1772" t="b">
        <v>1</v>
      </c>
      <c r="N1772">
        <v>92</v>
      </c>
      <c r="O1772" s="9">
        <f t="shared" si="189"/>
        <v>56.514285714285712</v>
      </c>
      <c r="P1772" s="1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t="b">
        <v>0</v>
      </c>
      <c r="T1772" t="s">
        <v>8285</v>
      </c>
      <c r="U1772" s="6">
        <f t="shared" si="193"/>
        <v>41891.780023148152</v>
      </c>
      <c r="V1772" s="9">
        <f t="shared" si="195"/>
        <v>2014</v>
      </c>
      <c r="W1772" s="6">
        <f t="shared" si="194"/>
        <v>41926.780023148152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H1773" t="s">
        <v>8225</v>
      </c>
      <c r="I1773" t="s">
        <v>8247</v>
      </c>
      <c r="K1773">
        <v>1414107040</v>
      </c>
      <c r="L1773">
        <v>1411515040</v>
      </c>
      <c r="M1773" t="b">
        <v>1</v>
      </c>
      <c r="N1773">
        <v>25</v>
      </c>
      <c r="O1773" s="9">
        <f t="shared" si="189"/>
        <v>21.30952380952381</v>
      </c>
      <c r="P1773" s="12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t="b">
        <v>0</v>
      </c>
      <c r="T1773" t="s">
        <v>8285</v>
      </c>
      <c r="U1773" s="6">
        <f t="shared" si="193"/>
        <v>41905.979629629626</v>
      </c>
      <c r="V1773" s="9">
        <f t="shared" si="195"/>
        <v>2014</v>
      </c>
      <c r="W1773" s="6">
        <f t="shared" si="194"/>
        <v>41935.979629629626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H1774" t="s">
        <v>8225</v>
      </c>
      <c r="I1774" t="s">
        <v>8247</v>
      </c>
      <c r="K1774">
        <v>1404666836</v>
      </c>
      <c r="L1774">
        <v>1399482836</v>
      </c>
      <c r="M1774" t="b">
        <v>1</v>
      </c>
      <c r="N1774">
        <v>19</v>
      </c>
      <c r="O1774" s="9">
        <f t="shared" si="189"/>
        <v>15.6</v>
      </c>
      <c r="P1774" s="12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t="b">
        <v>0</v>
      </c>
      <c r="T1774" t="s">
        <v>8285</v>
      </c>
      <c r="U1774" s="6">
        <f t="shared" si="193"/>
        <v>41766.718009259261</v>
      </c>
      <c r="V1774" s="9">
        <f t="shared" si="195"/>
        <v>2014</v>
      </c>
      <c r="W1774" s="6">
        <f t="shared" si="194"/>
        <v>41826.718009259261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H1775" t="s">
        <v>8224</v>
      </c>
      <c r="I1775" t="s">
        <v>8246</v>
      </c>
      <c r="K1775">
        <v>1421691298</v>
      </c>
      <c r="L1775">
        <v>1417803298</v>
      </c>
      <c r="M1775" t="b">
        <v>1</v>
      </c>
      <c r="N1775">
        <v>19</v>
      </c>
      <c r="O1775" s="9">
        <f t="shared" si="189"/>
        <v>6.2566666666666668</v>
      </c>
      <c r="P1775" s="12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t="b">
        <v>0</v>
      </c>
      <c r="T1775" t="s">
        <v>8285</v>
      </c>
      <c r="U1775" s="6">
        <f t="shared" si="193"/>
        <v>41978.760393518518</v>
      </c>
      <c r="V1775" s="9">
        <f t="shared" si="195"/>
        <v>2014</v>
      </c>
      <c r="W1775" s="6">
        <f t="shared" si="194"/>
        <v>42023.760393518518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H1776" t="s">
        <v>8224</v>
      </c>
      <c r="I1776" t="s">
        <v>8246</v>
      </c>
      <c r="K1776">
        <v>1417273140</v>
      </c>
      <c r="L1776">
        <v>1413609292</v>
      </c>
      <c r="M1776" t="b">
        <v>1</v>
      </c>
      <c r="N1776">
        <v>13</v>
      </c>
      <c r="O1776" s="9">
        <f t="shared" si="189"/>
        <v>45.92</v>
      </c>
      <c r="P1776" s="12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t="b">
        <v>0</v>
      </c>
      <c r="T1776" t="s">
        <v>8285</v>
      </c>
      <c r="U1776" s="6">
        <f t="shared" si="193"/>
        <v>41930.218657407408</v>
      </c>
      <c r="V1776" s="9">
        <f t="shared" si="195"/>
        <v>2014</v>
      </c>
      <c r="W1776" s="6">
        <f t="shared" si="194"/>
        <v>41972.624305555553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H1777" t="s">
        <v>8224</v>
      </c>
      <c r="I1777" t="s">
        <v>8246</v>
      </c>
      <c r="K1777">
        <v>1414193160</v>
      </c>
      <c r="L1777">
        <v>1410305160</v>
      </c>
      <c r="M1777" t="b">
        <v>1</v>
      </c>
      <c r="N1777">
        <v>124</v>
      </c>
      <c r="O1777" s="9">
        <f t="shared" si="189"/>
        <v>65.101538461538468</v>
      </c>
      <c r="P1777" s="12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t="b">
        <v>0</v>
      </c>
      <c r="T1777" t="s">
        <v>8285</v>
      </c>
      <c r="U1777" s="6">
        <f t="shared" si="193"/>
        <v>41891.976388888885</v>
      </c>
      <c r="V1777" s="9">
        <f t="shared" si="195"/>
        <v>2014</v>
      </c>
      <c r="W1777" s="6">
        <f t="shared" si="194"/>
        <v>41936.976388888885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H1778" t="s">
        <v>8225</v>
      </c>
      <c r="I1778" t="s">
        <v>8247</v>
      </c>
      <c r="K1778">
        <v>1414623471</v>
      </c>
      <c r="L1778">
        <v>1411513071</v>
      </c>
      <c r="M1778" t="b">
        <v>1</v>
      </c>
      <c r="N1778">
        <v>4</v>
      </c>
      <c r="O1778" s="9">
        <f t="shared" si="189"/>
        <v>6.7</v>
      </c>
      <c r="P1778" s="12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t="b">
        <v>0</v>
      </c>
      <c r="T1778" t="s">
        <v>8285</v>
      </c>
      <c r="U1778" s="6">
        <f t="shared" si="193"/>
        <v>41905.95684027778</v>
      </c>
      <c r="V1778" s="9">
        <f t="shared" si="195"/>
        <v>2014</v>
      </c>
      <c r="W1778" s="6">
        <f t="shared" si="194"/>
        <v>41941.95684027778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H1779" t="s">
        <v>8233</v>
      </c>
      <c r="I1779" t="s">
        <v>8249</v>
      </c>
      <c r="K1779">
        <v>1424421253</v>
      </c>
      <c r="L1779">
        <v>1421829253</v>
      </c>
      <c r="M1779" t="b">
        <v>1</v>
      </c>
      <c r="N1779">
        <v>10</v>
      </c>
      <c r="O1779" s="9">
        <f t="shared" si="189"/>
        <v>13.5625</v>
      </c>
      <c r="P1779" s="12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t="b">
        <v>0</v>
      </c>
      <c r="T1779" t="s">
        <v>8285</v>
      </c>
      <c r="U1779" s="6">
        <f t="shared" si="193"/>
        <v>42025.357094907406</v>
      </c>
      <c r="V1779" s="9">
        <f t="shared" si="195"/>
        <v>2015</v>
      </c>
      <c r="W1779" s="6">
        <f t="shared" si="194"/>
        <v>42055.357094907406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H1780" t="s">
        <v>8224</v>
      </c>
      <c r="I1780" t="s">
        <v>8246</v>
      </c>
      <c r="K1780">
        <v>1427485395</v>
      </c>
      <c r="L1780">
        <v>1423600995</v>
      </c>
      <c r="M1780" t="b">
        <v>1</v>
      </c>
      <c r="N1780">
        <v>15</v>
      </c>
      <c r="O1780" s="9">
        <f t="shared" si="189"/>
        <v>1.99</v>
      </c>
      <c r="P1780" s="12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t="b">
        <v>0</v>
      </c>
      <c r="T1780" t="s">
        <v>8285</v>
      </c>
      <c r="U1780" s="6">
        <f t="shared" si="193"/>
        <v>42045.86336805555</v>
      </c>
      <c r="V1780" s="9">
        <f t="shared" si="195"/>
        <v>2015</v>
      </c>
      <c r="W1780" s="6">
        <f t="shared" si="194"/>
        <v>42090.821701388893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H1781" t="s">
        <v>8224</v>
      </c>
      <c r="I1781" t="s">
        <v>8246</v>
      </c>
      <c r="K1781">
        <v>1472834180</v>
      </c>
      <c r="L1781">
        <v>1470242180</v>
      </c>
      <c r="M1781" t="b">
        <v>1</v>
      </c>
      <c r="N1781">
        <v>38</v>
      </c>
      <c r="O1781" s="9">
        <f t="shared" si="189"/>
        <v>36.236363636363635</v>
      </c>
      <c r="P1781" s="12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t="b">
        <v>0</v>
      </c>
      <c r="T1781" t="s">
        <v>8285</v>
      </c>
      <c r="U1781" s="6">
        <f t="shared" si="193"/>
        <v>42585.691898148143</v>
      </c>
      <c r="V1781" s="9">
        <f t="shared" si="195"/>
        <v>2016</v>
      </c>
      <c r="W1781" s="6">
        <f t="shared" si="194"/>
        <v>42615.691898148143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H1782" t="s">
        <v>8224</v>
      </c>
      <c r="I1782" t="s">
        <v>8246</v>
      </c>
      <c r="K1782">
        <v>1467469510</v>
      </c>
      <c r="L1782">
        <v>1462285510</v>
      </c>
      <c r="M1782" t="b">
        <v>1</v>
      </c>
      <c r="N1782">
        <v>152</v>
      </c>
      <c r="O1782" s="9">
        <f t="shared" si="189"/>
        <v>39.743333333333332</v>
      </c>
      <c r="P1782" s="1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t="b">
        <v>0</v>
      </c>
      <c r="T1782" t="s">
        <v>8285</v>
      </c>
      <c r="U1782" s="6">
        <f t="shared" si="193"/>
        <v>42493.600810185184</v>
      </c>
      <c r="V1782" s="9">
        <f t="shared" si="195"/>
        <v>2016</v>
      </c>
      <c r="W1782" s="6">
        <f t="shared" si="194"/>
        <v>42553.600810185184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H1783" t="s">
        <v>8224</v>
      </c>
      <c r="I1783" t="s">
        <v>8246</v>
      </c>
      <c r="K1783">
        <v>1473950945</v>
      </c>
      <c r="L1783">
        <v>1471272545</v>
      </c>
      <c r="M1783" t="b">
        <v>1</v>
      </c>
      <c r="N1783">
        <v>24</v>
      </c>
      <c r="O1783" s="9">
        <f t="shared" si="189"/>
        <v>25.763636363636362</v>
      </c>
      <c r="P1783" s="12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t="b">
        <v>0</v>
      </c>
      <c r="T1783" t="s">
        <v>8285</v>
      </c>
      <c r="U1783" s="6">
        <f t="shared" si="193"/>
        <v>42597.617418981477</v>
      </c>
      <c r="V1783" s="9">
        <f t="shared" si="195"/>
        <v>2016</v>
      </c>
      <c r="W1783" s="6">
        <f t="shared" si="194"/>
        <v>42628.617418981477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H1784" t="s">
        <v>8224</v>
      </c>
      <c r="I1784" t="s">
        <v>8246</v>
      </c>
      <c r="K1784">
        <v>1456062489</v>
      </c>
      <c r="L1784">
        <v>1453211289</v>
      </c>
      <c r="M1784" t="b">
        <v>1</v>
      </c>
      <c r="N1784">
        <v>76</v>
      </c>
      <c r="O1784" s="9">
        <f t="shared" si="189"/>
        <v>15.491428571428571</v>
      </c>
      <c r="P1784" s="12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t="b">
        <v>0</v>
      </c>
      <c r="T1784" t="s">
        <v>8285</v>
      </c>
      <c r="U1784" s="6">
        <f t="shared" si="193"/>
        <v>42388.575104166666</v>
      </c>
      <c r="V1784" s="9">
        <f t="shared" si="195"/>
        <v>2016</v>
      </c>
      <c r="W1784" s="6">
        <f t="shared" si="194"/>
        <v>42421.575104166666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H1785" t="s">
        <v>8224</v>
      </c>
      <c r="I1785" t="s">
        <v>8246</v>
      </c>
      <c r="K1785">
        <v>1432248478</v>
      </c>
      <c r="L1785">
        <v>1429656478</v>
      </c>
      <c r="M1785" t="b">
        <v>1</v>
      </c>
      <c r="N1785">
        <v>185</v>
      </c>
      <c r="O1785" s="9">
        <f t="shared" si="189"/>
        <v>23.692499999999999</v>
      </c>
      <c r="P1785" s="12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t="b">
        <v>0</v>
      </c>
      <c r="T1785" t="s">
        <v>8285</v>
      </c>
      <c r="U1785" s="6">
        <f t="shared" si="193"/>
        <v>42115.949976851851</v>
      </c>
      <c r="V1785" s="9">
        <f t="shared" si="195"/>
        <v>2015</v>
      </c>
      <c r="W1785" s="6">
        <f t="shared" si="194"/>
        <v>42145.949976851851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H1786" t="s">
        <v>8224</v>
      </c>
      <c r="I1786" t="s">
        <v>8246</v>
      </c>
      <c r="K1786">
        <v>1422674700</v>
      </c>
      <c r="L1786">
        <v>1419954240</v>
      </c>
      <c r="M1786" t="b">
        <v>1</v>
      </c>
      <c r="N1786">
        <v>33</v>
      </c>
      <c r="O1786" s="9">
        <f t="shared" si="189"/>
        <v>39.76</v>
      </c>
      <c r="P1786" s="12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t="b">
        <v>0</v>
      </c>
      <c r="T1786" t="s">
        <v>8285</v>
      </c>
      <c r="U1786" s="6">
        <f t="shared" si="193"/>
        <v>42003.655555555553</v>
      </c>
      <c r="V1786" s="9">
        <f t="shared" si="195"/>
        <v>2014</v>
      </c>
      <c r="W1786" s="6">
        <f t="shared" si="194"/>
        <v>42035.142361111109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H1787" t="s">
        <v>8224</v>
      </c>
      <c r="I1787" t="s">
        <v>8246</v>
      </c>
      <c r="K1787">
        <v>1413417600</v>
      </c>
      <c r="L1787">
        <v>1410750855</v>
      </c>
      <c r="M1787" t="b">
        <v>1</v>
      </c>
      <c r="N1787">
        <v>108</v>
      </c>
      <c r="O1787" s="9">
        <f t="shared" si="189"/>
        <v>20.220833333333335</v>
      </c>
      <c r="P1787" s="12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t="b">
        <v>0</v>
      </c>
      <c r="T1787" t="s">
        <v>8285</v>
      </c>
      <c r="U1787" s="6">
        <f t="shared" si="193"/>
        <v>41897.134895833333</v>
      </c>
      <c r="V1787" s="9">
        <f t="shared" si="195"/>
        <v>2014</v>
      </c>
      <c r="W1787" s="6">
        <f t="shared" si="194"/>
        <v>41928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H1788" t="s">
        <v>8233</v>
      </c>
      <c r="I1788" t="s">
        <v>8249</v>
      </c>
      <c r="K1788">
        <v>1418649177</v>
      </c>
      <c r="L1788">
        <v>1416057177</v>
      </c>
      <c r="M1788" t="b">
        <v>1</v>
      </c>
      <c r="N1788">
        <v>29</v>
      </c>
      <c r="O1788" s="9">
        <f t="shared" si="189"/>
        <v>47.631578947368418</v>
      </c>
      <c r="P1788" s="12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t="b">
        <v>0</v>
      </c>
      <c r="T1788" t="s">
        <v>8285</v>
      </c>
      <c r="U1788" s="6">
        <f t="shared" si="193"/>
        <v>41958.550659722227</v>
      </c>
      <c r="V1788" s="9">
        <f t="shared" si="195"/>
        <v>2014</v>
      </c>
      <c r="W1788" s="6">
        <f t="shared" si="194"/>
        <v>41988.550659722227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H1789" t="s">
        <v>8224</v>
      </c>
      <c r="I1789" t="s">
        <v>8246</v>
      </c>
      <c r="K1789">
        <v>1428158637</v>
      </c>
      <c r="L1789">
        <v>1425570237</v>
      </c>
      <c r="M1789" t="b">
        <v>1</v>
      </c>
      <c r="N1789">
        <v>24</v>
      </c>
      <c r="O1789" s="9">
        <f t="shared" si="189"/>
        <v>15.33</v>
      </c>
      <c r="P1789" s="12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t="b">
        <v>0</v>
      </c>
      <c r="T1789" t="s">
        <v>8285</v>
      </c>
      <c r="U1789" s="6">
        <f t="shared" si="193"/>
        <v>42068.65552083333</v>
      </c>
      <c r="V1789" s="9">
        <f t="shared" si="195"/>
        <v>2015</v>
      </c>
      <c r="W1789" s="6">
        <f t="shared" si="194"/>
        <v>42098.613854166666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H1790" t="s">
        <v>8225</v>
      </c>
      <c r="I1790" t="s">
        <v>8247</v>
      </c>
      <c r="K1790">
        <v>1414795542</v>
      </c>
      <c r="L1790">
        <v>1412203542</v>
      </c>
      <c r="M1790" t="b">
        <v>1</v>
      </c>
      <c r="N1790">
        <v>4</v>
      </c>
      <c r="O1790" s="9">
        <f t="shared" si="189"/>
        <v>1.3818181818181818</v>
      </c>
      <c r="P1790" s="12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t="b">
        <v>0</v>
      </c>
      <c r="T1790" t="s">
        <v>8285</v>
      </c>
      <c r="U1790" s="6">
        <f t="shared" si="193"/>
        <v>41913.94840277778</v>
      </c>
      <c r="V1790" s="9">
        <f t="shared" si="195"/>
        <v>2014</v>
      </c>
      <c r="W1790" s="6">
        <f t="shared" si="194"/>
        <v>41943.94840277778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H1791" t="s">
        <v>8224</v>
      </c>
      <c r="I1791" t="s">
        <v>8246</v>
      </c>
      <c r="K1791">
        <v>1421042403</v>
      </c>
      <c r="L1791">
        <v>1415858403</v>
      </c>
      <c r="M1791" t="b">
        <v>1</v>
      </c>
      <c r="N1791">
        <v>4</v>
      </c>
      <c r="O1791" s="9">
        <f t="shared" si="189"/>
        <v>0.5</v>
      </c>
      <c r="P1791" s="12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t="b">
        <v>0</v>
      </c>
      <c r="T1791" t="s">
        <v>8285</v>
      </c>
      <c r="U1791" s="6">
        <f t="shared" si="193"/>
        <v>41956.250034722223</v>
      </c>
      <c r="V1791" s="9">
        <f t="shared" si="195"/>
        <v>2014</v>
      </c>
      <c r="W1791" s="6">
        <f t="shared" si="194"/>
        <v>42016.250034722223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H1792" t="s">
        <v>8224</v>
      </c>
      <c r="I1792" t="s">
        <v>8246</v>
      </c>
      <c r="K1792">
        <v>1423152678</v>
      </c>
      <c r="L1792">
        <v>1420560678</v>
      </c>
      <c r="M1792" t="b">
        <v>1</v>
      </c>
      <c r="N1792">
        <v>15</v>
      </c>
      <c r="O1792" s="9">
        <f t="shared" si="189"/>
        <v>4.957575757575758</v>
      </c>
      <c r="P1792" s="1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t="b">
        <v>0</v>
      </c>
      <c r="T1792" t="s">
        <v>8285</v>
      </c>
      <c r="U1792" s="6">
        <f t="shared" si="193"/>
        <v>42010.674513888887</v>
      </c>
      <c r="V1792" s="9">
        <f t="shared" si="195"/>
        <v>2015</v>
      </c>
      <c r="W1792" s="6">
        <f t="shared" si="194"/>
        <v>42040.674513888887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H1793" t="s">
        <v>8225</v>
      </c>
      <c r="I1793" t="s">
        <v>8247</v>
      </c>
      <c r="K1793">
        <v>1422553565</v>
      </c>
      <c r="L1793">
        <v>1417369565</v>
      </c>
      <c r="M1793" t="b">
        <v>1</v>
      </c>
      <c r="N1793">
        <v>4</v>
      </c>
      <c r="O1793" s="9">
        <f t="shared" si="189"/>
        <v>3.5666666666666669</v>
      </c>
      <c r="P1793" s="12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t="b">
        <v>0</v>
      </c>
      <c r="T1793" t="s">
        <v>8285</v>
      </c>
      <c r="U1793" s="6">
        <f t="shared" si="193"/>
        <v>41973.740335648152</v>
      </c>
      <c r="V1793" s="9">
        <f t="shared" si="195"/>
        <v>2014</v>
      </c>
      <c r="W1793" s="6">
        <f t="shared" si="194"/>
        <v>42033.740335648152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H1794" t="s">
        <v>8224</v>
      </c>
      <c r="I1794" t="s">
        <v>8246</v>
      </c>
      <c r="K1794">
        <v>1439189940</v>
      </c>
      <c r="L1794">
        <v>1435970682</v>
      </c>
      <c r="M1794" t="b">
        <v>1</v>
      </c>
      <c r="N1794">
        <v>139</v>
      </c>
      <c r="O1794" s="9">
        <f t="shared" si="189"/>
        <v>61.124000000000002</v>
      </c>
      <c r="P1794" s="12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t="b">
        <v>0</v>
      </c>
      <c r="T1794" t="s">
        <v>8285</v>
      </c>
      <c r="U1794" s="6">
        <f t="shared" si="193"/>
        <v>42189.031041666662</v>
      </c>
      <c r="V1794" s="9">
        <f t="shared" si="195"/>
        <v>2015</v>
      </c>
      <c r="W1794" s="6">
        <f t="shared" si="194"/>
        <v>42226.290972222225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H1795" t="s">
        <v>8226</v>
      </c>
      <c r="I1795" t="s">
        <v>8248</v>
      </c>
      <c r="K1795">
        <v>1417127040</v>
      </c>
      <c r="L1795">
        <v>1414531440</v>
      </c>
      <c r="M1795" t="b">
        <v>1</v>
      </c>
      <c r="N1795">
        <v>2</v>
      </c>
      <c r="O1795" s="9">
        <f t="shared" ref="O1795:O1858" si="196">E1795*100/D1795</f>
        <v>1.3333333333333333</v>
      </c>
      <c r="P1795" s="12">
        <f t="shared" ref="P1795:P1858" si="197">IF(N1795=0,0,E1795/N1795)</f>
        <v>20</v>
      </c>
      <c r="Q1795" t="str">
        <f t="shared" ref="Q1795:Q1858" si="198">LEFT(T1795,FIND("/",T1795)-1)</f>
        <v>photography</v>
      </c>
      <c r="R1795" t="str">
        <f t="shared" ref="R1795:R1858" si="199">RIGHT(T1795,LEN(T1795)-FIND("/",T1795))</f>
        <v>photobooks</v>
      </c>
      <c r="S1795" t="b">
        <v>0</v>
      </c>
      <c r="T1795" t="s">
        <v>8285</v>
      </c>
      <c r="U1795" s="6">
        <f t="shared" ref="U1795:U1858" si="200">(L1795/86400)+DATE(1970,1,1)</f>
        <v>41940.891666666663</v>
      </c>
      <c r="V1795" s="9">
        <f t="shared" si="195"/>
        <v>2014</v>
      </c>
      <c r="W1795" s="6">
        <f t="shared" ref="W1795:W1858" si="201">(K1795/86400)+DATE(1970,1,1)</f>
        <v>41970.933333333334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H1796" t="s">
        <v>8224</v>
      </c>
      <c r="I1796" t="s">
        <v>8246</v>
      </c>
      <c r="K1796">
        <v>1423660422</v>
      </c>
      <c r="L1796">
        <v>1420636422</v>
      </c>
      <c r="M1796" t="b">
        <v>1</v>
      </c>
      <c r="N1796">
        <v>18</v>
      </c>
      <c r="O1796" s="9">
        <f t="shared" si="196"/>
        <v>11.077777777777778</v>
      </c>
      <c r="P1796" s="12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t="b">
        <v>0</v>
      </c>
      <c r="T1796" t="s">
        <v>8285</v>
      </c>
      <c r="U1796" s="6">
        <f t="shared" si="200"/>
        <v>42011.551180555558</v>
      </c>
      <c r="V1796" s="9">
        <f t="shared" ref="V1796:V1859" si="202">YEAR(U1796)</f>
        <v>2015</v>
      </c>
      <c r="W1796" s="6">
        <f t="shared" si="201"/>
        <v>42046.551180555558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H1797" t="s">
        <v>8236</v>
      </c>
      <c r="I1797" t="s">
        <v>8249</v>
      </c>
      <c r="K1797">
        <v>1476460800</v>
      </c>
      <c r="L1797">
        <v>1473922541</v>
      </c>
      <c r="M1797" t="b">
        <v>1</v>
      </c>
      <c r="N1797">
        <v>81</v>
      </c>
      <c r="O1797" s="9">
        <f t="shared" si="196"/>
        <v>38.735714285714288</v>
      </c>
      <c r="P1797" s="12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t="b">
        <v>0</v>
      </c>
      <c r="T1797" t="s">
        <v>8285</v>
      </c>
      <c r="U1797" s="6">
        <f t="shared" si="200"/>
        <v>42628.288668981477</v>
      </c>
      <c r="V1797" s="9">
        <f t="shared" si="202"/>
        <v>2016</v>
      </c>
      <c r="W1797" s="6">
        <f t="shared" si="201"/>
        <v>42657.666666666672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H1798" t="s">
        <v>8225</v>
      </c>
      <c r="I1798" t="s">
        <v>8247</v>
      </c>
      <c r="K1798">
        <v>1469356366</v>
      </c>
      <c r="L1798">
        <v>1464172366</v>
      </c>
      <c r="M1798" t="b">
        <v>1</v>
      </c>
      <c r="N1798">
        <v>86</v>
      </c>
      <c r="O1798" s="9">
        <f t="shared" si="196"/>
        <v>22.05263157894737</v>
      </c>
      <c r="P1798" s="12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t="b">
        <v>0</v>
      </c>
      <c r="T1798" t="s">
        <v>8285</v>
      </c>
      <c r="U1798" s="6">
        <f t="shared" si="200"/>
        <v>42515.439421296294</v>
      </c>
      <c r="V1798" s="9">
        <f t="shared" si="202"/>
        <v>2016</v>
      </c>
      <c r="W1798" s="6">
        <f t="shared" si="201"/>
        <v>42575.439421296294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H1799" t="s">
        <v>8224</v>
      </c>
      <c r="I1799" t="s">
        <v>8246</v>
      </c>
      <c r="K1799">
        <v>1481809189</v>
      </c>
      <c r="L1799">
        <v>1479217189</v>
      </c>
      <c r="M1799" t="b">
        <v>1</v>
      </c>
      <c r="N1799">
        <v>140</v>
      </c>
      <c r="O1799" s="9">
        <f t="shared" si="196"/>
        <v>67.55</v>
      </c>
      <c r="P1799" s="12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t="b">
        <v>0</v>
      </c>
      <c r="T1799" t="s">
        <v>8285</v>
      </c>
      <c r="U1799" s="6">
        <f t="shared" si="200"/>
        <v>42689.56931712963</v>
      </c>
      <c r="V1799" s="9">
        <f t="shared" si="202"/>
        <v>2016</v>
      </c>
      <c r="W1799" s="6">
        <f t="shared" si="201"/>
        <v>42719.56931712963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H1800" t="s">
        <v>8224</v>
      </c>
      <c r="I1800" t="s">
        <v>8246</v>
      </c>
      <c r="K1800">
        <v>1454572233</v>
      </c>
      <c r="L1800">
        <v>1449388233</v>
      </c>
      <c r="M1800" t="b">
        <v>1</v>
      </c>
      <c r="N1800">
        <v>37</v>
      </c>
      <c r="O1800" s="9">
        <f t="shared" si="196"/>
        <v>13.637499999999999</v>
      </c>
      <c r="P1800" s="12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t="b">
        <v>0</v>
      </c>
      <c r="T1800" t="s">
        <v>8285</v>
      </c>
      <c r="U1800" s="6">
        <f t="shared" si="200"/>
        <v>42344.32677083333</v>
      </c>
      <c r="V1800" s="9">
        <f t="shared" si="202"/>
        <v>2015</v>
      </c>
      <c r="W1800" s="6">
        <f t="shared" si="201"/>
        <v>42404.32677083333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H1801" t="s">
        <v>8225</v>
      </c>
      <c r="I1801" t="s">
        <v>8247</v>
      </c>
      <c r="K1801">
        <v>1415740408</v>
      </c>
      <c r="L1801">
        <v>1414008808</v>
      </c>
      <c r="M1801" t="b">
        <v>1</v>
      </c>
      <c r="N1801">
        <v>6</v>
      </c>
      <c r="O1801" s="9">
        <f t="shared" si="196"/>
        <v>1.7457499999999999</v>
      </c>
      <c r="P1801" s="12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t="b">
        <v>0</v>
      </c>
      <c r="T1801" t="s">
        <v>8285</v>
      </c>
      <c r="U1801" s="6">
        <f t="shared" si="200"/>
        <v>41934.842685185184</v>
      </c>
      <c r="V1801" s="9">
        <f t="shared" si="202"/>
        <v>2014</v>
      </c>
      <c r="W1801" s="6">
        <f t="shared" si="201"/>
        <v>41954.884351851855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H1802" t="s">
        <v>8225</v>
      </c>
      <c r="I1802" t="s">
        <v>8247</v>
      </c>
      <c r="K1802">
        <v>1476109970</v>
      </c>
      <c r="L1802">
        <v>1473517970</v>
      </c>
      <c r="M1802" t="b">
        <v>1</v>
      </c>
      <c r="N1802">
        <v>113</v>
      </c>
      <c r="O1802" s="9">
        <f t="shared" si="196"/>
        <v>20.44963251188932</v>
      </c>
      <c r="P1802" s="1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t="b">
        <v>0</v>
      </c>
      <c r="T1802" t="s">
        <v>8285</v>
      </c>
      <c r="U1802" s="6">
        <f t="shared" si="200"/>
        <v>42623.606134259258</v>
      </c>
      <c r="V1802" s="9">
        <f t="shared" si="202"/>
        <v>2016</v>
      </c>
      <c r="W1802" s="6">
        <f t="shared" si="201"/>
        <v>42653.606134259258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H1803" t="s">
        <v>8225</v>
      </c>
      <c r="I1803" t="s">
        <v>8247</v>
      </c>
      <c r="K1803">
        <v>1450181400</v>
      </c>
      <c r="L1803">
        <v>1447429868</v>
      </c>
      <c r="M1803" t="b">
        <v>1</v>
      </c>
      <c r="N1803">
        <v>37</v>
      </c>
      <c r="O1803" s="9">
        <f t="shared" si="196"/>
        <v>13.852941176470589</v>
      </c>
      <c r="P1803" s="12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t="b">
        <v>0</v>
      </c>
      <c r="T1803" t="s">
        <v>8285</v>
      </c>
      <c r="U1803" s="6">
        <f t="shared" si="200"/>
        <v>42321.660509259258</v>
      </c>
      <c r="V1803" s="9">
        <f t="shared" si="202"/>
        <v>2015</v>
      </c>
      <c r="W1803" s="6">
        <f t="shared" si="201"/>
        <v>42353.506944444445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H1804" t="s">
        <v>8236</v>
      </c>
      <c r="I1804" t="s">
        <v>8249</v>
      </c>
      <c r="K1804">
        <v>1435442340</v>
      </c>
      <c r="L1804">
        <v>1433416830</v>
      </c>
      <c r="M1804" t="b">
        <v>1</v>
      </c>
      <c r="N1804">
        <v>18</v>
      </c>
      <c r="O1804" s="9">
        <f t="shared" si="196"/>
        <v>48.485714285714288</v>
      </c>
      <c r="P1804" s="12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t="b">
        <v>0</v>
      </c>
      <c r="T1804" t="s">
        <v>8285</v>
      </c>
      <c r="U1804" s="6">
        <f t="shared" si="200"/>
        <v>42159.47256944445</v>
      </c>
      <c r="V1804" s="9">
        <f t="shared" si="202"/>
        <v>2015</v>
      </c>
      <c r="W1804" s="6">
        <f t="shared" si="201"/>
        <v>42182.915972222225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H1805" t="s">
        <v>8224</v>
      </c>
      <c r="I1805" t="s">
        <v>8246</v>
      </c>
      <c r="K1805">
        <v>1423878182</v>
      </c>
      <c r="L1805">
        <v>1421199782</v>
      </c>
      <c r="M1805" t="b">
        <v>1</v>
      </c>
      <c r="N1805">
        <v>75</v>
      </c>
      <c r="O1805" s="9">
        <f t="shared" si="196"/>
        <v>30.8</v>
      </c>
      <c r="P1805" s="12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t="b">
        <v>0</v>
      </c>
      <c r="T1805" t="s">
        <v>8285</v>
      </c>
      <c r="U1805" s="6">
        <f t="shared" si="200"/>
        <v>42018.071550925924</v>
      </c>
      <c r="V1805" s="9">
        <f t="shared" si="202"/>
        <v>2015</v>
      </c>
      <c r="W1805" s="6">
        <f t="shared" si="201"/>
        <v>42049.071550925924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H1806" t="s">
        <v>8224</v>
      </c>
      <c r="I1806" t="s">
        <v>8246</v>
      </c>
      <c r="K1806">
        <v>1447521404</v>
      </c>
      <c r="L1806">
        <v>1444061804</v>
      </c>
      <c r="M1806" t="b">
        <v>1</v>
      </c>
      <c r="N1806">
        <v>52</v>
      </c>
      <c r="O1806" s="9">
        <f t="shared" si="196"/>
        <v>35.174193548387095</v>
      </c>
      <c r="P1806" s="12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t="b">
        <v>0</v>
      </c>
      <c r="T1806" t="s">
        <v>8285</v>
      </c>
      <c r="U1806" s="6">
        <f t="shared" si="200"/>
        <v>42282.678287037037</v>
      </c>
      <c r="V1806" s="9">
        <f t="shared" si="202"/>
        <v>2015</v>
      </c>
      <c r="W1806" s="6">
        <f t="shared" si="201"/>
        <v>42322.719953703709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H1807" t="s">
        <v>8236</v>
      </c>
      <c r="I1807" t="s">
        <v>8249</v>
      </c>
      <c r="K1807">
        <v>1443808800</v>
      </c>
      <c r="L1807">
        <v>1441048658</v>
      </c>
      <c r="M1807" t="b">
        <v>1</v>
      </c>
      <c r="N1807">
        <v>122</v>
      </c>
      <c r="O1807" s="9">
        <f t="shared" si="196"/>
        <v>36.404444444444444</v>
      </c>
      <c r="P1807" s="12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t="b">
        <v>0</v>
      </c>
      <c r="T1807" t="s">
        <v>8285</v>
      </c>
      <c r="U1807" s="6">
        <f t="shared" si="200"/>
        <v>42247.803912037038</v>
      </c>
      <c r="V1807" s="9">
        <f t="shared" si="202"/>
        <v>2015</v>
      </c>
      <c r="W1807" s="6">
        <f t="shared" si="201"/>
        <v>42279.75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H1808" t="s">
        <v>8225</v>
      </c>
      <c r="I1808" t="s">
        <v>8247</v>
      </c>
      <c r="K1808">
        <v>1412090349</v>
      </c>
      <c r="L1808">
        <v>1409066349</v>
      </c>
      <c r="M1808" t="b">
        <v>1</v>
      </c>
      <c r="N1808">
        <v>8</v>
      </c>
      <c r="O1808" s="9">
        <f t="shared" si="196"/>
        <v>2.9550000000000001</v>
      </c>
      <c r="P1808" s="12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t="b">
        <v>0</v>
      </c>
      <c r="T1808" t="s">
        <v>8285</v>
      </c>
      <c r="U1808" s="6">
        <f t="shared" si="200"/>
        <v>41877.638298611113</v>
      </c>
      <c r="V1808" s="9">
        <f t="shared" si="202"/>
        <v>2014</v>
      </c>
      <c r="W1808" s="6">
        <f t="shared" si="201"/>
        <v>41912.638298611113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H1809" t="s">
        <v>8224</v>
      </c>
      <c r="I1809" t="s">
        <v>8246</v>
      </c>
      <c r="K1809">
        <v>1411868313</v>
      </c>
      <c r="L1809">
        <v>1409276313</v>
      </c>
      <c r="M1809" t="b">
        <v>1</v>
      </c>
      <c r="N1809">
        <v>8</v>
      </c>
      <c r="O1809" s="9">
        <f t="shared" si="196"/>
        <v>11.06</v>
      </c>
      <c r="P1809" s="12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t="b">
        <v>0</v>
      </c>
      <c r="T1809" t="s">
        <v>8285</v>
      </c>
      <c r="U1809" s="6">
        <f t="shared" si="200"/>
        <v>41880.068437499998</v>
      </c>
      <c r="V1809" s="9">
        <f t="shared" si="202"/>
        <v>2014</v>
      </c>
      <c r="W1809" s="6">
        <f t="shared" si="201"/>
        <v>41910.068437499998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H1810" t="s">
        <v>8224</v>
      </c>
      <c r="I1810" t="s">
        <v>8246</v>
      </c>
      <c r="K1810">
        <v>1486830030</v>
      </c>
      <c r="L1810">
        <v>1483806030</v>
      </c>
      <c r="M1810" t="b">
        <v>1</v>
      </c>
      <c r="N1810">
        <v>96</v>
      </c>
      <c r="O1810" s="9">
        <f t="shared" si="196"/>
        <v>41.407142857142858</v>
      </c>
      <c r="P1810" s="12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t="b">
        <v>0</v>
      </c>
      <c r="T1810" t="s">
        <v>8285</v>
      </c>
      <c r="U1810" s="6">
        <f t="shared" si="200"/>
        <v>42742.680902777778</v>
      </c>
      <c r="V1810" s="9">
        <f t="shared" si="202"/>
        <v>2017</v>
      </c>
      <c r="W1810" s="6">
        <f t="shared" si="201"/>
        <v>42777.680902777778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H1811" t="s">
        <v>8229</v>
      </c>
      <c r="I1811" t="s">
        <v>8251</v>
      </c>
      <c r="K1811">
        <v>1425246439</v>
      </c>
      <c r="L1811">
        <v>1422222439</v>
      </c>
      <c r="M1811" t="b">
        <v>1</v>
      </c>
      <c r="N1811">
        <v>9</v>
      </c>
      <c r="O1811" s="9">
        <f t="shared" si="196"/>
        <v>10.857142857142858</v>
      </c>
      <c r="P1811" s="12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t="b">
        <v>0</v>
      </c>
      <c r="T1811" t="s">
        <v>8285</v>
      </c>
      <c r="U1811" s="6">
        <f t="shared" si="200"/>
        <v>42029.907858796301</v>
      </c>
      <c r="V1811" s="9">
        <f t="shared" si="202"/>
        <v>2015</v>
      </c>
      <c r="W1811" s="6">
        <f t="shared" si="201"/>
        <v>42064.907858796301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H1812" t="s">
        <v>8224</v>
      </c>
      <c r="I1812" t="s">
        <v>8246</v>
      </c>
      <c r="K1812">
        <v>1408657826</v>
      </c>
      <c r="L1812">
        <v>1407621026</v>
      </c>
      <c r="M1812" t="b">
        <v>0</v>
      </c>
      <c r="N1812">
        <v>2</v>
      </c>
      <c r="O1812" s="9">
        <f t="shared" si="196"/>
        <v>3.3333333333333335</v>
      </c>
      <c r="P1812" s="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t="b">
        <v>0</v>
      </c>
      <c r="T1812" t="s">
        <v>8285</v>
      </c>
      <c r="U1812" s="6">
        <f t="shared" si="200"/>
        <v>41860.91002314815</v>
      </c>
      <c r="V1812" s="9">
        <f t="shared" si="202"/>
        <v>2014</v>
      </c>
      <c r="W1812" s="6">
        <f t="shared" si="201"/>
        <v>41872.91002314815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H1813" t="s">
        <v>8224</v>
      </c>
      <c r="I1813" t="s">
        <v>8246</v>
      </c>
      <c r="K1813">
        <v>1414123200</v>
      </c>
      <c r="L1813">
        <v>1408962270</v>
      </c>
      <c r="M1813" t="b">
        <v>0</v>
      </c>
      <c r="N1813">
        <v>26</v>
      </c>
      <c r="O1813" s="9">
        <f t="shared" si="196"/>
        <v>7.407407407407407E-2</v>
      </c>
      <c r="P1813" s="12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t="b">
        <v>0</v>
      </c>
      <c r="T1813" t="s">
        <v>8285</v>
      </c>
      <c r="U1813" s="6">
        <f t="shared" si="200"/>
        <v>41876.433680555558</v>
      </c>
      <c r="V1813" s="9">
        <f t="shared" si="202"/>
        <v>2014</v>
      </c>
      <c r="W1813" s="6">
        <f t="shared" si="201"/>
        <v>41936.166666666664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H1814" t="s">
        <v>8225</v>
      </c>
      <c r="I1814" t="s">
        <v>8247</v>
      </c>
      <c r="K1814">
        <v>1467531536</v>
      </c>
      <c r="L1814">
        <v>1464939536</v>
      </c>
      <c r="M1814" t="b">
        <v>0</v>
      </c>
      <c r="N1814">
        <v>23</v>
      </c>
      <c r="O1814" s="9">
        <f t="shared" si="196"/>
        <v>13.307692307692308</v>
      </c>
      <c r="P1814" s="12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t="b">
        <v>0</v>
      </c>
      <c r="T1814" t="s">
        <v>8285</v>
      </c>
      <c r="U1814" s="6">
        <f t="shared" si="200"/>
        <v>42524.318703703699</v>
      </c>
      <c r="V1814" s="9">
        <f t="shared" si="202"/>
        <v>2016</v>
      </c>
      <c r="W1814" s="6">
        <f t="shared" si="201"/>
        <v>42554.318703703699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H1815" t="s">
        <v>8225</v>
      </c>
      <c r="I1815" t="s">
        <v>8247</v>
      </c>
      <c r="K1815">
        <v>1407532812</v>
      </c>
      <c r="L1815">
        <v>1404940812</v>
      </c>
      <c r="M1815" t="b">
        <v>0</v>
      </c>
      <c r="N1815">
        <v>0</v>
      </c>
      <c r="O1815" s="9">
        <f t="shared" si="196"/>
        <v>0</v>
      </c>
      <c r="P1815" s="12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t="b">
        <v>0</v>
      </c>
      <c r="T1815" t="s">
        <v>8285</v>
      </c>
      <c r="U1815" s="6">
        <f t="shared" si="200"/>
        <v>41829.889027777775</v>
      </c>
      <c r="V1815" s="9">
        <f t="shared" si="202"/>
        <v>2014</v>
      </c>
      <c r="W1815" s="6">
        <f t="shared" si="201"/>
        <v>41859.889027777775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H1816" t="s">
        <v>8225</v>
      </c>
      <c r="I1816" t="s">
        <v>8247</v>
      </c>
      <c r="K1816">
        <v>1425108736</v>
      </c>
      <c r="L1816">
        <v>1422516736</v>
      </c>
      <c r="M1816" t="b">
        <v>0</v>
      </c>
      <c r="N1816">
        <v>140</v>
      </c>
      <c r="O1816" s="9">
        <f t="shared" si="196"/>
        <v>49.18333333333333</v>
      </c>
      <c r="P1816" s="12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t="b">
        <v>0</v>
      </c>
      <c r="T1816" t="s">
        <v>8285</v>
      </c>
      <c r="U1816" s="6">
        <f t="shared" si="200"/>
        <v>42033.314074074078</v>
      </c>
      <c r="V1816" s="9">
        <f t="shared" si="202"/>
        <v>2015</v>
      </c>
      <c r="W1816" s="6">
        <f t="shared" si="201"/>
        <v>42063.314074074078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H1817" t="s">
        <v>8224</v>
      </c>
      <c r="I1817" t="s">
        <v>8246</v>
      </c>
      <c r="K1817">
        <v>1435787137</v>
      </c>
      <c r="L1817">
        <v>1434577537</v>
      </c>
      <c r="M1817" t="b">
        <v>0</v>
      </c>
      <c r="N1817">
        <v>0</v>
      </c>
      <c r="O1817" s="9">
        <f t="shared" si="196"/>
        <v>0</v>
      </c>
      <c r="P1817" s="12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t="b">
        <v>0</v>
      </c>
      <c r="T1817" t="s">
        <v>8285</v>
      </c>
      <c r="U1817" s="6">
        <f t="shared" si="200"/>
        <v>42172.906678240739</v>
      </c>
      <c r="V1817" s="9">
        <f t="shared" si="202"/>
        <v>2015</v>
      </c>
      <c r="W1817" s="6">
        <f t="shared" si="201"/>
        <v>42186.906678240739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H1818" t="s">
        <v>8240</v>
      </c>
      <c r="I1818" t="s">
        <v>8257</v>
      </c>
      <c r="K1818">
        <v>1469473200</v>
      </c>
      <c r="L1818">
        <v>1467061303</v>
      </c>
      <c r="M1818" t="b">
        <v>0</v>
      </c>
      <c r="N1818">
        <v>6</v>
      </c>
      <c r="O1818" s="9">
        <f t="shared" si="196"/>
        <v>2.036</v>
      </c>
      <c r="P1818" s="12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t="b">
        <v>0</v>
      </c>
      <c r="T1818" t="s">
        <v>8285</v>
      </c>
      <c r="U1818" s="6">
        <f t="shared" si="200"/>
        <v>42548.876192129625</v>
      </c>
      <c r="V1818" s="9">
        <f t="shared" si="202"/>
        <v>2016</v>
      </c>
      <c r="W1818" s="6">
        <f t="shared" si="201"/>
        <v>42576.791666666672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H1819" t="s">
        <v>8224</v>
      </c>
      <c r="I1819" t="s">
        <v>8246</v>
      </c>
      <c r="K1819">
        <v>1485759540</v>
      </c>
      <c r="L1819">
        <v>1480607607</v>
      </c>
      <c r="M1819" t="b">
        <v>0</v>
      </c>
      <c r="N1819">
        <v>100</v>
      </c>
      <c r="O1819" s="9">
        <f t="shared" si="196"/>
        <v>52.327777777777776</v>
      </c>
      <c r="P1819" s="12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t="b">
        <v>0</v>
      </c>
      <c r="T1819" t="s">
        <v>8285</v>
      </c>
      <c r="U1819" s="6">
        <f t="shared" si="200"/>
        <v>42705.662118055552</v>
      </c>
      <c r="V1819" s="9">
        <f t="shared" si="202"/>
        <v>2016</v>
      </c>
      <c r="W1819" s="6">
        <f t="shared" si="201"/>
        <v>42765.290972222225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H1820" t="s">
        <v>8224</v>
      </c>
      <c r="I1820" t="s">
        <v>8246</v>
      </c>
      <c r="K1820">
        <v>1428035850</v>
      </c>
      <c r="L1820">
        <v>1425447450</v>
      </c>
      <c r="M1820" t="b">
        <v>0</v>
      </c>
      <c r="N1820">
        <v>0</v>
      </c>
      <c r="O1820" s="9">
        <f t="shared" si="196"/>
        <v>0</v>
      </c>
      <c r="P1820" s="12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t="b">
        <v>0</v>
      </c>
      <c r="T1820" t="s">
        <v>8285</v>
      </c>
      <c r="U1820" s="6">
        <f t="shared" si="200"/>
        <v>42067.234375</v>
      </c>
      <c r="V1820" s="9">
        <f t="shared" si="202"/>
        <v>2015</v>
      </c>
      <c r="W1820" s="6">
        <f t="shared" si="201"/>
        <v>42097.192708333328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H1821" t="s">
        <v>8224</v>
      </c>
      <c r="I1821" t="s">
        <v>8246</v>
      </c>
      <c r="K1821">
        <v>1406743396</v>
      </c>
      <c r="L1821">
        <v>1404151396</v>
      </c>
      <c r="M1821" t="b">
        <v>0</v>
      </c>
      <c r="N1821">
        <v>4</v>
      </c>
      <c r="O1821" s="9">
        <f t="shared" si="196"/>
        <v>2.0833333333333335</v>
      </c>
      <c r="P1821" s="12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t="b">
        <v>0</v>
      </c>
      <c r="T1821" t="s">
        <v>8285</v>
      </c>
      <c r="U1821" s="6">
        <f t="shared" si="200"/>
        <v>41820.752268518518</v>
      </c>
      <c r="V1821" s="9">
        <f t="shared" si="202"/>
        <v>2014</v>
      </c>
      <c r="W1821" s="6">
        <f t="shared" si="201"/>
        <v>41850.752268518518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H1822" t="s">
        <v>8224</v>
      </c>
      <c r="I1822" t="s">
        <v>8246</v>
      </c>
      <c r="K1822">
        <v>1427850090</v>
      </c>
      <c r="L1822">
        <v>1425261690</v>
      </c>
      <c r="M1822" t="b">
        <v>0</v>
      </c>
      <c r="N1822">
        <v>8</v>
      </c>
      <c r="O1822" s="9">
        <f t="shared" si="196"/>
        <v>6.5653846153846152</v>
      </c>
      <c r="P1822" s="1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t="b">
        <v>0</v>
      </c>
      <c r="T1822" t="s">
        <v>8285</v>
      </c>
      <c r="U1822" s="6">
        <f t="shared" si="200"/>
        <v>42065.084374999999</v>
      </c>
      <c r="V1822" s="9">
        <f t="shared" si="202"/>
        <v>2015</v>
      </c>
      <c r="W1822" s="6">
        <f t="shared" si="201"/>
        <v>42095.042708333334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H1823" t="s">
        <v>8224</v>
      </c>
      <c r="I1823" t="s">
        <v>8246</v>
      </c>
      <c r="K1823">
        <v>1330760367</v>
      </c>
      <c r="L1823">
        <v>1326872367</v>
      </c>
      <c r="M1823" t="b">
        <v>0</v>
      </c>
      <c r="N1823">
        <v>57</v>
      </c>
      <c r="O1823" s="9">
        <f t="shared" si="196"/>
        <v>134.88999999999999</v>
      </c>
      <c r="P1823" s="12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t="b">
        <v>1</v>
      </c>
      <c r="T1823" t="s">
        <v>8276</v>
      </c>
      <c r="U1823" s="6">
        <f t="shared" si="200"/>
        <v>40926.319062499999</v>
      </c>
      <c r="V1823" s="9">
        <f t="shared" si="202"/>
        <v>2012</v>
      </c>
      <c r="W1823" s="6">
        <f t="shared" si="201"/>
        <v>40971.319062499999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H1824" t="s">
        <v>8229</v>
      </c>
      <c r="I1824" t="s">
        <v>8251</v>
      </c>
      <c r="K1824">
        <v>1391194860</v>
      </c>
      <c r="L1824">
        <v>1388084862</v>
      </c>
      <c r="M1824" t="b">
        <v>0</v>
      </c>
      <c r="N1824">
        <v>11</v>
      </c>
      <c r="O1824" s="9">
        <f t="shared" si="196"/>
        <v>100</v>
      </c>
      <c r="P1824" s="12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t="b">
        <v>1</v>
      </c>
      <c r="T1824" t="s">
        <v>8276</v>
      </c>
      <c r="U1824" s="6">
        <f t="shared" si="200"/>
        <v>41634.797013888892</v>
      </c>
      <c r="V1824" s="9">
        <f t="shared" si="202"/>
        <v>2013</v>
      </c>
      <c r="W1824" s="6">
        <f t="shared" si="201"/>
        <v>41670.792361111111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H1825" t="s">
        <v>8224</v>
      </c>
      <c r="I1825" t="s">
        <v>8246</v>
      </c>
      <c r="K1825">
        <v>1351095976</v>
      </c>
      <c r="L1825">
        <v>1348503976</v>
      </c>
      <c r="M1825" t="b">
        <v>0</v>
      </c>
      <c r="N1825">
        <v>33</v>
      </c>
      <c r="O1825" s="9">
        <f t="shared" si="196"/>
        <v>115.85714285714286</v>
      </c>
      <c r="P1825" s="12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t="b">
        <v>1</v>
      </c>
      <c r="T1825" t="s">
        <v>8276</v>
      </c>
      <c r="U1825" s="6">
        <f t="shared" si="200"/>
        <v>41176.684907407405</v>
      </c>
      <c r="V1825" s="9">
        <f t="shared" si="202"/>
        <v>2012</v>
      </c>
      <c r="W1825" s="6">
        <f t="shared" si="201"/>
        <v>41206.684907407405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H1826" t="s">
        <v>8224</v>
      </c>
      <c r="I1826" t="s">
        <v>8246</v>
      </c>
      <c r="K1826">
        <v>1389146880</v>
      </c>
      <c r="L1826">
        <v>1387403967</v>
      </c>
      <c r="M1826" t="b">
        <v>0</v>
      </c>
      <c r="N1826">
        <v>40</v>
      </c>
      <c r="O1826" s="9">
        <f t="shared" si="196"/>
        <v>100.06666666666666</v>
      </c>
      <c r="P1826" s="12">
        <f t="shared" si="197"/>
        <v>75.05</v>
      </c>
      <c r="Q1826" t="str">
        <f t="shared" si="198"/>
        <v>music</v>
      </c>
      <c r="R1826" t="str">
        <f t="shared" si="199"/>
        <v>rock</v>
      </c>
      <c r="S1826" t="b">
        <v>1</v>
      </c>
      <c r="T1826" t="s">
        <v>8276</v>
      </c>
      <c r="U1826" s="6">
        <f t="shared" si="200"/>
        <v>41626.916284722218</v>
      </c>
      <c r="V1826" s="9">
        <f t="shared" si="202"/>
        <v>2013</v>
      </c>
      <c r="W1826" s="6">
        <f t="shared" si="201"/>
        <v>41647.088888888888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H1827" t="s">
        <v>8224</v>
      </c>
      <c r="I1827" t="s">
        <v>8246</v>
      </c>
      <c r="K1827">
        <v>1373572903</v>
      </c>
      <c r="L1827">
        <v>1371585703</v>
      </c>
      <c r="M1827" t="b">
        <v>0</v>
      </c>
      <c r="N1827">
        <v>50</v>
      </c>
      <c r="O1827" s="9">
        <f t="shared" si="196"/>
        <v>105.05</v>
      </c>
      <c r="P1827" s="12">
        <f t="shared" si="197"/>
        <v>42.02</v>
      </c>
      <c r="Q1827" t="str">
        <f t="shared" si="198"/>
        <v>music</v>
      </c>
      <c r="R1827" t="str">
        <f t="shared" si="199"/>
        <v>rock</v>
      </c>
      <c r="S1827" t="b">
        <v>1</v>
      </c>
      <c r="T1827" t="s">
        <v>8276</v>
      </c>
      <c r="U1827" s="6">
        <f t="shared" si="200"/>
        <v>41443.83452546296</v>
      </c>
      <c r="V1827" s="9">
        <f t="shared" si="202"/>
        <v>2013</v>
      </c>
      <c r="W1827" s="6">
        <f t="shared" si="201"/>
        <v>41466.83452546296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H1828" t="s">
        <v>8224</v>
      </c>
      <c r="I1828" t="s">
        <v>8246</v>
      </c>
      <c r="K1828">
        <v>1392675017</v>
      </c>
      <c r="L1828">
        <v>1390083017</v>
      </c>
      <c r="M1828" t="b">
        <v>0</v>
      </c>
      <c r="N1828">
        <v>38</v>
      </c>
      <c r="O1828" s="9">
        <f t="shared" si="196"/>
        <v>101</v>
      </c>
      <c r="P1828" s="12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t="b">
        <v>1</v>
      </c>
      <c r="T1828" t="s">
        <v>8276</v>
      </c>
      <c r="U1828" s="6">
        <f t="shared" si="200"/>
        <v>41657.923807870371</v>
      </c>
      <c r="V1828" s="9">
        <f t="shared" si="202"/>
        <v>2014</v>
      </c>
      <c r="W1828" s="6">
        <f t="shared" si="201"/>
        <v>41687.923807870371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H1829" t="s">
        <v>8224</v>
      </c>
      <c r="I1829" t="s">
        <v>8246</v>
      </c>
      <c r="K1829">
        <v>1299138561</v>
      </c>
      <c r="L1829">
        <v>1294818561</v>
      </c>
      <c r="M1829" t="b">
        <v>0</v>
      </c>
      <c r="N1829">
        <v>96</v>
      </c>
      <c r="O1829" s="9">
        <f t="shared" si="196"/>
        <v>100.66249999999999</v>
      </c>
      <c r="P1829" s="12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t="b">
        <v>1</v>
      </c>
      <c r="T1829" t="s">
        <v>8276</v>
      </c>
      <c r="U1829" s="6">
        <f t="shared" si="200"/>
        <v>40555.325937499998</v>
      </c>
      <c r="V1829" s="9">
        <f t="shared" si="202"/>
        <v>2011</v>
      </c>
      <c r="W1829" s="6">
        <f t="shared" si="201"/>
        <v>40605.325937499998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H1830" t="s">
        <v>8224</v>
      </c>
      <c r="I1830" t="s">
        <v>8246</v>
      </c>
      <c r="K1830">
        <v>1399672800</v>
      </c>
      <c r="L1830">
        <v>1396906530</v>
      </c>
      <c r="M1830" t="b">
        <v>0</v>
      </c>
      <c r="N1830">
        <v>48</v>
      </c>
      <c r="O1830" s="9">
        <f t="shared" si="196"/>
        <v>100.16</v>
      </c>
      <c r="P1830" s="12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t="b">
        <v>1</v>
      </c>
      <c r="T1830" t="s">
        <v>8276</v>
      </c>
      <c r="U1830" s="6">
        <f t="shared" si="200"/>
        <v>41736.899652777778</v>
      </c>
      <c r="V1830" s="9">
        <f t="shared" si="202"/>
        <v>2014</v>
      </c>
      <c r="W1830" s="6">
        <f t="shared" si="201"/>
        <v>41768.916666666664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H1831" t="s">
        <v>8224</v>
      </c>
      <c r="I1831" t="s">
        <v>8246</v>
      </c>
      <c r="K1831">
        <v>1295647200</v>
      </c>
      <c r="L1831">
        <v>1291428371</v>
      </c>
      <c r="M1831" t="b">
        <v>0</v>
      </c>
      <c r="N1831">
        <v>33</v>
      </c>
      <c r="O1831" s="9">
        <f t="shared" si="196"/>
        <v>166.68333333333334</v>
      </c>
      <c r="P1831" s="12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t="b">
        <v>1</v>
      </c>
      <c r="T1831" t="s">
        <v>8276</v>
      </c>
      <c r="U1831" s="6">
        <f t="shared" si="200"/>
        <v>40516.087627314817</v>
      </c>
      <c r="V1831" s="9">
        <f t="shared" si="202"/>
        <v>2010</v>
      </c>
      <c r="W1831" s="6">
        <f t="shared" si="201"/>
        <v>40564.916666666664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H1832" t="s">
        <v>8224</v>
      </c>
      <c r="I1832" t="s">
        <v>8246</v>
      </c>
      <c r="K1832">
        <v>1393259107</v>
      </c>
      <c r="L1832">
        <v>1390667107</v>
      </c>
      <c r="M1832" t="b">
        <v>0</v>
      </c>
      <c r="N1832">
        <v>226</v>
      </c>
      <c r="O1832" s="9">
        <f t="shared" si="196"/>
        <v>101.53333333333333</v>
      </c>
      <c r="P1832" s="1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t="b">
        <v>1</v>
      </c>
      <c r="T1832" t="s">
        <v>8276</v>
      </c>
      <c r="U1832" s="6">
        <f t="shared" si="200"/>
        <v>41664.684108796297</v>
      </c>
      <c r="V1832" s="9">
        <f t="shared" si="202"/>
        <v>2014</v>
      </c>
      <c r="W1832" s="6">
        <f t="shared" si="201"/>
        <v>41694.684108796297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H1833" t="s">
        <v>8224</v>
      </c>
      <c r="I1833" t="s">
        <v>8246</v>
      </c>
      <c r="K1833">
        <v>1336866863</v>
      </c>
      <c r="L1833">
        <v>1335570863</v>
      </c>
      <c r="M1833" t="b">
        <v>0</v>
      </c>
      <c r="N1833">
        <v>14</v>
      </c>
      <c r="O1833" s="9">
        <f t="shared" si="196"/>
        <v>103</v>
      </c>
      <c r="P1833" s="12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t="b">
        <v>1</v>
      </c>
      <c r="T1833" t="s">
        <v>8276</v>
      </c>
      <c r="U1833" s="6">
        <f t="shared" si="200"/>
        <v>41026.996099537035</v>
      </c>
      <c r="V1833" s="9">
        <f t="shared" si="202"/>
        <v>2012</v>
      </c>
      <c r="W1833" s="6">
        <f t="shared" si="201"/>
        <v>41041.996099537035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H1834" t="s">
        <v>8224</v>
      </c>
      <c r="I1834" t="s">
        <v>8246</v>
      </c>
      <c r="K1834">
        <v>1299243427</v>
      </c>
      <c r="L1834">
        <v>1296651427</v>
      </c>
      <c r="M1834" t="b">
        <v>0</v>
      </c>
      <c r="N1834">
        <v>20</v>
      </c>
      <c r="O1834" s="9">
        <f t="shared" si="196"/>
        <v>142.85714285714286</v>
      </c>
      <c r="P1834" s="12">
        <f t="shared" si="197"/>
        <v>25</v>
      </c>
      <c r="Q1834" t="str">
        <f t="shared" si="198"/>
        <v>music</v>
      </c>
      <c r="R1834" t="str">
        <f t="shared" si="199"/>
        <v>rock</v>
      </c>
      <c r="S1834" t="b">
        <v>1</v>
      </c>
      <c r="T1834" t="s">
        <v>8276</v>
      </c>
      <c r="U1834" s="6">
        <f t="shared" si="200"/>
        <v>40576.539664351854</v>
      </c>
      <c r="V1834" s="9">
        <f t="shared" si="202"/>
        <v>2011</v>
      </c>
      <c r="W1834" s="6">
        <f t="shared" si="201"/>
        <v>40606.539664351854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H1835" t="s">
        <v>8224</v>
      </c>
      <c r="I1835" t="s">
        <v>8246</v>
      </c>
      <c r="K1835">
        <v>1362211140</v>
      </c>
      <c r="L1835">
        <v>1359421403</v>
      </c>
      <c r="M1835" t="b">
        <v>0</v>
      </c>
      <c r="N1835">
        <v>25</v>
      </c>
      <c r="O1835" s="9">
        <f t="shared" si="196"/>
        <v>262.5</v>
      </c>
      <c r="P1835" s="12">
        <f t="shared" si="197"/>
        <v>42</v>
      </c>
      <c r="Q1835" t="str">
        <f t="shared" si="198"/>
        <v>music</v>
      </c>
      <c r="R1835" t="str">
        <f t="shared" si="199"/>
        <v>rock</v>
      </c>
      <c r="S1835" t="b">
        <v>1</v>
      </c>
      <c r="T1835" t="s">
        <v>8276</v>
      </c>
      <c r="U1835" s="6">
        <f t="shared" si="200"/>
        <v>41303.044016203705</v>
      </c>
      <c r="V1835" s="9">
        <f t="shared" si="202"/>
        <v>2013</v>
      </c>
      <c r="W1835" s="6">
        <f t="shared" si="201"/>
        <v>41335.332638888889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H1836" t="s">
        <v>8224</v>
      </c>
      <c r="I1836" t="s">
        <v>8246</v>
      </c>
      <c r="K1836">
        <v>1422140895</v>
      </c>
      <c r="L1836">
        <v>1418684895</v>
      </c>
      <c r="M1836" t="b">
        <v>0</v>
      </c>
      <c r="N1836">
        <v>90</v>
      </c>
      <c r="O1836" s="9">
        <f t="shared" si="196"/>
        <v>118.05</v>
      </c>
      <c r="P1836" s="12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t="b">
        <v>1</v>
      </c>
      <c r="T1836" t="s">
        <v>8276</v>
      </c>
      <c r="U1836" s="6">
        <f t="shared" si="200"/>
        <v>41988.964062500003</v>
      </c>
      <c r="V1836" s="9">
        <f t="shared" si="202"/>
        <v>2014</v>
      </c>
      <c r="W1836" s="6">
        <f t="shared" si="201"/>
        <v>42028.964062500003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H1837" t="s">
        <v>8225</v>
      </c>
      <c r="I1837" t="s">
        <v>8247</v>
      </c>
      <c r="K1837">
        <v>1459439471</v>
      </c>
      <c r="L1837">
        <v>1456851071</v>
      </c>
      <c r="M1837" t="b">
        <v>0</v>
      </c>
      <c r="N1837">
        <v>11</v>
      </c>
      <c r="O1837" s="9">
        <f t="shared" si="196"/>
        <v>104</v>
      </c>
      <c r="P1837" s="12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t="b">
        <v>1</v>
      </c>
      <c r="T1837" t="s">
        <v>8276</v>
      </c>
      <c r="U1837" s="6">
        <f t="shared" si="200"/>
        <v>42430.702210648145</v>
      </c>
      <c r="V1837" s="9">
        <f t="shared" si="202"/>
        <v>2016</v>
      </c>
      <c r="W1837" s="6">
        <f t="shared" si="201"/>
        <v>42460.660543981481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H1838" t="s">
        <v>8224</v>
      </c>
      <c r="I1838" t="s">
        <v>8246</v>
      </c>
      <c r="K1838">
        <v>1361129129</v>
      </c>
      <c r="L1838">
        <v>1359660329</v>
      </c>
      <c r="M1838" t="b">
        <v>0</v>
      </c>
      <c r="N1838">
        <v>55</v>
      </c>
      <c r="O1838" s="9">
        <f t="shared" si="196"/>
        <v>200.34</v>
      </c>
      <c r="P1838" s="12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t="b">
        <v>1</v>
      </c>
      <c r="T1838" t="s">
        <v>8276</v>
      </c>
      <c r="U1838" s="6">
        <f t="shared" si="200"/>
        <v>41305.809363425928</v>
      </c>
      <c r="V1838" s="9">
        <f t="shared" si="202"/>
        <v>2013</v>
      </c>
      <c r="W1838" s="6">
        <f t="shared" si="201"/>
        <v>41322.809363425928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H1839" t="s">
        <v>8224</v>
      </c>
      <c r="I1839" t="s">
        <v>8246</v>
      </c>
      <c r="K1839">
        <v>1332029335</v>
      </c>
      <c r="L1839">
        <v>1326848935</v>
      </c>
      <c r="M1839" t="b">
        <v>0</v>
      </c>
      <c r="N1839">
        <v>30</v>
      </c>
      <c r="O1839" s="9">
        <f t="shared" si="196"/>
        <v>306.83333333333331</v>
      </c>
      <c r="P1839" s="12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t="b">
        <v>1</v>
      </c>
      <c r="T1839" t="s">
        <v>8276</v>
      </c>
      <c r="U1839" s="6">
        <f t="shared" si="200"/>
        <v>40926.047858796301</v>
      </c>
      <c r="V1839" s="9">
        <f t="shared" si="202"/>
        <v>2012</v>
      </c>
      <c r="W1839" s="6">
        <f t="shared" si="201"/>
        <v>40986.006192129629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H1840" t="s">
        <v>8224</v>
      </c>
      <c r="I1840" t="s">
        <v>8246</v>
      </c>
      <c r="K1840">
        <v>1317438000</v>
      </c>
      <c r="L1840">
        <v>1314989557</v>
      </c>
      <c r="M1840" t="b">
        <v>0</v>
      </c>
      <c r="N1840">
        <v>28</v>
      </c>
      <c r="O1840" s="9">
        <f t="shared" si="196"/>
        <v>100.149</v>
      </c>
      <c r="P1840" s="12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t="b">
        <v>1</v>
      </c>
      <c r="T1840" t="s">
        <v>8276</v>
      </c>
      <c r="U1840" s="6">
        <f t="shared" si="200"/>
        <v>40788.786539351851</v>
      </c>
      <c r="V1840" s="9">
        <f t="shared" si="202"/>
        <v>2011</v>
      </c>
      <c r="W1840" s="6">
        <f t="shared" si="201"/>
        <v>40817.125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H1841" t="s">
        <v>8224</v>
      </c>
      <c r="I1841" t="s">
        <v>8246</v>
      </c>
      <c r="K1841">
        <v>1475342382</v>
      </c>
      <c r="L1841">
        <v>1472750382</v>
      </c>
      <c r="M1841" t="b">
        <v>0</v>
      </c>
      <c r="N1841">
        <v>45</v>
      </c>
      <c r="O1841" s="9">
        <f t="shared" si="196"/>
        <v>205.3</v>
      </c>
      <c r="P1841" s="12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t="b">
        <v>1</v>
      </c>
      <c r="T1841" t="s">
        <v>8276</v>
      </c>
      <c r="U1841" s="6">
        <f t="shared" si="200"/>
        <v>42614.722013888888</v>
      </c>
      <c r="V1841" s="9">
        <f t="shared" si="202"/>
        <v>2016</v>
      </c>
      <c r="W1841" s="6">
        <f t="shared" si="201"/>
        <v>42644.722013888888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H1842" t="s">
        <v>8224</v>
      </c>
      <c r="I1842" t="s">
        <v>8246</v>
      </c>
      <c r="K1842">
        <v>1367902740</v>
      </c>
      <c r="L1842">
        <v>1366251510</v>
      </c>
      <c r="M1842" t="b">
        <v>0</v>
      </c>
      <c r="N1842">
        <v>13</v>
      </c>
      <c r="O1842" s="9">
        <f t="shared" si="196"/>
        <v>108.88888888888889</v>
      </c>
      <c r="P1842" s="1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t="b">
        <v>1</v>
      </c>
      <c r="T1842" t="s">
        <v>8276</v>
      </c>
      <c r="U1842" s="6">
        <f t="shared" si="200"/>
        <v>41382.096180555556</v>
      </c>
      <c r="V1842" s="9">
        <f t="shared" si="202"/>
        <v>2013</v>
      </c>
      <c r="W1842" s="6">
        <f t="shared" si="201"/>
        <v>41401.207638888889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H1843" t="s">
        <v>8224</v>
      </c>
      <c r="I1843" t="s">
        <v>8246</v>
      </c>
      <c r="K1843">
        <v>1400561940</v>
      </c>
      <c r="L1843">
        <v>1397679445</v>
      </c>
      <c r="M1843" t="b">
        <v>0</v>
      </c>
      <c r="N1843">
        <v>40</v>
      </c>
      <c r="O1843" s="9">
        <f t="shared" si="196"/>
        <v>101.75</v>
      </c>
      <c r="P1843" s="12">
        <f t="shared" si="197"/>
        <v>50.875</v>
      </c>
      <c r="Q1843" t="str">
        <f t="shared" si="198"/>
        <v>music</v>
      </c>
      <c r="R1843" t="str">
        <f t="shared" si="199"/>
        <v>rock</v>
      </c>
      <c r="S1843" t="b">
        <v>1</v>
      </c>
      <c r="T1843" t="s">
        <v>8276</v>
      </c>
      <c r="U1843" s="6">
        <f t="shared" si="200"/>
        <v>41745.84542824074</v>
      </c>
      <c r="V1843" s="9">
        <f t="shared" si="202"/>
        <v>2014</v>
      </c>
      <c r="W1843" s="6">
        <f t="shared" si="201"/>
        <v>41779.207638888889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H1844" t="s">
        <v>8224</v>
      </c>
      <c r="I1844" t="s">
        <v>8246</v>
      </c>
      <c r="K1844">
        <v>1425275940</v>
      </c>
      <c r="L1844">
        <v>1422371381</v>
      </c>
      <c r="M1844" t="b">
        <v>0</v>
      </c>
      <c r="N1844">
        <v>21</v>
      </c>
      <c r="O1844" s="9">
        <f t="shared" si="196"/>
        <v>125.25</v>
      </c>
      <c r="P1844" s="12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t="b">
        <v>1</v>
      </c>
      <c r="T1844" t="s">
        <v>8276</v>
      </c>
      <c r="U1844" s="6">
        <f t="shared" si="200"/>
        <v>42031.631724537037</v>
      </c>
      <c r="V1844" s="9">
        <f t="shared" si="202"/>
        <v>2015</v>
      </c>
      <c r="W1844" s="6">
        <f t="shared" si="201"/>
        <v>42065.249305555553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H1845" t="s">
        <v>8224</v>
      </c>
      <c r="I1845" t="s">
        <v>8246</v>
      </c>
      <c r="K1845">
        <v>1298245954</v>
      </c>
      <c r="L1845">
        <v>1295653954</v>
      </c>
      <c r="M1845" t="b">
        <v>0</v>
      </c>
      <c r="N1845">
        <v>134</v>
      </c>
      <c r="O1845" s="9">
        <f t="shared" si="196"/>
        <v>124.0061</v>
      </c>
      <c r="P1845" s="12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t="b">
        <v>1</v>
      </c>
      <c r="T1845" t="s">
        <v>8276</v>
      </c>
      <c r="U1845" s="6">
        <f t="shared" si="200"/>
        <v>40564.994837962964</v>
      </c>
      <c r="V1845" s="9">
        <f t="shared" si="202"/>
        <v>2011</v>
      </c>
      <c r="W1845" s="6">
        <f t="shared" si="201"/>
        <v>40594.994837962964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H1846" t="s">
        <v>8224</v>
      </c>
      <c r="I1846" t="s">
        <v>8246</v>
      </c>
      <c r="K1846">
        <v>1307761200</v>
      </c>
      <c r="L1846">
        <v>1304464914</v>
      </c>
      <c r="M1846" t="b">
        <v>0</v>
      </c>
      <c r="N1846">
        <v>20</v>
      </c>
      <c r="O1846" s="9">
        <f t="shared" si="196"/>
        <v>101.4</v>
      </c>
      <c r="P1846" s="12">
        <f t="shared" si="197"/>
        <v>76.05</v>
      </c>
      <c r="Q1846" t="str">
        <f t="shared" si="198"/>
        <v>music</v>
      </c>
      <c r="R1846" t="str">
        <f t="shared" si="199"/>
        <v>rock</v>
      </c>
      <c r="S1846" t="b">
        <v>1</v>
      </c>
      <c r="T1846" t="s">
        <v>8276</v>
      </c>
      <c r="U1846" s="6">
        <f t="shared" si="200"/>
        <v>40666.973541666666</v>
      </c>
      <c r="V1846" s="9">
        <f t="shared" si="202"/>
        <v>2011</v>
      </c>
      <c r="W1846" s="6">
        <f t="shared" si="201"/>
        <v>40705.125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H1847" t="s">
        <v>8224</v>
      </c>
      <c r="I1847" t="s">
        <v>8246</v>
      </c>
      <c r="K1847">
        <v>1466139300</v>
      </c>
      <c r="L1847">
        <v>1464854398</v>
      </c>
      <c r="M1847" t="b">
        <v>0</v>
      </c>
      <c r="N1847">
        <v>19</v>
      </c>
      <c r="O1847" s="9">
        <f t="shared" si="196"/>
        <v>100</v>
      </c>
      <c r="P1847" s="12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t="b">
        <v>1</v>
      </c>
      <c r="T1847" t="s">
        <v>8276</v>
      </c>
      <c r="U1847" s="6">
        <f t="shared" si="200"/>
        <v>42523.333310185189</v>
      </c>
      <c r="V1847" s="9">
        <f t="shared" si="202"/>
        <v>2016</v>
      </c>
      <c r="W1847" s="6">
        <f t="shared" si="201"/>
        <v>42538.204861111109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H1848" t="s">
        <v>8224</v>
      </c>
      <c r="I1848" t="s">
        <v>8246</v>
      </c>
      <c r="K1848">
        <v>1355585777</v>
      </c>
      <c r="L1848">
        <v>1352993777</v>
      </c>
      <c r="M1848" t="b">
        <v>0</v>
      </c>
      <c r="N1848">
        <v>209</v>
      </c>
      <c r="O1848" s="9">
        <f t="shared" si="196"/>
        <v>137.92666666666668</v>
      </c>
      <c r="P1848" s="12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t="b">
        <v>1</v>
      </c>
      <c r="T1848" t="s">
        <v>8276</v>
      </c>
      <c r="U1848" s="6">
        <f t="shared" si="200"/>
        <v>41228.650196759263</v>
      </c>
      <c r="V1848" s="9">
        <f t="shared" si="202"/>
        <v>2012</v>
      </c>
      <c r="W1848" s="6">
        <f t="shared" si="201"/>
        <v>41258.650196759263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H1849" t="s">
        <v>8224</v>
      </c>
      <c r="I1849" t="s">
        <v>8246</v>
      </c>
      <c r="K1849">
        <v>1429594832</v>
      </c>
      <c r="L1849">
        <v>1427780432</v>
      </c>
      <c r="M1849" t="b">
        <v>0</v>
      </c>
      <c r="N1849">
        <v>38</v>
      </c>
      <c r="O1849" s="9">
        <f t="shared" si="196"/>
        <v>120.88</v>
      </c>
      <c r="P1849" s="12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t="b">
        <v>1</v>
      </c>
      <c r="T1849" t="s">
        <v>8276</v>
      </c>
      <c r="U1849" s="6">
        <f t="shared" si="200"/>
        <v>42094.236481481479</v>
      </c>
      <c r="V1849" s="9">
        <f t="shared" si="202"/>
        <v>2015</v>
      </c>
      <c r="W1849" s="6">
        <f t="shared" si="201"/>
        <v>42115.236481481479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H1850" t="s">
        <v>8224</v>
      </c>
      <c r="I1850" t="s">
        <v>8246</v>
      </c>
      <c r="K1850">
        <v>1312095540</v>
      </c>
      <c r="L1850">
        <v>1306608888</v>
      </c>
      <c r="M1850" t="b">
        <v>0</v>
      </c>
      <c r="N1850">
        <v>24</v>
      </c>
      <c r="O1850" s="9">
        <f t="shared" si="196"/>
        <v>107.36666666666666</v>
      </c>
      <c r="P1850" s="12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t="b">
        <v>1</v>
      </c>
      <c r="T1850" t="s">
        <v>8276</v>
      </c>
      <c r="U1850" s="6">
        <f t="shared" si="200"/>
        <v>40691.788055555553</v>
      </c>
      <c r="V1850" s="9">
        <f t="shared" si="202"/>
        <v>2011</v>
      </c>
      <c r="W1850" s="6">
        <f t="shared" si="201"/>
        <v>40755.290972222225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H1851" t="s">
        <v>8224</v>
      </c>
      <c r="I1851" t="s">
        <v>8246</v>
      </c>
      <c r="K1851">
        <v>1350505059</v>
      </c>
      <c r="L1851">
        <v>1347913059</v>
      </c>
      <c r="M1851" t="b">
        <v>0</v>
      </c>
      <c r="N1851">
        <v>8</v>
      </c>
      <c r="O1851" s="9">
        <f t="shared" si="196"/>
        <v>100.33333333333333</v>
      </c>
      <c r="P1851" s="12">
        <f t="shared" si="197"/>
        <v>37.625</v>
      </c>
      <c r="Q1851" t="str">
        <f t="shared" si="198"/>
        <v>music</v>
      </c>
      <c r="R1851" t="str">
        <f t="shared" si="199"/>
        <v>rock</v>
      </c>
      <c r="S1851" t="b">
        <v>1</v>
      </c>
      <c r="T1851" t="s">
        <v>8276</v>
      </c>
      <c r="U1851" s="6">
        <f t="shared" si="200"/>
        <v>41169.845590277779</v>
      </c>
      <c r="V1851" s="9">
        <f t="shared" si="202"/>
        <v>2012</v>
      </c>
      <c r="W1851" s="6">
        <f t="shared" si="201"/>
        <v>41199.845590277779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H1852" t="s">
        <v>8224</v>
      </c>
      <c r="I1852" t="s">
        <v>8246</v>
      </c>
      <c r="K1852">
        <v>1405033300</v>
      </c>
      <c r="L1852">
        <v>1402441300</v>
      </c>
      <c r="M1852" t="b">
        <v>0</v>
      </c>
      <c r="N1852">
        <v>179</v>
      </c>
      <c r="O1852" s="9">
        <f t="shared" si="196"/>
        <v>101.52222222222223</v>
      </c>
      <c r="P1852" s="1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t="b">
        <v>1</v>
      </c>
      <c r="T1852" t="s">
        <v>8276</v>
      </c>
      <c r="U1852" s="6">
        <f t="shared" si="200"/>
        <v>41800.959490740745</v>
      </c>
      <c r="V1852" s="9">
        <f t="shared" si="202"/>
        <v>2014</v>
      </c>
      <c r="W1852" s="6">
        <f t="shared" si="201"/>
        <v>41830.959490740745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H1853" t="s">
        <v>8224</v>
      </c>
      <c r="I1853" t="s">
        <v>8246</v>
      </c>
      <c r="K1853">
        <v>1406509200</v>
      </c>
      <c r="L1853">
        <v>1404769538</v>
      </c>
      <c r="M1853" t="b">
        <v>0</v>
      </c>
      <c r="N1853">
        <v>26</v>
      </c>
      <c r="O1853" s="9">
        <f t="shared" si="196"/>
        <v>100.07692307692308</v>
      </c>
      <c r="P1853" s="12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t="b">
        <v>1</v>
      </c>
      <c r="T1853" t="s">
        <v>8276</v>
      </c>
      <c r="U1853" s="6">
        <f t="shared" si="200"/>
        <v>41827.906689814816</v>
      </c>
      <c r="V1853" s="9">
        <f t="shared" si="202"/>
        <v>2014</v>
      </c>
      <c r="W1853" s="6">
        <f t="shared" si="201"/>
        <v>41848.041666666664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H1854" t="s">
        <v>8224</v>
      </c>
      <c r="I1854" t="s">
        <v>8246</v>
      </c>
      <c r="K1854">
        <v>1429920000</v>
      </c>
      <c r="L1854">
        <v>1426703452</v>
      </c>
      <c r="M1854" t="b">
        <v>0</v>
      </c>
      <c r="N1854">
        <v>131</v>
      </c>
      <c r="O1854" s="9">
        <f t="shared" si="196"/>
        <v>116.96666666666667</v>
      </c>
      <c r="P1854" s="12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t="b">
        <v>1</v>
      </c>
      <c r="T1854" t="s">
        <v>8276</v>
      </c>
      <c r="U1854" s="6">
        <f t="shared" si="200"/>
        <v>42081.77143518519</v>
      </c>
      <c r="V1854" s="9">
        <f t="shared" si="202"/>
        <v>2015</v>
      </c>
      <c r="W1854" s="6">
        <f t="shared" si="201"/>
        <v>42119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H1855" t="s">
        <v>8224</v>
      </c>
      <c r="I1855" t="s">
        <v>8246</v>
      </c>
      <c r="K1855">
        <v>1352860017</v>
      </c>
      <c r="L1855">
        <v>1348536417</v>
      </c>
      <c r="M1855" t="b">
        <v>0</v>
      </c>
      <c r="N1855">
        <v>14</v>
      </c>
      <c r="O1855" s="9">
        <f t="shared" si="196"/>
        <v>101.875</v>
      </c>
      <c r="P1855" s="12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t="b">
        <v>1</v>
      </c>
      <c r="T1855" t="s">
        <v>8276</v>
      </c>
      <c r="U1855" s="6">
        <f t="shared" si="200"/>
        <v>41177.060381944444</v>
      </c>
      <c r="V1855" s="9">
        <f t="shared" si="202"/>
        <v>2012</v>
      </c>
      <c r="W1855" s="6">
        <f t="shared" si="201"/>
        <v>41227.102048611108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H1856" t="s">
        <v>8224</v>
      </c>
      <c r="I1856" t="s">
        <v>8246</v>
      </c>
      <c r="K1856">
        <v>1369355437</v>
      </c>
      <c r="L1856">
        <v>1366763437</v>
      </c>
      <c r="M1856" t="b">
        <v>0</v>
      </c>
      <c r="N1856">
        <v>174</v>
      </c>
      <c r="O1856" s="9">
        <f t="shared" si="196"/>
        <v>102.12366666666667</v>
      </c>
      <c r="P1856" s="12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t="b">
        <v>1</v>
      </c>
      <c r="T1856" t="s">
        <v>8276</v>
      </c>
      <c r="U1856" s="6">
        <f t="shared" si="200"/>
        <v>41388.021261574075</v>
      </c>
      <c r="V1856" s="9">
        <f t="shared" si="202"/>
        <v>2013</v>
      </c>
      <c r="W1856" s="6">
        <f t="shared" si="201"/>
        <v>41418.021261574075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H1857" t="s">
        <v>8229</v>
      </c>
      <c r="I1857" t="s">
        <v>8251</v>
      </c>
      <c r="K1857">
        <v>1389012940</v>
      </c>
      <c r="L1857">
        <v>1385124940</v>
      </c>
      <c r="M1857" t="b">
        <v>0</v>
      </c>
      <c r="N1857">
        <v>191</v>
      </c>
      <c r="O1857" s="9">
        <f t="shared" si="196"/>
        <v>154.05897142857143</v>
      </c>
      <c r="P1857" s="12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t="b">
        <v>1</v>
      </c>
      <c r="T1857" t="s">
        <v>8276</v>
      </c>
      <c r="U1857" s="6">
        <f t="shared" si="200"/>
        <v>41600.538657407407</v>
      </c>
      <c r="V1857" s="9">
        <f t="shared" si="202"/>
        <v>2013</v>
      </c>
      <c r="W1857" s="6">
        <f t="shared" si="201"/>
        <v>41645.538657407407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H1858" t="s">
        <v>8224</v>
      </c>
      <c r="I1858" t="s">
        <v>8246</v>
      </c>
      <c r="K1858">
        <v>1405715472</v>
      </c>
      <c r="L1858">
        <v>1403901072</v>
      </c>
      <c r="M1858" t="b">
        <v>0</v>
      </c>
      <c r="N1858">
        <v>38</v>
      </c>
      <c r="O1858" s="9">
        <f t="shared" si="196"/>
        <v>101.25</v>
      </c>
      <c r="P1858" s="12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t="b">
        <v>1</v>
      </c>
      <c r="T1858" t="s">
        <v>8276</v>
      </c>
      <c r="U1858" s="6">
        <f t="shared" si="200"/>
        <v>41817.854999999996</v>
      </c>
      <c r="V1858" s="9">
        <f t="shared" si="202"/>
        <v>2014</v>
      </c>
      <c r="W1858" s="6">
        <f t="shared" si="201"/>
        <v>41838.854999999996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H1859" t="s">
        <v>8224</v>
      </c>
      <c r="I1859" t="s">
        <v>8246</v>
      </c>
      <c r="K1859">
        <v>1410546413</v>
      </c>
      <c r="L1859">
        <v>1407954413</v>
      </c>
      <c r="M1859" t="b">
        <v>0</v>
      </c>
      <c r="N1859">
        <v>22</v>
      </c>
      <c r="O1859" s="9">
        <f t="shared" ref="O1859:O1922" si="203">E1859*100/D1859</f>
        <v>100</v>
      </c>
      <c r="P1859" s="12">
        <f t="shared" ref="P1859:P1922" si="204">IF(N1859=0,0,E1859/N1859)</f>
        <v>136.36363636363637</v>
      </c>
      <c r="Q1859" t="str">
        <f t="shared" ref="Q1859:Q1922" si="205">LEFT(T1859,FIND("/",T1859)-1)</f>
        <v>music</v>
      </c>
      <c r="R1859" t="str">
        <f t="shared" ref="R1859:R1922" si="206">RIGHT(T1859,LEN(T1859)-FIND("/",T1859))</f>
        <v>rock</v>
      </c>
      <c r="S1859" t="b">
        <v>1</v>
      </c>
      <c r="T1859" t="s">
        <v>8276</v>
      </c>
      <c r="U1859" s="6">
        <f t="shared" ref="U1859:U1922" si="207">(L1859/86400)+DATE(1970,1,1)</f>
        <v>41864.76866898148</v>
      </c>
      <c r="V1859" s="9">
        <f t="shared" si="202"/>
        <v>2014</v>
      </c>
      <c r="W1859" s="6">
        <f t="shared" ref="W1859:W1922" si="208">(K1859/86400)+DATE(1970,1,1)</f>
        <v>41894.76866898148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H1860" t="s">
        <v>8224</v>
      </c>
      <c r="I1860" t="s">
        <v>8246</v>
      </c>
      <c r="K1860">
        <v>1324014521</v>
      </c>
      <c r="L1860">
        <v>1318826921</v>
      </c>
      <c r="M1860" t="b">
        <v>0</v>
      </c>
      <c r="N1860">
        <v>149</v>
      </c>
      <c r="O1860" s="9">
        <f t="shared" si="203"/>
        <v>108.74800874800874</v>
      </c>
      <c r="P1860" s="12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t="b">
        <v>1</v>
      </c>
      <c r="T1860" t="s">
        <v>8276</v>
      </c>
      <c r="U1860" s="6">
        <f t="shared" si="207"/>
        <v>40833.200474537036</v>
      </c>
      <c r="V1860" s="9">
        <f t="shared" ref="V1860:V1923" si="209">YEAR(U1860)</f>
        <v>2011</v>
      </c>
      <c r="W1860" s="6">
        <f t="shared" si="208"/>
        <v>40893.242141203707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H1861" t="s">
        <v>8224</v>
      </c>
      <c r="I1861" t="s">
        <v>8246</v>
      </c>
      <c r="K1861">
        <v>1316716129</v>
      </c>
      <c r="L1861">
        <v>1314124129</v>
      </c>
      <c r="M1861" t="b">
        <v>0</v>
      </c>
      <c r="N1861">
        <v>56</v>
      </c>
      <c r="O1861" s="9">
        <f t="shared" si="203"/>
        <v>131.83333333333334</v>
      </c>
      <c r="P1861" s="12">
        <f t="shared" si="204"/>
        <v>70.625</v>
      </c>
      <c r="Q1861" t="str">
        <f t="shared" si="205"/>
        <v>music</v>
      </c>
      <c r="R1861" t="str">
        <f t="shared" si="206"/>
        <v>rock</v>
      </c>
      <c r="S1861" t="b">
        <v>1</v>
      </c>
      <c r="T1861" t="s">
        <v>8276</v>
      </c>
      <c r="U1861" s="6">
        <f t="shared" si="207"/>
        <v>40778.770011574074</v>
      </c>
      <c r="V1861" s="9">
        <f t="shared" si="209"/>
        <v>2011</v>
      </c>
      <c r="W1861" s="6">
        <f t="shared" si="208"/>
        <v>40808.770011574074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H1862" t="s">
        <v>8224</v>
      </c>
      <c r="I1862" t="s">
        <v>8246</v>
      </c>
      <c r="K1862">
        <v>1391706084</v>
      </c>
      <c r="L1862">
        <v>1389891684</v>
      </c>
      <c r="M1862" t="b">
        <v>0</v>
      </c>
      <c r="N1862">
        <v>19</v>
      </c>
      <c r="O1862" s="9">
        <f t="shared" si="203"/>
        <v>133.46666666666667</v>
      </c>
      <c r="P1862" s="1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t="b">
        <v>1</v>
      </c>
      <c r="T1862" t="s">
        <v>8276</v>
      </c>
      <c r="U1862" s="6">
        <f t="shared" si="207"/>
        <v>41655.70930555556</v>
      </c>
      <c r="V1862" s="9">
        <f t="shared" si="209"/>
        <v>2014</v>
      </c>
      <c r="W1862" s="6">
        <f t="shared" si="208"/>
        <v>41676.70930555556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H1863" t="s">
        <v>8225</v>
      </c>
      <c r="I1863" t="s">
        <v>8247</v>
      </c>
      <c r="K1863">
        <v>1422256341</v>
      </c>
      <c r="L1863">
        <v>1419664341</v>
      </c>
      <c r="M1863" t="b">
        <v>0</v>
      </c>
      <c r="N1863">
        <v>0</v>
      </c>
      <c r="O1863" s="9">
        <f t="shared" si="203"/>
        <v>0</v>
      </c>
      <c r="P1863" s="12">
        <f t="shared" si="204"/>
        <v>0</v>
      </c>
      <c r="Q1863" t="str">
        <f t="shared" si="205"/>
        <v>games</v>
      </c>
      <c r="R1863" t="str">
        <f t="shared" si="206"/>
        <v>mobile games</v>
      </c>
      <c r="S1863" t="b">
        <v>0</v>
      </c>
      <c r="T1863" t="s">
        <v>8283</v>
      </c>
      <c r="U1863" s="6">
        <f t="shared" si="207"/>
        <v>42000.300243055557</v>
      </c>
      <c r="V1863" s="9">
        <f t="shared" si="209"/>
        <v>2014</v>
      </c>
      <c r="W1863" s="6">
        <f t="shared" si="208"/>
        <v>42030.300243055557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H1864" t="s">
        <v>8224</v>
      </c>
      <c r="I1864" t="s">
        <v>8246</v>
      </c>
      <c r="K1864">
        <v>1488958200</v>
      </c>
      <c r="L1864">
        <v>1484912974</v>
      </c>
      <c r="M1864" t="b">
        <v>0</v>
      </c>
      <c r="N1864">
        <v>16</v>
      </c>
      <c r="O1864" s="9">
        <f t="shared" si="203"/>
        <v>8.0833333333333339</v>
      </c>
      <c r="P1864" s="12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t="b">
        <v>0</v>
      </c>
      <c r="T1864" t="s">
        <v>8283</v>
      </c>
      <c r="U1864" s="6">
        <f t="shared" si="207"/>
        <v>42755.492754629631</v>
      </c>
      <c r="V1864" s="9">
        <f t="shared" si="209"/>
        <v>2017</v>
      </c>
      <c r="W1864" s="6">
        <f t="shared" si="208"/>
        <v>42802.3125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H1865" t="s">
        <v>8224</v>
      </c>
      <c r="I1865" t="s">
        <v>8246</v>
      </c>
      <c r="K1865">
        <v>1402600085</v>
      </c>
      <c r="L1865">
        <v>1400008085</v>
      </c>
      <c r="M1865" t="b">
        <v>0</v>
      </c>
      <c r="N1865">
        <v>2</v>
      </c>
      <c r="O1865" s="9">
        <f t="shared" si="203"/>
        <v>0.4</v>
      </c>
      <c r="P1865" s="12">
        <f t="shared" si="204"/>
        <v>5</v>
      </c>
      <c r="Q1865" t="str">
        <f t="shared" si="205"/>
        <v>games</v>
      </c>
      <c r="R1865" t="str">
        <f t="shared" si="206"/>
        <v>mobile games</v>
      </c>
      <c r="S1865" t="b">
        <v>0</v>
      </c>
      <c r="T1865" t="s">
        <v>8283</v>
      </c>
      <c r="U1865" s="6">
        <f t="shared" si="207"/>
        <v>41772.797280092593</v>
      </c>
      <c r="V1865" s="9">
        <f t="shared" si="209"/>
        <v>2014</v>
      </c>
      <c r="W1865" s="6">
        <f t="shared" si="208"/>
        <v>41802.797280092593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H1866" t="s">
        <v>8224</v>
      </c>
      <c r="I1866" t="s">
        <v>8246</v>
      </c>
      <c r="K1866">
        <v>1399223500</v>
      </c>
      <c r="L1866">
        <v>1396631500</v>
      </c>
      <c r="M1866" t="b">
        <v>0</v>
      </c>
      <c r="N1866">
        <v>48</v>
      </c>
      <c r="O1866" s="9">
        <f t="shared" si="203"/>
        <v>42.892307692307689</v>
      </c>
      <c r="P1866" s="12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t="b">
        <v>0</v>
      </c>
      <c r="T1866" t="s">
        <v>8283</v>
      </c>
      <c r="U1866" s="6">
        <f t="shared" si="207"/>
        <v>41733.716435185182</v>
      </c>
      <c r="V1866" s="9">
        <f t="shared" si="209"/>
        <v>2014</v>
      </c>
      <c r="W1866" s="6">
        <f t="shared" si="208"/>
        <v>41763.716435185182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H1867" t="s">
        <v>8225</v>
      </c>
      <c r="I1867" t="s">
        <v>8247</v>
      </c>
      <c r="K1867">
        <v>1478425747</v>
      </c>
      <c r="L1867">
        <v>1475398147</v>
      </c>
      <c r="M1867" t="b">
        <v>0</v>
      </c>
      <c r="N1867">
        <v>2</v>
      </c>
      <c r="O1867" s="9">
        <f t="shared" si="203"/>
        <v>3.6363636363636364E-3</v>
      </c>
      <c r="P1867" s="12">
        <f t="shared" si="204"/>
        <v>2</v>
      </c>
      <c r="Q1867" t="str">
        <f t="shared" si="205"/>
        <v>games</v>
      </c>
      <c r="R1867" t="str">
        <f t="shared" si="206"/>
        <v>mobile games</v>
      </c>
      <c r="S1867" t="b">
        <v>0</v>
      </c>
      <c r="T1867" t="s">
        <v>8283</v>
      </c>
      <c r="U1867" s="6">
        <f t="shared" si="207"/>
        <v>42645.367442129631</v>
      </c>
      <c r="V1867" s="9">
        <f t="shared" si="209"/>
        <v>2016</v>
      </c>
      <c r="W1867" s="6">
        <f t="shared" si="208"/>
        <v>42680.409108796295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H1868" t="s">
        <v>8224</v>
      </c>
      <c r="I1868" t="s">
        <v>8246</v>
      </c>
      <c r="K1868">
        <v>1488340800</v>
      </c>
      <c r="L1868">
        <v>1483768497</v>
      </c>
      <c r="M1868" t="b">
        <v>0</v>
      </c>
      <c r="N1868">
        <v>2</v>
      </c>
      <c r="O1868" s="9">
        <f t="shared" si="203"/>
        <v>0.5</v>
      </c>
      <c r="P1868" s="12">
        <f t="shared" si="204"/>
        <v>62.5</v>
      </c>
      <c r="Q1868" t="str">
        <f t="shared" si="205"/>
        <v>games</v>
      </c>
      <c r="R1868" t="str">
        <f t="shared" si="206"/>
        <v>mobile games</v>
      </c>
      <c r="S1868" t="b">
        <v>0</v>
      </c>
      <c r="T1868" t="s">
        <v>8283</v>
      </c>
      <c r="U1868" s="6">
        <f t="shared" si="207"/>
        <v>42742.246493055558</v>
      </c>
      <c r="V1868" s="9">
        <f t="shared" si="209"/>
        <v>2017</v>
      </c>
      <c r="W1868" s="6">
        <f t="shared" si="208"/>
        <v>42795.166666666672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H1869" t="s">
        <v>8224</v>
      </c>
      <c r="I1869" t="s">
        <v>8246</v>
      </c>
      <c r="K1869">
        <v>1478383912</v>
      </c>
      <c r="L1869">
        <v>1475791912</v>
      </c>
      <c r="M1869" t="b">
        <v>0</v>
      </c>
      <c r="N1869">
        <v>1</v>
      </c>
      <c r="O1869" s="9">
        <f t="shared" si="203"/>
        <v>0.05</v>
      </c>
      <c r="P1869" s="12">
        <f t="shared" si="204"/>
        <v>10</v>
      </c>
      <c r="Q1869" t="str">
        <f t="shared" si="205"/>
        <v>games</v>
      </c>
      <c r="R1869" t="str">
        <f t="shared" si="206"/>
        <v>mobile games</v>
      </c>
      <c r="S1869" t="b">
        <v>0</v>
      </c>
      <c r="T1869" t="s">
        <v>8283</v>
      </c>
      <c r="U1869" s="6">
        <f t="shared" si="207"/>
        <v>42649.924907407403</v>
      </c>
      <c r="V1869" s="9">
        <f t="shared" si="209"/>
        <v>2016</v>
      </c>
      <c r="W1869" s="6">
        <f t="shared" si="208"/>
        <v>42679.924907407403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H1870" t="s">
        <v>8224</v>
      </c>
      <c r="I1870" t="s">
        <v>8246</v>
      </c>
      <c r="K1870">
        <v>1450166340</v>
      </c>
      <c r="L1870">
        <v>1448044925</v>
      </c>
      <c r="M1870" t="b">
        <v>0</v>
      </c>
      <c r="N1870">
        <v>17</v>
      </c>
      <c r="O1870" s="9">
        <f t="shared" si="203"/>
        <v>4.8680000000000003</v>
      </c>
      <c r="P1870" s="12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t="b">
        <v>0</v>
      </c>
      <c r="T1870" t="s">
        <v>8283</v>
      </c>
      <c r="U1870" s="6">
        <f t="shared" si="207"/>
        <v>42328.779224537036</v>
      </c>
      <c r="V1870" s="9">
        <f t="shared" si="209"/>
        <v>2015</v>
      </c>
      <c r="W1870" s="6">
        <f t="shared" si="208"/>
        <v>42353.332638888889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H1871" t="s">
        <v>8224</v>
      </c>
      <c r="I1871" t="s">
        <v>8246</v>
      </c>
      <c r="K1871">
        <v>1483488249</v>
      </c>
      <c r="L1871">
        <v>1480896249</v>
      </c>
      <c r="M1871" t="b">
        <v>0</v>
      </c>
      <c r="N1871">
        <v>0</v>
      </c>
      <c r="O1871" s="9">
        <f t="shared" si="203"/>
        <v>0</v>
      </c>
      <c r="P1871" s="12">
        <f t="shared" si="204"/>
        <v>0</v>
      </c>
      <c r="Q1871" t="str">
        <f t="shared" si="205"/>
        <v>games</v>
      </c>
      <c r="R1871" t="str">
        <f t="shared" si="206"/>
        <v>mobile games</v>
      </c>
      <c r="S1871" t="b">
        <v>0</v>
      </c>
      <c r="T1871" t="s">
        <v>8283</v>
      </c>
      <c r="U1871" s="6">
        <f t="shared" si="207"/>
        <v>42709.002881944441</v>
      </c>
      <c r="V1871" s="9">
        <f t="shared" si="209"/>
        <v>2016</v>
      </c>
      <c r="W1871" s="6">
        <f t="shared" si="208"/>
        <v>42739.002881944441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H1872" t="s">
        <v>8224</v>
      </c>
      <c r="I1872" t="s">
        <v>8246</v>
      </c>
      <c r="K1872">
        <v>1454213820</v>
      </c>
      <c r="L1872">
        <v>1451723535</v>
      </c>
      <c r="M1872" t="b">
        <v>0</v>
      </c>
      <c r="N1872">
        <v>11</v>
      </c>
      <c r="O1872" s="9">
        <f t="shared" si="203"/>
        <v>10.314285714285715</v>
      </c>
      <c r="P1872" s="1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t="b">
        <v>0</v>
      </c>
      <c r="T1872" t="s">
        <v>8283</v>
      </c>
      <c r="U1872" s="6">
        <f t="shared" si="207"/>
        <v>42371.355729166666</v>
      </c>
      <c r="V1872" s="9">
        <f t="shared" si="209"/>
        <v>2016</v>
      </c>
      <c r="W1872" s="6">
        <f t="shared" si="208"/>
        <v>42400.178472222222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H1873" t="s">
        <v>8224</v>
      </c>
      <c r="I1873" t="s">
        <v>8246</v>
      </c>
      <c r="K1873">
        <v>1416512901</v>
      </c>
      <c r="L1873">
        <v>1413053301</v>
      </c>
      <c r="M1873" t="b">
        <v>0</v>
      </c>
      <c r="N1873">
        <v>95</v>
      </c>
      <c r="O1873" s="9">
        <f t="shared" si="203"/>
        <v>71.784615384615378</v>
      </c>
      <c r="P1873" s="12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t="b">
        <v>0</v>
      </c>
      <c r="T1873" t="s">
        <v>8283</v>
      </c>
      <c r="U1873" s="6">
        <f t="shared" si="207"/>
        <v>41923.783576388887</v>
      </c>
      <c r="V1873" s="9">
        <f t="shared" si="209"/>
        <v>2014</v>
      </c>
      <c r="W1873" s="6">
        <f t="shared" si="208"/>
        <v>41963.825243055559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H1874" t="s">
        <v>8224</v>
      </c>
      <c r="I1874" t="s">
        <v>8246</v>
      </c>
      <c r="K1874">
        <v>1435633602</v>
      </c>
      <c r="L1874">
        <v>1433041602</v>
      </c>
      <c r="M1874" t="b">
        <v>0</v>
      </c>
      <c r="N1874">
        <v>13</v>
      </c>
      <c r="O1874" s="9">
        <f t="shared" si="203"/>
        <v>1.06</v>
      </c>
      <c r="P1874" s="12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t="b">
        <v>0</v>
      </c>
      <c r="T1874" t="s">
        <v>8283</v>
      </c>
      <c r="U1874" s="6">
        <f t="shared" si="207"/>
        <v>42155.129652777774</v>
      </c>
      <c r="V1874" s="9">
        <f t="shared" si="209"/>
        <v>2015</v>
      </c>
      <c r="W1874" s="6">
        <f t="shared" si="208"/>
        <v>42185.129652777774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H1875" t="s">
        <v>8229</v>
      </c>
      <c r="I1875" t="s">
        <v>8251</v>
      </c>
      <c r="K1875">
        <v>1436373900</v>
      </c>
      <c r="L1875">
        <v>1433861210</v>
      </c>
      <c r="M1875" t="b">
        <v>0</v>
      </c>
      <c r="N1875">
        <v>2</v>
      </c>
      <c r="O1875" s="9">
        <f t="shared" si="203"/>
        <v>0.45</v>
      </c>
      <c r="P1875" s="12">
        <f t="shared" si="204"/>
        <v>18</v>
      </c>
      <c r="Q1875" t="str">
        <f t="shared" si="205"/>
        <v>games</v>
      </c>
      <c r="R1875" t="str">
        <f t="shared" si="206"/>
        <v>mobile games</v>
      </c>
      <c r="S1875" t="b">
        <v>0</v>
      </c>
      <c r="T1875" t="s">
        <v>8283</v>
      </c>
      <c r="U1875" s="6">
        <f t="shared" si="207"/>
        <v>42164.615856481483</v>
      </c>
      <c r="V1875" s="9">
        <f t="shared" si="209"/>
        <v>2015</v>
      </c>
      <c r="W1875" s="6">
        <f t="shared" si="208"/>
        <v>42193.697916666672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H1876" t="s">
        <v>8224</v>
      </c>
      <c r="I1876" t="s">
        <v>8246</v>
      </c>
      <c r="K1876">
        <v>1467155733</v>
      </c>
      <c r="L1876">
        <v>1465427733</v>
      </c>
      <c r="M1876" t="b">
        <v>0</v>
      </c>
      <c r="N1876">
        <v>2</v>
      </c>
      <c r="O1876" s="9">
        <f t="shared" si="203"/>
        <v>1.6250000000000001E-2</v>
      </c>
      <c r="P1876" s="12">
        <f t="shared" si="204"/>
        <v>13</v>
      </c>
      <c r="Q1876" t="str">
        <f t="shared" si="205"/>
        <v>games</v>
      </c>
      <c r="R1876" t="str">
        <f t="shared" si="206"/>
        <v>mobile games</v>
      </c>
      <c r="S1876" t="b">
        <v>0</v>
      </c>
      <c r="T1876" t="s">
        <v>8283</v>
      </c>
      <c r="U1876" s="6">
        <f t="shared" si="207"/>
        <v>42529.969131944439</v>
      </c>
      <c r="V1876" s="9">
        <f t="shared" si="209"/>
        <v>2016</v>
      </c>
      <c r="W1876" s="6">
        <f t="shared" si="208"/>
        <v>42549.969131944439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H1877" t="s">
        <v>8224</v>
      </c>
      <c r="I1877" t="s">
        <v>8246</v>
      </c>
      <c r="K1877">
        <v>1470519308</v>
      </c>
      <c r="L1877">
        <v>1465335308</v>
      </c>
      <c r="M1877" t="b">
        <v>0</v>
      </c>
      <c r="N1877">
        <v>3</v>
      </c>
      <c r="O1877" s="9">
        <f t="shared" si="203"/>
        <v>0.51</v>
      </c>
      <c r="P1877" s="12">
        <f t="shared" si="204"/>
        <v>17</v>
      </c>
      <c r="Q1877" t="str">
        <f t="shared" si="205"/>
        <v>games</v>
      </c>
      <c r="R1877" t="str">
        <f t="shared" si="206"/>
        <v>mobile games</v>
      </c>
      <c r="S1877" t="b">
        <v>0</v>
      </c>
      <c r="T1877" t="s">
        <v>8283</v>
      </c>
      <c r="U1877" s="6">
        <f t="shared" si="207"/>
        <v>42528.899398148147</v>
      </c>
      <c r="V1877" s="9">
        <f t="shared" si="209"/>
        <v>2016</v>
      </c>
      <c r="W1877" s="6">
        <f t="shared" si="208"/>
        <v>42588.899398148147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H1878" t="s">
        <v>8226</v>
      </c>
      <c r="I1878" t="s">
        <v>8248</v>
      </c>
      <c r="K1878">
        <v>1402901405</v>
      </c>
      <c r="L1878">
        <v>1400309405</v>
      </c>
      <c r="M1878" t="b">
        <v>0</v>
      </c>
      <c r="N1878">
        <v>0</v>
      </c>
      <c r="O1878" s="9">
        <f t="shared" si="203"/>
        <v>0</v>
      </c>
      <c r="P1878" s="12">
        <f t="shared" si="204"/>
        <v>0</v>
      </c>
      <c r="Q1878" t="str">
        <f t="shared" si="205"/>
        <v>games</v>
      </c>
      <c r="R1878" t="str">
        <f t="shared" si="206"/>
        <v>mobile games</v>
      </c>
      <c r="S1878" t="b">
        <v>0</v>
      </c>
      <c r="T1878" t="s">
        <v>8283</v>
      </c>
      <c r="U1878" s="6">
        <f t="shared" si="207"/>
        <v>41776.284780092596</v>
      </c>
      <c r="V1878" s="9">
        <f t="shared" si="209"/>
        <v>2014</v>
      </c>
      <c r="W1878" s="6">
        <f t="shared" si="208"/>
        <v>41806.284780092596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H1879" t="s">
        <v>8224</v>
      </c>
      <c r="I1879" t="s">
        <v>8246</v>
      </c>
      <c r="K1879">
        <v>1425170525</v>
      </c>
      <c r="L1879">
        <v>1422664925</v>
      </c>
      <c r="M1879" t="b">
        <v>0</v>
      </c>
      <c r="N1879">
        <v>0</v>
      </c>
      <c r="O1879" s="9">
        <f t="shared" si="203"/>
        <v>0</v>
      </c>
      <c r="P1879" s="12">
        <f t="shared" si="204"/>
        <v>0</v>
      </c>
      <c r="Q1879" t="str">
        <f t="shared" si="205"/>
        <v>games</v>
      </c>
      <c r="R1879" t="str">
        <f t="shared" si="206"/>
        <v>mobile games</v>
      </c>
      <c r="S1879" t="b">
        <v>0</v>
      </c>
      <c r="T1879" t="s">
        <v>8283</v>
      </c>
      <c r="U1879" s="6">
        <f t="shared" si="207"/>
        <v>42035.029224537036</v>
      </c>
      <c r="V1879" s="9">
        <f t="shared" si="209"/>
        <v>2015</v>
      </c>
      <c r="W1879" s="6">
        <f t="shared" si="208"/>
        <v>42064.029224537036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H1880" t="s">
        <v>8226</v>
      </c>
      <c r="I1880" t="s">
        <v>8248</v>
      </c>
      <c r="K1880">
        <v>1402618355</v>
      </c>
      <c r="L1880">
        <v>1400026355</v>
      </c>
      <c r="M1880" t="b">
        <v>0</v>
      </c>
      <c r="N1880">
        <v>0</v>
      </c>
      <c r="O1880" s="9">
        <f t="shared" si="203"/>
        <v>0</v>
      </c>
      <c r="P1880" s="12">
        <f t="shared" si="204"/>
        <v>0</v>
      </c>
      <c r="Q1880" t="str">
        <f t="shared" si="205"/>
        <v>games</v>
      </c>
      <c r="R1880" t="str">
        <f t="shared" si="206"/>
        <v>mobile games</v>
      </c>
      <c r="S1880" t="b">
        <v>0</v>
      </c>
      <c r="T1880" t="s">
        <v>8283</v>
      </c>
      <c r="U1880" s="6">
        <f t="shared" si="207"/>
        <v>41773.008738425924</v>
      </c>
      <c r="V1880" s="9">
        <f t="shared" si="209"/>
        <v>2014</v>
      </c>
      <c r="W1880" s="6">
        <f t="shared" si="208"/>
        <v>41803.008738425924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H1881" t="s">
        <v>8227</v>
      </c>
      <c r="I1881" t="s">
        <v>8249</v>
      </c>
      <c r="K1881">
        <v>1457966129</v>
      </c>
      <c r="L1881">
        <v>1455377729</v>
      </c>
      <c r="M1881" t="b">
        <v>0</v>
      </c>
      <c r="N1881">
        <v>2</v>
      </c>
      <c r="O1881" s="9">
        <f t="shared" si="203"/>
        <v>0.12</v>
      </c>
      <c r="P1881" s="12">
        <f t="shared" si="204"/>
        <v>3</v>
      </c>
      <c r="Q1881" t="str">
        <f t="shared" si="205"/>
        <v>games</v>
      </c>
      <c r="R1881" t="str">
        <f t="shared" si="206"/>
        <v>mobile games</v>
      </c>
      <c r="S1881" t="b">
        <v>0</v>
      </c>
      <c r="T1881" t="s">
        <v>8283</v>
      </c>
      <c r="U1881" s="6">
        <f t="shared" si="207"/>
        <v>42413.649641203709</v>
      </c>
      <c r="V1881" s="9">
        <f t="shared" si="209"/>
        <v>2016</v>
      </c>
      <c r="W1881" s="6">
        <f t="shared" si="208"/>
        <v>42443.607974537037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H1882" t="s">
        <v>8225</v>
      </c>
      <c r="I1882" t="s">
        <v>8247</v>
      </c>
      <c r="K1882">
        <v>1459341380</v>
      </c>
      <c r="L1882">
        <v>1456839380</v>
      </c>
      <c r="M1882" t="b">
        <v>0</v>
      </c>
      <c r="N1882">
        <v>24</v>
      </c>
      <c r="O1882" s="9">
        <f t="shared" si="203"/>
        <v>20.079999999999998</v>
      </c>
      <c r="P1882" s="1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t="b">
        <v>0</v>
      </c>
      <c r="T1882" t="s">
        <v>8283</v>
      </c>
      <c r="U1882" s="6">
        <f t="shared" si="207"/>
        <v>42430.566898148143</v>
      </c>
      <c r="V1882" s="9">
        <f t="shared" si="209"/>
        <v>2016</v>
      </c>
      <c r="W1882" s="6">
        <f t="shared" si="208"/>
        <v>42459.525231481486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H1883" t="s">
        <v>8224</v>
      </c>
      <c r="I1883" t="s">
        <v>8246</v>
      </c>
      <c r="K1883">
        <v>1425955189</v>
      </c>
      <c r="L1883">
        <v>1423366789</v>
      </c>
      <c r="M1883" t="b">
        <v>0</v>
      </c>
      <c r="N1883">
        <v>70</v>
      </c>
      <c r="O1883" s="9">
        <f t="shared" si="203"/>
        <v>172.68450000000001</v>
      </c>
      <c r="P1883" s="12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t="b">
        <v>1</v>
      </c>
      <c r="T1883" t="s">
        <v>8279</v>
      </c>
      <c r="U1883" s="6">
        <f t="shared" si="207"/>
        <v>42043.152650462958</v>
      </c>
      <c r="V1883" s="9">
        <f t="shared" si="209"/>
        <v>2015</v>
      </c>
      <c r="W1883" s="6">
        <f t="shared" si="208"/>
        <v>42073.110983796301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H1884" t="s">
        <v>8224</v>
      </c>
      <c r="I1884" t="s">
        <v>8246</v>
      </c>
      <c r="K1884">
        <v>1341964080</v>
      </c>
      <c r="L1884">
        <v>1339109212</v>
      </c>
      <c r="M1884" t="b">
        <v>0</v>
      </c>
      <c r="N1884">
        <v>81</v>
      </c>
      <c r="O1884" s="9">
        <f t="shared" si="203"/>
        <v>100.8955223880597</v>
      </c>
      <c r="P1884" s="12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t="b">
        <v>1</v>
      </c>
      <c r="T1884" t="s">
        <v>8279</v>
      </c>
      <c r="U1884" s="6">
        <f t="shared" si="207"/>
        <v>41067.949212962965</v>
      </c>
      <c r="V1884" s="9">
        <f t="shared" si="209"/>
        <v>2012</v>
      </c>
      <c r="W1884" s="6">
        <f t="shared" si="208"/>
        <v>41100.991666666669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H1885" t="s">
        <v>8224</v>
      </c>
      <c r="I1885" t="s">
        <v>8246</v>
      </c>
      <c r="K1885">
        <v>1333921508</v>
      </c>
      <c r="L1885">
        <v>1331333108</v>
      </c>
      <c r="M1885" t="b">
        <v>0</v>
      </c>
      <c r="N1885">
        <v>32</v>
      </c>
      <c r="O1885" s="9">
        <f t="shared" si="203"/>
        <v>104.8048048048048</v>
      </c>
      <c r="P1885" s="12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t="b">
        <v>1</v>
      </c>
      <c r="T1885" t="s">
        <v>8279</v>
      </c>
      <c r="U1885" s="6">
        <f t="shared" si="207"/>
        <v>40977.948009259257</v>
      </c>
      <c r="V1885" s="9">
        <f t="shared" si="209"/>
        <v>2012</v>
      </c>
      <c r="W1885" s="6">
        <f t="shared" si="208"/>
        <v>41007.906342592592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H1886" t="s">
        <v>8224</v>
      </c>
      <c r="I1886" t="s">
        <v>8246</v>
      </c>
      <c r="K1886">
        <v>1354017600</v>
      </c>
      <c r="L1886">
        <v>1350967535</v>
      </c>
      <c r="M1886" t="b">
        <v>0</v>
      </c>
      <c r="N1886">
        <v>26</v>
      </c>
      <c r="O1886" s="9">
        <f t="shared" si="203"/>
        <v>135.1</v>
      </c>
      <c r="P1886" s="12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t="b">
        <v>1</v>
      </c>
      <c r="T1886" t="s">
        <v>8279</v>
      </c>
      <c r="U1886" s="6">
        <f t="shared" si="207"/>
        <v>41205.198321759257</v>
      </c>
      <c r="V1886" s="9">
        <f t="shared" si="209"/>
        <v>2012</v>
      </c>
      <c r="W1886" s="6">
        <f t="shared" si="208"/>
        <v>41240.5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H1887" t="s">
        <v>8224</v>
      </c>
      <c r="I1887" t="s">
        <v>8246</v>
      </c>
      <c r="K1887">
        <v>1344636000</v>
      </c>
      <c r="L1887">
        <v>1341800110</v>
      </c>
      <c r="M1887" t="b">
        <v>0</v>
      </c>
      <c r="N1887">
        <v>105</v>
      </c>
      <c r="O1887" s="9">
        <f t="shared" si="203"/>
        <v>116.32786885245902</v>
      </c>
      <c r="P1887" s="12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t="b">
        <v>1</v>
      </c>
      <c r="T1887" t="s">
        <v>8279</v>
      </c>
      <c r="U1887" s="6">
        <f t="shared" si="207"/>
        <v>41099.093865740739</v>
      </c>
      <c r="V1887" s="9">
        <f t="shared" si="209"/>
        <v>2012</v>
      </c>
      <c r="W1887" s="6">
        <f t="shared" si="208"/>
        <v>41131.916666666664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H1888" t="s">
        <v>8224</v>
      </c>
      <c r="I1888" t="s">
        <v>8246</v>
      </c>
      <c r="K1888">
        <v>1415832338</v>
      </c>
      <c r="L1888">
        <v>1413236738</v>
      </c>
      <c r="M1888" t="b">
        <v>0</v>
      </c>
      <c r="N1888">
        <v>29</v>
      </c>
      <c r="O1888" s="9">
        <f t="shared" si="203"/>
        <v>102.08333333333333</v>
      </c>
      <c r="P1888" s="12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t="b">
        <v>1</v>
      </c>
      <c r="T1888" t="s">
        <v>8279</v>
      </c>
      <c r="U1888" s="6">
        <f t="shared" si="207"/>
        <v>41925.906689814816</v>
      </c>
      <c r="V1888" s="9">
        <f t="shared" si="209"/>
        <v>2014</v>
      </c>
      <c r="W1888" s="6">
        <f t="shared" si="208"/>
        <v>41955.94835648148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H1889" t="s">
        <v>8227</v>
      </c>
      <c r="I1889" t="s">
        <v>8249</v>
      </c>
      <c r="K1889">
        <v>1449178200</v>
      </c>
      <c r="L1889">
        <v>1447614732</v>
      </c>
      <c r="M1889" t="b">
        <v>0</v>
      </c>
      <c r="N1889">
        <v>8</v>
      </c>
      <c r="O1889" s="9">
        <f t="shared" si="203"/>
        <v>111.16666666666667</v>
      </c>
      <c r="P1889" s="12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t="b">
        <v>1</v>
      </c>
      <c r="T1889" t="s">
        <v>8279</v>
      </c>
      <c r="U1889" s="6">
        <f t="shared" si="207"/>
        <v>42323.800138888888</v>
      </c>
      <c r="V1889" s="9">
        <f t="shared" si="209"/>
        <v>2015</v>
      </c>
      <c r="W1889" s="6">
        <f t="shared" si="208"/>
        <v>42341.895833333328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H1890" t="s">
        <v>8224</v>
      </c>
      <c r="I1890" t="s">
        <v>8246</v>
      </c>
      <c r="K1890">
        <v>1275368340</v>
      </c>
      <c r="L1890">
        <v>1272692732</v>
      </c>
      <c r="M1890" t="b">
        <v>0</v>
      </c>
      <c r="N1890">
        <v>89</v>
      </c>
      <c r="O1890" s="9">
        <f t="shared" si="203"/>
        <v>166.08</v>
      </c>
      <c r="P1890" s="12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t="b">
        <v>1</v>
      </c>
      <c r="T1890" t="s">
        <v>8279</v>
      </c>
      <c r="U1890" s="6">
        <f t="shared" si="207"/>
        <v>40299.239953703705</v>
      </c>
      <c r="V1890" s="9">
        <f t="shared" si="209"/>
        <v>2010</v>
      </c>
      <c r="W1890" s="6">
        <f t="shared" si="208"/>
        <v>40330.207638888889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H1891" t="s">
        <v>8224</v>
      </c>
      <c r="I1891" t="s">
        <v>8246</v>
      </c>
      <c r="K1891">
        <v>1363024946</v>
      </c>
      <c r="L1891">
        <v>1359140546</v>
      </c>
      <c r="M1891" t="b">
        <v>0</v>
      </c>
      <c r="N1891">
        <v>44</v>
      </c>
      <c r="O1891" s="9">
        <f t="shared" si="203"/>
        <v>106.6</v>
      </c>
      <c r="P1891" s="12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t="b">
        <v>1</v>
      </c>
      <c r="T1891" t="s">
        <v>8279</v>
      </c>
      <c r="U1891" s="6">
        <f t="shared" si="207"/>
        <v>41299.793356481481</v>
      </c>
      <c r="V1891" s="9">
        <f t="shared" si="209"/>
        <v>2013</v>
      </c>
      <c r="W1891" s="6">
        <f t="shared" si="208"/>
        <v>41344.751689814817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H1892" t="s">
        <v>8224</v>
      </c>
      <c r="I1892" t="s">
        <v>8246</v>
      </c>
      <c r="K1892">
        <v>1355597528</v>
      </c>
      <c r="L1892">
        <v>1353005528</v>
      </c>
      <c r="M1892" t="b">
        <v>0</v>
      </c>
      <c r="N1892">
        <v>246</v>
      </c>
      <c r="O1892" s="9">
        <f t="shared" si="203"/>
        <v>144.58441666666667</v>
      </c>
      <c r="P1892" s="1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t="b">
        <v>1</v>
      </c>
      <c r="T1892" t="s">
        <v>8279</v>
      </c>
      <c r="U1892" s="6">
        <f t="shared" si="207"/>
        <v>41228.786203703705</v>
      </c>
      <c r="V1892" s="9">
        <f t="shared" si="209"/>
        <v>2012</v>
      </c>
      <c r="W1892" s="6">
        <f t="shared" si="208"/>
        <v>41258.786203703705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H1893" t="s">
        <v>8224</v>
      </c>
      <c r="I1893" t="s">
        <v>8246</v>
      </c>
      <c r="K1893">
        <v>1279778400</v>
      </c>
      <c r="L1893">
        <v>1275851354</v>
      </c>
      <c r="M1893" t="b">
        <v>0</v>
      </c>
      <c r="N1893">
        <v>120</v>
      </c>
      <c r="O1893" s="9">
        <f t="shared" si="203"/>
        <v>105.55</v>
      </c>
      <c r="P1893" s="12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t="b">
        <v>1</v>
      </c>
      <c r="T1893" t="s">
        <v>8279</v>
      </c>
      <c r="U1893" s="6">
        <f t="shared" si="207"/>
        <v>40335.798078703701</v>
      </c>
      <c r="V1893" s="9">
        <f t="shared" si="209"/>
        <v>2010</v>
      </c>
      <c r="W1893" s="6">
        <f t="shared" si="208"/>
        <v>40381.25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H1894" t="s">
        <v>8224</v>
      </c>
      <c r="I1894" t="s">
        <v>8246</v>
      </c>
      <c r="K1894">
        <v>1307459881</v>
      </c>
      <c r="L1894">
        <v>1304867881</v>
      </c>
      <c r="M1894" t="b">
        <v>0</v>
      </c>
      <c r="N1894">
        <v>26</v>
      </c>
      <c r="O1894" s="9">
        <f t="shared" si="203"/>
        <v>136.6</v>
      </c>
      <c r="P1894" s="12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t="b">
        <v>1</v>
      </c>
      <c r="T1894" t="s">
        <v>8279</v>
      </c>
      <c r="U1894" s="6">
        <f t="shared" si="207"/>
        <v>40671.637511574074</v>
      </c>
      <c r="V1894" s="9">
        <f t="shared" si="209"/>
        <v>2011</v>
      </c>
      <c r="W1894" s="6">
        <f t="shared" si="208"/>
        <v>40701.637511574074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H1895" t="s">
        <v>8224</v>
      </c>
      <c r="I1895" t="s">
        <v>8246</v>
      </c>
      <c r="K1895">
        <v>1302926340</v>
      </c>
      <c r="L1895">
        <v>1301524585</v>
      </c>
      <c r="M1895" t="b">
        <v>0</v>
      </c>
      <c r="N1895">
        <v>45</v>
      </c>
      <c r="O1895" s="9">
        <f t="shared" si="203"/>
        <v>104</v>
      </c>
      <c r="P1895" s="12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t="b">
        <v>1</v>
      </c>
      <c r="T1895" t="s">
        <v>8279</v>
      </c>
      <c r="U1895" s="6">
        <f t="shared" si="207"/>
        <v>40632.94195601852</v>
      </c>
      <c r="V1895" s="9">
        <f t="shared" si="209"/>
        <v>2011</v>
      </c>
      <c r="W1895" s="6">
        <f t="shared" si="208"/>
        <v>40649.165972222225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H1896" t="s">
        <v>8224</v>
      </c>
      <c r="I1896" t="s">
        <v>8246</v>
      </c>
      <c r="K1896">
        <v>1329082983</v>
      </c>
      <c r="L1896">
        <v>1326404583</v>
      </c>
      <c r="M1896" t="b">
        <v>0</v>
      </c>
      <c r="N1896">
        <v>20</v>
      </c>
      <c r="O1896" s="9">
        <f t="shared" si="203"/>
        <v>114.5</v>
      </c>
      <c r="P1896" s="12">
        <f t="shared" si="204"/>
        <v>57.25</v>
      </c>
      <c r="Q1896" t="str">
        <f t="shared" si="205"/>
        <v>music</v>
      </c>
      <c r="R1896" t="str">
        <f t="shared" si="206"/>
        <v>indie rock</v>
      </c>
      <c r="S1896" t="b">
        <v>1</v>
      </c>
      <c r="T1896" t="s">
        <v>8279</v>
      </c>
      <c r="U1896" s="6">
        <f t="shared" si="207"/>
        <v>40920.90489583333</v>
      </c>
      <c r="V1896" s="9">
        <f t="shared" si="209"/>
        <v>2012</v>
      </c>
      <c r="W1896" s="6">
        <f t="shared" si="208"/>
        <v>40951.90489583333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H1897" t="s">
        <v>8224</v>
      </c>
      <c r="I1897" t="s">
        <v>8246</v>
      </c>
      <c r="K1897">
        <v>1445363722</v>
      </c>
      <c r="L1897">
        <v>1442771722</v>
      </c>
      <c r="M1897" t="b">
        <v>0</v>
      </c>
      <c r="N1897">
        <v>47</v>
      </c>
      <c r="O1897" s="9">
        <f t="shared" si="203"/>
        <v>101.71957671957672</v>
      </c>
      <c r="P1897" s="12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t="b">
        <v>1</v>
      </c>
      <c r="T1897" t="s">
        <v>8279</v>
      </c>
      <c r="U1897" s="6">
        <f t="shared" si="207"/>
        <v>42267.746782407412</v>
      </c>
      <c r="V1897" s="9">
        <f t="shared" si="209"/>
        <v>2015</v>
      </c>
      <c r="W1897" s="6">
        <f t="shared" si="208"/>
        <v>42297.746782407412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H1898" t="s">
        <v>8224</v>
      </c>
      <c r="I1898" t="s">
        <v>8246</v>
      </c>
      <c r="K1898">
        <v>1334250165</v>
      </c>
      <c r="L1898">
        <v>1331658165</v>
      </c>
      <c r="M1898" t="b">
        <v>0</v>
      </c>
      <c r="N1898">
        <v>13</v>
      </c>
      <c r="O1898" s="9">
        <f t="shared" si="203"/>
        <v>123.94678492239468</v>
      </c>
      <c r="P1898" s="12">
        <f t="shared" si="204"/>
        <v>43</v>
      </c>
      <c r="Q1898" t="str">
        <f t="shared" si="205"/>
        <v>music</v>
      </c>
      <c r="R1898" t="str">
        <f t="shared" si="206"/>
        <v>indie rock</v>
      </c>
      <c r="S1898" t="b">
        <v>1</v>
      </c>
      <c r="T1898" t="s">
        <v>8279</v>
      </c>
      <c r="U1898" s="6">
        <f t="shared" si="207"/>
        <v>40981.710243055553</v>
      </c>
      <c r="V1898" s="9">
        <f t="shared" si="209"/>
        <v>2012</v>
      </c>
      <c r="W1898" s="6">
        <f t="shared" si="208"/>
        <v>41011.710243055553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H1899" t="s">
        <v>8224</v>
      </c>
      <c r="I1899" t="s">
        <v>8246</v>
      </c>
      <c r="K1899">
        <v>1393966800</v>
      </c>
      <c r="L1899">
        <v>1392040806</v>
      </c>
      <c r="M1899" t="b">
        <v>0</v>
      </c>
      <c r="N1899">
        <v>183</v>
      </c>
      <c r="O1899" s="9">
        <f t="shared" si="203"/>
        <v>102.45669291338582</v>
      </c>
      <c r="P1899" s="12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t="b">
        <v>1</v>
      </c>
      <c r="T1899" t="s">
        <v>8279</v>
      </c>
      <c r="U1899" s="6">
        <f t="shared" si="207"/>
        <v>41680.583402777775</v>
      </c>
      <c r="V1899" s="9">
        <f t="shared" si="209"/>
        <v>2014</v>
      </c>
      <c r="W1899" s="6">
        <f t="shared" si="208"/>
        <v>41702.875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H1900" t="s">
        <v>8224</v>
      </c>
      <c r="I1900" t="s">
        <v>8246</v>
      </c>
      <c r="K1900">
        <v>1454349600</v>
      </c>
      <c r="L1900">
        <v>1451277473</v>
      </c>
      <c r="M1900" t="b">
        <v>0</v>
      </c>
      <c r="N1900">
        <v>21</v>
      </c>
      <c r="O1900" s="9">
        <f t="shared" si="203"/>
        <v>144.5</v>
      </c>
      <c r="P1900" s="12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t="b">
        <v>1</v>
      </c>
      <c r="T1900" t="s">
        <v>8279</v>
      </c>
      <c r="U1900" s="6">
        <f t="shared" si="207"/>
        <v>42366.192974537036</v>
      </c>
      <c r="V1900" s="9">
        <f t="shared" si="209"/>
        <v>2015</v>
      </c>
      <c r="W1900" s="6">
        <f t="shared" si="208"/>
        <v>42401.75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H1901" t="s">
        <v>8224</v>
      </c>
      <c r="I1901" t="s">
        <v>8246</v>
      </c>
      <c r="K1901">
        <v>1427319366</v>
      </c>
      <c r="L1901">
        <v>1424730966</v>
      </c>
      <c r="M1901" t="b">
        <v>0</v>
      </c>
      <c r="N1901">
        <v>42</v>
      </c>
      <c r="O1901" s="9">
        <f t="shared" si="203"/>
        <v>133.33333333333334</v>
      </c>
      <c r="P1901" s="12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t="b">
        <v>1</v>
      </c>
      <c r="T1901" t="s">
        <v>8279</v>
      </c>
      <c r="U1901" s="6">
        <f t="shared" si="207"/>
        <v>42058.941736111112</v>
      </c>
      <c r="V1901" s="9">
        <f t="shared" si="209"/>
        <v>2015</v>
      </c>
      <c r="W1901" s="6">
        <f t="shared" si="208"/>
        <v>42088.90006944444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H1902" t="s">
        <v>8224</v>
      </c>
      <c r="I1902" t="s">
        <v>8246</v>
      </c>
      <c r="K1902">
        <v>1349517540</v>
      </c>
      <c r="L1902">
        <v>1347137731</v>
      </c>
      <c r="M1902" t="b">
        <v>0</v>
      </c>
      <c r="N1902">
        <v>54</v>
      </c>
      <c r="O1902" s="9">
        <f t="shared" si="203"/>
        <v>109.3644</v>
      </c>
      <c r="P1902" s="1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t="b">
        <v>1</v>
      </c>
      <c r="T1902" t="s">
        <v>8279</v>
      </c>
      <c r="U1902" s="6">
        <f t="shared" si="207"/>
        <v>41160.871886574074</v>
      </c>
      <c r="V1902" s="9">
        <f t="shared" si="209"/>
        <v>2012</v>
      </c>
      <c r="W1902" s="6">
        <f t="shared" si="208"/>
        <v>41188.415972222225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H1903" t="s">
        <v>8225</v>
      </c>
      <c r="I1903" t="s">
        <v>8247</v>
      </c>
      <c r="K1903">
        <v>1432299600</v>
      </c>
      <c r="L1903">
        <v>1429707729</v>
      </c>
      <c r="M1903" t="b">
        <v>0</v>
      </c>
      <c r="N1903">
        <v>25</v>
      </c>
      <c r="O1903" s="9">
        <f t="shared" si="203"/>
        <v>2.6969696969696968</v>
      </c>
      <c r="P1903" s="12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t="b">
        <v>0</v>
      </c>
      <c r="T1903" t="s">
        <v>8294</v>
      </c>
      <c r="U1903" s="6">
        <f t="shared" si="207"/>
        <v>42116.54315972222</v>
      </c>
      <c r="V1903" s="9">
        <f t="shared" si="209"/>
        <v>2015</v>
      </c>
      <c r="W1903" s="6">
        <f t="shared" si="208"/>
        <v>42146.541666666672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H1904" t="s">
        <v>8233</v>
      </c>
      <c r="I1904" t="s">
        <v>8249</v>
      </c>
      <c r="K1904">
        <v>1425495447</v>
      </c>
      <c r="L1904">
        <v>1422903447</v>
      </c>
      <c r="M1904" t="b">
        <v>0</v>
      </c>
      <c r="N1904">
        <v>3</v>
      </c>
      <c r="O1904" s="9">
        <f t="shared" si="203"/>
        <v>1.2</v>
      </c>
      <c r="P1904" s="12">
        <f t="shared" si="204"/>
        <v>4</v>
      </c>
      <c r="Q1904" t="str">
        <f t="shared" si="205"/>
        <v>technology</v>
      </c>
      <c r="R1904" t="str">
        <f t="shared" si="206"/>
        <v>gadgets</v>
      </c>
      <c r="S1904" t="b">
        <v>0</v>
      </c>
      <c r="T1904" t="s">
        <v>8294</v>
      </c>
      <c r="U1904" s="6">
        <f t="shared" si="207"/>
        <v>42037.789895833332</v>
      </c>
      <c r="V1904" s="9">
        <f t="shared" si="209"/>
        <v>2015</v>
      </c>
      <c r="W1904" s="6">
        <f t="shared" si="208"/>
        <v>42067.789895833332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H1905" t="s">
        <v>8224</v>
      </c>
      <c r="I1905" t="s">
        <v>8246</v>
      </c>
      <c r="K1905">
        <v>1485541791</v>
      </c>
      <c r="L1905">
        <v>1480357791</v>
      </c>
      <c r="M1905" t="b">
        <v>0</v>
      </c>
      <c r="N1905">
        <v>41</v>
      </c>
      <c r="O1905" s="9">
        <f t="shared" si="203"/>
        <v>46.6</v>
      </c>
      <c r="P1905" s="12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t="b">
        <v>0</v>
      </c>
      <c r="T1905" t="s">
        <v>8294</v>
      </c>
      <c r="U1905" s="6">
        <f t="shared" si="207"/>
        <v>42702.770729166667</v>
      </c>
      <c r="V1905" s="9">
        <f t="shared" si="209"/>
        <v>2016</v>
      </c>
      <c r="W1905" s="6">
        <f t="shared" si="208"/>
        <v>42762.770729166667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H1906" t="s">
        <v>8224</v>
      </c>
      <c r="I1906" t="s">
        <v>8246</v>
      </c>
      <c r="K1906">
        <v>1451752021</v>
      </c>
      <c r="L1906">
        <v>1447864021</v>
      </c>
      <c r="M1906" t="b">
        <v>0</v>
      </c>
      <c r="N1906">
        <v>2</v>
      </c>
      <c r="O1906" s="9">
        <f t="shared" si="203"/>
        <v>0.1</v>
      </c>
      <c r="P1906" s="12">
        <f t="shared" si="204"/>
        <v>25</v>
      </c>
      <c r="Q1906" t="str">
        <f t="shared" si="205"/>
        <v>technology</v>
      </c>
      <c r="R1906" t="str">
        <f t="shared" si="206"/>
        <v>gadgets</v>
      </c>
      <c r="S1906" t="b">
        <v>0</v>
      </c>
      <c r="T1906" t="s">
        <v>8294</v>
      </c>
      <c r="U1906" s="6">
        <f t="shared" si="207"/>
        <v>42326.685428240744</v>
      </c>
      <c r="V1906" s="9">
        <f t="shared" si="209"/>
        <v>2015</v>
      </c>
      <c r="W1906" s="6">
        <f t="shared" si="208"/>
        <v>42371.685428240744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H1907" t="s">
        <v>8224</v>
      </c>
      <c r="I1907" t="s">
        <v>8246</v>
      </c>
      <c r="K1907">
        <v>1410127994</v>
      </c>
      <c r="L1907">
        <v>1407535994</v>
      </c>
      <c r="M1907" t="b">
        <v>0</v>
      </c>
      <c r="N1907">
        <v>4</v>
      </c>
      <c r="O1907" s="9">
        <f t="shared" si="203"/>
        <v>0.16800000000000001</v>
      </c>
      <c r="P1907" s="12">
        <f t="shared" si="204"/>
        <v>10.5</v>
      </c>
      <c r="Q1907" t="str">
        <f t="shared" si="205"/>
        <v>technology</v>
      </c>
      <c r="R1907" t="str">
        <f t="shared" si="206"/>
        <v>gadgets</v>
      </c>
      <c r="S1907" t="b">
        <v>0</v>
      </c>
      <c r="T1907" t="s">
        <v>8294</v>
      </c>
      <c r="U1907" s="6">
        <f t="shared" si="207"/>
        <v>41859.925856481481</v>
      </c>
      <c r="V1907" s="9">
        <f t="shared" si="209"/>
        <v>2014</v>
      </c>
      <c r="W1907" s="6">
        <f t="shared" si="208"/>
        <v>41889.925856481481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H1908" t="s">
        <v>8224</v>
      </c>
      <c r="I1908" t="s">
        <v>8246</v>
      </c>
      <c r="K1908">
        <v>1466697983</v>
      </c>
      <c r="L1908">
        <v>1464105983</v>
      </c>
      <c r="M1908" t="b">
        <v>0</v>
      </c>
      <c r="N1908">
        <v>99</v>
      </c>
      <c r="O1908" s="9">
        <f t="shared" si="203"/>
        <v>42.76</v>
      </c>
      <c r="P1908" s="12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t="b">
        <v>0</v>
      </c>
      <c r="T1908" t="s">
        <v>8294</v>
      </c>
      <c r="U1908" s="6">
        <f t="shared" si="207"/>
        <v>42514.671099537038</v>
      </c>
      <c r="V1908" s="9">
        <f t="shared" si="209"/>
        <v>2016</v>
      </c>
      <c r="W1908" s="6">
        <f t="shared" si="208"/>
        <v>42544.671099537038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H1909" t="s">
        <v>8224</v>
      </c>
      <c r="I1909" t="s">
        <v>8246</v>
      </c>
      <c r="K1909">
        <v>1400853925</v>
      </c>
      <c r="L1909">
        <v>1399557925</v>
      </c>
      <c r="M1909" t="b">
        <v>0</v>
      </c>
      <c r="N1909">
        <v>4</v>
      </c>
      <c r="O1909" s="9">
        <f t="shared" si="203"/>
        <v>0.28333333333333333</v>
      </c>
      <c r="P1909" s="12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t="b">
        <v>0</v>
      </c>
      <c r="T1909" t="s">
        <v>8294</v>
      </c>
      <c r="U1909" s="6">
        <f t="shared" si="207"/>
        <v>41767.587094907409</v>
      </c>
      <c r="V1909" s="9">
        <f t="shared" si="209"/>
        <v>2014</v>
      </c>
      <c r="W1909" s="6">
        <f t="shared" si="208"/>
        <v>41782.587094907409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H1910" t="s">
        <v>8224</v>
      </c>
      <c r="I1910" t="s">
        <v>8246</v>
      </c>
      <c r="K1910">
        <v>1483048900</v>
      </c>
      <c r="L1910">
        <v>1480456900</v>
      </c>
      <c r="M1910" t="b">
        <v>0</v>
      </c>
      <c r="N1910">
        <v>4</v>
      </c>
      <c r="O1910" s="9">
        <f t="shared" si="203"/>
        <v>1.732</v>
      </c>
      <c r="P1910" s="12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t="b">
        <v>0</v>
      </c>
      <c r="T1910" t="s">
        <v>8294</v>
      </c>
      <c r="U1910" s="6">
        <f t="shared" si="207"/>
        <v>42703.917824074073</v>
      </c>
      <c r="V1910" s="9">
        <f t="shared" si="209"/>
        <v>2016</v>
      </c>
      <c r="W1910" s="6">
        <f t="shared" si="208"/>
        <v>42733.917824074073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H1911" t="s">
        <v>8224</v>
      </c>
      <c r="I1911" t="s">
        <v>8246</v>
      </c>
      <c r="K1911">
        <v>1414059479</v>
      </c>
      <c r="L1911">
        <v>1411467479</v>
      </c>
      <c r="M1911" t="b">
        <v>0</v>
      </c>
      <c r="N1911">
        <v>38</v>
      </c>
      <c r="O1911" s="9">
        <f t="shared" si="203"/>
        <v>14.111428571428572</v>
      </c>
      <c r="P1911" s="12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t="b">
        <v>0</v>
      </c>
      <c r="T1911" t="s">
        <v>8294</v>
      </c>
      <c r="U1911" s="6">
        <f t="shared" si="207"/>
        <v>41905.429155092592</v>
      </c>
      <c r="V1911" s="9">
        <f t="shared" si="209"/>
        <v>2014</v>
      </c>
      <c r="W1911" s="6">
        <f t="shared" si="208"/>
        <v>41935.429155092592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H1912" t="s">
        <v>8233</v>
      </c>
      <c r="I1912" t="s">
        <v>8249</v>
      </c>
      <c r="K1912">
        <v>1446331500</v>
      </c>
      <c r="L1912">
        <v>1442531217</v>
      </c>
      <c r="M1912" t="b">
        <v>0</v>
      </c>
      <c r="N1912">
        <v>285</v>
      </c>
      <c r="O1912" s="9">
        <f t="shared" si="203"/>
        <v>39.395294117647062</v>
      </c>
      <c r="P1912" s="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t="b">
        <v>0</v>
      </c>
      <c r="T1912" t="s">
        <v>8294</v>
      </c>
      <c r="U1912" s="6">
        <f t="shared" si="207"/>
        <v>42264.963159722218</v>
      </c>
      <c r="V1912" s="9">
        <f t="shared" si="209"/>
        <v>2015</v>
      </c>
      <c r="W1912" s="6">
        <f t="shared" si="208"/>
        <v>42308.947916666672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H1913" t="s">
        <v>8228</v>
      </c>
      <c r="I1913" t="s">
        <v>8250</v>
      </c>
      <c r="K1913">
        <v>1407545334</v>
      </c>
      <c r="L1913">
        <v>1404953334</v>
      </c>
      <c r="M1913" t="b">
        <v>0</v>
      </c>
      <c r="N1913">
        <v>1</v>
      </c>
      <c r="O1913" s="9">
        <f t="shared" si="203"/>
        <v>2.3529411764705882E-2</v>
      </c>
      <c r="P1913" s="12">
        <f t="shared" si="204"/>
        <v>10</v>
      </c>
      <c r="Q1913" t="str">
        <f t="shared" si="205"/>
        <v>technology</v>
      </c>
      <c r="R1913" t="str">
        <f t="shared" si="206"/>
        <v>gadgets</v>
      </c>
      <c r="S1913" t="b">
        <v>0</v>
      </c>
      <c r="T1913" t="s">
        <v>8294</v>
      </c>
      <c r="U1913" s="6">
        <f t="shared" si="207"/>
        <v>41830.033958333333</v>
      </c>
      <c r="V1913" s="9">
        <f t="shared" si="209"/>
        <v>2014</v>
      </c>
      <c r="W1913" s="6">
        <f t="shared" si="208"/>
        <v>41860.033958333333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H1914" t="s">
        <v>8224</v>
      </c>
      <c r="I1914" t="s">
        <v>8246</v>
      </c>
      <c r="K1914">
        <v>1433395560</v>
      </c>
      <c r="L1914">
        <v>1430803560</v>
      </c>
      <c r="M1914" t="b">
        <v>0</v>
      </c>
      <c r="N1914">
        <v>42</v>
      </c>
      <c r="O1914" s="9">
        <f t="shared" si="203"/>
        <v>59.3</v>
      </c>
      <c r="P1914" s="12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t="b">
        <v>0</v>
      </c>
      <c r="T1914" t="s">
        <v>8294</v>
      </c>
      <c r="U1914" s="6">
        <f t="shared" si="207"/>
        <v>42129.226388888885</v>
      </c>
      <c r="V1914" s="9">
        <f t="shared" si="209"/>
        <v>2015</v>
      </c>
      <c r="W1914" s="6">
        <f t="shared" si="208"/>
        <v>42159.226388888885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H1915" t="s">
        <v>8225</v>
      </c>
      <c r="I1915" t="s">
        <v>8247</v>
      </c>
      <c r="K1915">
        <v>1412770578</v>
      </c>
      <c r="L1915">
        <v>1410178578</v>
      </c>
      <c r="M1915" t="b">
        <v>0</v>
      </c>
      <c r="N1915">
        <v>26</v>
      </c>
      <c r="O1915" s="9">
        <f t="shared" si="203"/>
        <v>1.3270833333333334</v>
      </c>
      <c r="P1915" s="12">
        <f t="shared" si="204"/>
        <v>24.5</v>
      </c>
      <c r="Q1915" t="str">
        <f t="shared" si="205"/>
        <v>technology</v>
      </c>
      <c r="R1915" t="str">
        <f t="shared" si="206"/>
        <v>gadgets</v>
      </c>
      <c r="S1915" t="b">
        <v>0</v>
      </c>
      <c r="T1915" t="s">
        <v>8294</v>
      </c>
      <c r="U1915" s="6">
        <f t="shared" si="207"/>
        <v>41890.511319444442</v>
      </c>
      <c r="V1915" s="9">
        <f t="shared" si="209"/>
        <v>2014</v>
      </c>
      <c r="W1915" s="6">
        <f t="shared" si="208"/>
        <v>41920.511319444442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H1916" t="s">
        <v>8224</v>
      </c>
      <c r="I1916" t="s">
        <v>8246</v>
      </c>
      <c r="K1916">
        <v>1414814340</v>
      </c>
      <c r="L1916">
        <v>1413519073</v>
      </c>
      <c r="M1916" t="b">
        <v>0</v>
      </c>
      <c r="N1916">
        <v>2</v>
      </c>
      <c r="O1916" s="9">
        <f t="shared" si="203"/>
        <v>9.0090090090090094</v>
      </c>
      <c r="P1916" s="12">
        <f t="shared" si="204"/>
        <v>30</v>
      </c>
      <c r="Q1916" t="str">
        <f t="shared" si="205"/>
        <v>technology</v>
      </c>
      <c r="R1916" t="str">
        <f t="shared" si="206"/>
        <v>gadgets</v>
      </c>
      <c r="S1916" t="b">
        <v>0</v>
      </c>
      <c r="T1916" t="s">
        <v>8294</v>
      </c>
      <c r="U1916" s="6">
        <f t="shared" si="207"/>
        <v>41929.174456018518</v>
      </c>
      <c r="V1916" s="9">
        <f t="shared" si="209"/>
        <v>2014</v>
      </c>
      <c r="W1916" s="6">
        <f t="shared" si="208"/>
        <v>41944.165972222225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H1917" t="s">
        <v>8224</v>
      </c>
      <c r="I1917" t="s">
        <v>8246</v>
      </c>
      <c r="K1917">
        <v>1409620222</v>
      </c>
      <c r="L1917">
        <v>1407892222</v>
      </c>
      <c r="M1917" t="b">
        <v>0</v>
      </c>
      <c r="N1917">
        <v>4</v>
      </c>
      <c r="O1917" s="9">
        <f t="shared" si="203"/>
        <v>1.6</v>
      </c>
      <c r="P1917" s="12">
        <f t="shared" si="204"/>
        <v>2</v>
      </c>
      <c r="Q1917" t="str">
        <f t="shared" si="205"/>
        <v>technology</v>
      </c>
      <c r="R1917" t="str">
        <f t="shared" si="206"/>
        <v>gadgets</v>
      </c>
      <c r="S1917" t="b">
        <v>0</v>
      </c>
      <c r="T1917" t="s">
        <v>8294</v>
      </c>
      <c r="U1917" s="6">
        <f t="shared" si="207"/>
        <v>41864.04886574074</v>
      </c>
      <c r="V1917" s="9">
        <f t="shared" si="209"/>
        <v>2014</v>
      </c>
      <c r="W1917" s="6">
        <f t="shared" si="208"/>
        <v>41884.04886574074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H1918" t="s">
        <v>8224</v>
      </c>
      <c r="I1918" t="s">
        <v>8246</v>
      </c>
      <c r="K1918">
        <v>1478542375</v>
      </c>
      <c r="L1918">
        <v>1476378775</v>
      </c>
      <c r="M1918" t="b">
        <v>0</v>
      </c>
      <c r="N1918">
        <v>6</v>
      </c>
      <c r="O1918" s="9">
        <f t="shared" si="203"/>
        <v>0.51</v>
      </c>
      <c r="P1918" s="12">
        <f t="shared" si="204"/>
        <v>17</v>
      </c>
      <c r="Q1918" t="str">
        <f t="shared" si="205"/>
        <v>technology</v>
      </c>
      <c r="R1918" t="str">
        <f t="shared" si="206"/>
        <v>gadgets</v>
      </c>
      <c r="S1918" t="b">
        <v>0</v>
      </c>
      <c r="T1918" t="s">
        <v>8294</v>
      </c>
      <c r="U1918" s="6">
        <f t="shared" si="207"/>
        <v>42656.717303240745</v>
      </c>
      <c r="V1918" s="9">
        <f t="shared" si="209"/>
        <v>2016</v>
      </c>
      <c r="W1918" s="6">
        <f t="shared" si="208"/>
        <v>42681.758969907409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H1919" t="s">
        <v>8231</v>
      </c>
      <c r="I1919" t="s">
        <v>8252</v>
      </c>
      <c r="K1919">
        <v>1486708133</v>
      </c>
      <c r="L1919">
        <v>1484116133</v>
      </c>
      <c r="M1919" t="b">
        <v>0</v>
      </c>
      <c r="N1919">
        <v>70</v>
      </c>
      <c r="O1919" s="9">
        <f t="shared" si="203"/>
        <v>52.570512820512818</v>
      </c>
      <c r="P1919" s="12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t="b">
        <v>0</v>
      </c>
      <c r="T1919" t="s">
        <v>8294</v>
      </c>
      <c r="U1919" s="6">
        <f t="shared" si="207"/>
        <v>42746.270057870366</v>
      </c>
      <c r="V1919" s="9">
        <f t="shared" si="209"/>
        <v>2017</v>
      </c>
      <c r="W1919" s="6">
        <f t="shared" si="208"/>
        <v>42776.270057870366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H1920" t="s">
        <v>8224</v>
      </c>
      <c r="I1920" t="s">
        <v>8246</v>
      </c>
      <c r="K1920">
        <v>1407869851</v>
      </c>
      <c r="L1920">
        <v>1404845851</v>
      </c>
      <c r="M1920" t="b">
        <v>0</v>
      </c>
      <c r="N1920">
        <v>9</v>
      </c>
      <c r="O1920" s="9">
        <f t="shared" si="203"/>
        <v>1.04</v>
      </c>
      <c r="P1920" s="12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t="b">
        <v>0</v>
      </c>
      <c r="T1920" t="s">
        <v>8294</v>
      </c>
      <c r="U1920" s="6">
        <f t="shared" si="207"/>
        <v>41828.789942129632</v>
      </c>
      <c r="V1920" s="9">
        <f t="shared" si="209"/>
        <v>2014</v>
      </c>
      <c r="W1920" s="6">
        <f t="shared" si="208"/>
        <v>41863.789942129632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H1921" t="s">
        <v>8224</v>
      </c>
      <c r="I1921" t="s">
        <v>8246</v>
      </c>
      <c r="K1921">
        <v>1432069249</v>
      </c>
      <c r="L1921">
        <v>1429477249</v>
      </c>
      <c r="M1921" t="b">
        <v>0</v>
      </c>
      <c r="N1921">
        <v>8</v>
      </c>
      <c r="O1921" s="9">
        <f t="shared" si="203"/>
        <v>47.4</v>
      </c>
      <c r="P1921" s="12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t="b">
        <v>0</v>
      </c>
      <c r="T1921" t="s">
        <v>8294</v>
      </c>
      <c r="U1921" s="6">
        <f t="shared" si="207"/>
        <v>42113.875567129631</v>
      </c>
      <c r="V1921" s="9">
        <f t="shared" si="209"/>
        <v>2015</v>
      </c>
      <c r="W1921" s="6">
        <f t="shared" si="208"/>
        <v>42143.875567129631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H1922" t="s">
        <v>8225</v>
      </c>
      <c r="I1922" t="s">
        <v>8247</v>
      </c>
      <c r="K1922">
        <v>1445468400</v>
      </c>
      <c r="L1922">
        <v>1443042061</v>
      </c>
      <c r="M1922" t="b">
        <v>0</v>
      </c>
      <c r="N1922">
        <v>105</v>
      </c>
      <c r="O1922" s="9">
        <f t="shared" si="203"/>
        <v>43.03</v>
      </c>
      <c r="P1922" s="12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t="b">
        <v>0</v>
      </c>
      <c r="T1922" t="s">
        <v>8294</v>
      </c>
      <c r="U1922" s="6">
        <f t="shared" si="207"/>
        <v>42270.875706018516</v>
      </c>
      <c r="V1922" s="9">
        <f t="shared" si="209"/>
        <v>2015</v>
      </c>
      <c r="W1922" s="6">
        <f t="shared" si="208"/>
        <v>42298.958333333328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H1923" t="s">
        <v>8224</v>
      </c>
      <c r="I1923" t="s">
        <v>8246</v>
      </c>
      <c r="K1923">
        <v>1342243143</v>
      </c>
      <c r="L1923">
        <v>1339651143</v>
      </c>
      <c r="M1923" t="b">
        <v>0</v>
      </c>
      <c r="N1923">
        <v>38</v>
      </c>
      <c r="O1923" s="9">
        <f t="shared" ref="O1923:O1986" si="210">E1923*100/D1923</f>
        <v>136.80000000000001</v>
      </c>
      <c r="P1923" s="12">
        <f t="shared" ref="P1923:P1986" si="211">IF(N1923=0,0,E1923/N1923)</f>
        <v>54</v>
      </c>
      <c r="Q1923" t="str">
        <f t="shared" ref="Q1923:Q1986" si="212">LEFT(T1923,FIND("/",T1923)-1)</f>
        <v>music</v>
      </c>
      <c r="R1923" t="str">
        <f t="shared" ref="R1923:R1986" si="213">RIGHT(T1923,LEN(T1923)-FIND("/",T1923))</f>
        <v>indie rock</v>
      </c>
      <c r="S1923" t="b">
        <v>1</v>
      </c>
      <c r="T1923" t="s">
        <v>8279</v>
      </c>
      <c r="U1923" s="6">
        <f t="shared" ref="U1923:U1986" si="214">(L1923/86400)+DATE(1970,1,1)</f>
        <v>41074.221562500003</v>
      </c>
      <c r="V1923" s="9">
        <f t="shared" si="209"/>
        <v>2012</v>
      </c>
      <c r="W1923" s="6">
        <f t="shared" ref="W1923:W1986" si="215">(K1923/86400)+DATE(1970,1,1)</f>
        <v>41104.221562500003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H1924" t="s">
        <v>8224</v>
      </c>
      <c r="I1924" t="s">
        <v>8246</v>
      </c>
      <c r="K1924">
        <v>1386828507</v>
      </c>
      <c r="L1924">
        <v>1384236507</v>
      </c>
      <c r="M1924" t="b">
        <v>0</v>
      </c>
      <c r="N1924">
        <v>64</v>
      </c>
      <c r="O1924" s="9">
        <f t="shared" si="210"/>
        <v>115.55</v>
      </c>
      <c r="P1924" s="12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t="b">
        <v>1</v>
      </c>
      <c r="T1924" t="s">
        <v>8279</v>
      </c>
      <c r="U1924" s="6">
        <f t="shared" si="214"/>
        <v>41590.255868055552</v>
      </c>
      <c r="V1924" s="9">
        <f t="shared" ref="V1924:V1987" si="216">YEAR(U1924)</f>
        <v>2013</v>
      </c>
      <c r="W1924" s="6">
        <f t="shared" si="215"/>
        <v>41620.255868055552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H1925" t="s">
        <v>8224</v>
      </c>
      <c r="I1925" t="s">
        <v>8246</v>
      </c>
      <c r="K1925">
        <v>1317099540</v>
      </c>
      <c r="L1925">
        <v>1313612532</v>
      </c>
      <c r="M1925" t="b">
        <v>0</v>
      </c>
      <c r="N1925">
        <v>13</v>
      </c>
      <c r="O1925" s="9">
        <f t="shared" si="210"/>
        <v>240.8</v>
      </c>
      <c r="P1925" s="12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t="b">
        <v>1</v>
      </c>
      <c r="T1925" t="s">
        <v>8279</v>
      </c>
      <c r="U1925" s="6">
        <f t="shared" si="214"/>
        <v>40772.848749999997</v>
      </c>
      <c r="V1925" s="9">
        <f t="shared" si="216"/>
        <v>2011</v>
      </c>
      <c r="W1925" s="6">
        <f t="shared" si="215"/>
        <v>40813.207638888889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H1926" t="s">
        <v>8224</v>
      </c>
      <c r="I1926" t="s">
        <v>8246</v>
      </c>
      <c r="K1926">
        <v>1389814380</v>
      </c>
      <c r="L1926">
        <v>1387390555</v>
      </c>
      <c r="M1926" t="b">
        <v>0</v>
      </c>
      <c r="N1926">
        <v>33</v>
      </c>
      <c r="O1926" s="9">
        <f t="shared" si="210"/>
        <v>114.4</v>
      </c>
      <c r="P1926" s="12">
        <f t="shared" si="211"/>
        <v>104</v>
      </c>
      <c r="Q1926" t="str">
        <f t="shared" si="212"/>
        <v>music</v>
      </c>
      <c r="R1926" t="str">
        <f t="shared" si="213"/>
        <v>indie rock</v>
      </c>
      <c r="S1926" t="b">
        <v>1</v>
      </c>
      <c r="T1926" t="s">
        <v>8279</v>
      </c>
      <c r="U1926" s="6">
        <f t="shared" si="214"/>
        <v>41626.761053240742</v>
      </c>
      <c r="V1926" s="9">
        <f t="shared" si="216"/>
        <v>2013</v>
      </c>
      <c r="W1926" s="6">
        <f t="shared" si="215"/>
        <v>41654.814583333333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H1927" t="s">
        <v>8224</v>
      </c>
      <c r="I1927" t="s">
        <v>8246</v>
      </c>
      <c r="K1927">
        <v>1381449600</v>
      </c>
      <c r="L1927">
        <v>1379540288</v>
      </c>
      <c r="M1927" t="b">
        <v>0</v>
      </c>
      <c r="N1927">
        <v>52</v>
      </c>
      <c r="O1927" s="9">
        <f t="shared" si="210"/>
        <v>110.33333333333333</v>
      </c>
      <c r="P1927" s="12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t="b">
        <v>1</v>
      </c>
      <c r="T1927" t="s">
        <v>8279</v>
      </c>
      <c r="U1927" s="6">
        <f t="shared" si="214"/>
        <v>41535.90148148148</v>
      </c>
      <c r="V1927" s="9">
        <f t="shared" si="216"/>
        <v>2013</v>
      </c>
      <c r="W1927" s="6">
        <f t="shared" si="215"/>
        <v>41558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H1928" t="s">
        <v>8224</v>
      </c>
      <c r="I1928" t="s">
        <v>8246</v>
      </c>
      <c r="K1928">
        <v>1288657560</v>
      </c>
      <c r="L1928">
        <v>1286319256</v>
      </c>
      <c r="M1928" t="b">
        <v>0</v>
      </c>
      <c r="N1928">
        <v>107</v>
      </c>
      <c r="O1928" s="9">
        <f t="shared" si="210"/>
        <v>195.37933333333334</v>
      </c>
      <c r="P1928" s="12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t="b">
        <v>1</v>
      </c>
      <c r="T1928" t="s">
        <v>8279</v>
      </c>
      <c r="U1928" s="6">
        <f t="shared" si="214"/>
        <v>40456.954351851848</v>
      </c>
      <c r="V1928" s="9">
        <f t="shared" si="216"/>
        <v>2010</v>
      </c>
      <c r="W1928" s="6">
        <f t="shared" si="215"/>
        <v>40484.018055555556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H1929" t="s">
        <v>8224</v>
      </c>
      <c r="I1929" t="s">
        <v>8246</v>
      </c>
      <c r="K1929">
        <v>1331182740</v>
      </c>
      <c r="L1929">
        <v>1329856839</v>
      </c>
      <c r="M1929" t="b">
        <v>0</v>
      </c>
      <c r="N1929">
        <v>11</v>
      </c>
      <c r="O1929" s="9">
        <f t="shared" si="210"/>
        <v>103.33333333333333</v>
      </c>
      <c r="P1929" s="12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t="b">
        <v>1</v>
      </c>
      <c r="T1929" t="s">
        <v>8279</v>
      </c>
      <c r="U1929" s="6">
        <f t="shared" si="214"/>
        <v>40960.861562500002</v>
      </c>
      <c r="V1929" s="9">
        <f t="shared" si="216"/>
        <v>2012</v>
      </c>
      <c r="W1929" s="6">
        <f t="shared" si="215"/>
        <v>40976.207638888889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H1930" t="s">
        <v>8224</v>
      </c>
      <c r="I1930" t="s">
        <v>8246</v>
      </c>
      <c r="K1930">
        <v>1367940794</v>
      </c>
      <c r="L1930">
        <v>1365348794</v>
      </c>
      <c r="M1930" t="b">
        <v>0</v>
      </c>
      <c r="N1930">
        <v>34</v>
      </c>
      <c r="O1930" s="9">
        <f t="shared" si="210"/>
        <v>103.13725490196079</v>
      </c>
      <c r="P1930" s="12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t="b">
        <v>1</v>
      </c>
      <c r="T1930" t="s">
        <v>8279</v>
      </c>
      <c r="U1930" s="6">
        <f t="shared" si="214"/>
        <v>41371.6480787037</v>
      </c>
      <c r="V1930" s="9">
        <f t="shared" si="216"/>
        <v>2013</v>
      </c>
      <c r="W1930" s="6">
        <f t="shared" si="215"/>
        <v>41401.6480787037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H1931" t="s">
        <v>8224</v>
      </c>
      <c r="I1931" t="s">
        <v>8246</v>
      </c>
      <c r="K1931">
        <v>1309825866</v>
      </c>
      <c r="L1931">
        <v>1306197066</v>
      </c>
      <c r="M1931" t="b">
        <v>0</v>
      </c>
      <c r="N1931">
        <v>75</v>
      </c>
      <c r="O1931" s="9">
        <f t="shared" si="210"/>
        <v>100.3125</v>
      </c>
      <c r="P1931" s="12">
        <f t="shared" si="211"/>
        <v>42.8</v>
      </c>
      <c r="Q1931" t="str">
        <f t="shared" si="212"/>
        <v>music</v>
      </c>
      <c r="R1931" t="str">
        <f t="shared" si="213"/>
        <v>indie rock</v>
      </c>
      <c r="S1931" t="b">
        <v>1</v>
      </c>
      <c r="T1931" t="s">
        <v>8279</v>
      </c>
      <c r="U1931" s="6">
        <f t="shared" si="214"/>
        <v>40687.021597222221</v>
      </c>
      <c r="V1931" s="9">
        <f t="shared" si="216"/>
        <v>2011</v>
      </c>
      <c r="W1931" s="6">
        <f t="shared" si="215"/>
        <v>40729.021597222221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H1932" t="s">
        <v>8224</v>
      </c>
      <c r="I1932" t="s">
        <v>8246</v>
      </c>
      <c r="K1932">
        <v>1373203482</v>
      </c>
      <c r="L1932">
        <v>1368019482</v>
      </c>
      <c r="M1932" t="b">
        <v>0</v>
      </c>
      <c r="N1932">
        <v>26</v>
      </c>
      <c r="O1932" s="9">
        <f t="shared" si="210"/>
        <v>127</v>
      </c>
      <c r="P1932" s="1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t="b">
        <v>1</v>
      </c>
      <c r="T1932" t="s">
        <v>8279</v>
      </c>
      <c r="U1932" s="6">
        <f t="shared" si="214"/>
        <v>41402.558819444443</v>
      </c>
      <c r="V1932" s="9">
        <f t="shared" si="216"/>
        <v>2013</v>
      </c>
      <c r="W1932" s="6">
        <f t="shared" si="215"/>
        <v>41462.558819444443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H1933" t="s">
        <v>8224</v>
      </c>
      <c r="I1933" t="s">
        <v>8246</v>
      </c>
      <c r="K1933">
        <v>1337657400</v>
      </c>
      <c r="L1933">
        <v>1336512309</v>
      </c>
      <c r="M1933" t="b">
        <v>0</v>
      </c>
      <c r="N1933">
        <v>50</v>
      </c>
      <c r="O1933" s="9">
        <f t="shared" si="210"/>
        <v>120.601</v>
      </c>
      <c r="P1933" s="12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t="b">
        <v>1</v>
      </c>
      <c r="T1933" t="s">
        <v>8279</v>
      </c>
      <c r="U1933" s="6">
        <f t="shared" si="214"/>
        <v>41037.892465277779</v>
      </c>
      <c r="V1933" s="9">
        <f t="shared" si="216"/>
        <v>2012</v>
      </c>
      <c r="W1933" s="6">
        <f t="shared" si="215"/>
        <v>41051.145833333336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H1934" t="s">
        <v>8224</v>
      </c>
      <c r="I1934" t="s">
        <v>8246</v>
      </c>
      <c r="K1934">
        <v>1327433173</v>
      </c>
      <c r="L1934">
        <v>1325618773</v>
      </c>
      <c r="M1934" t="b">
        <v>0</v>
      </c>
      <c r="N1934">
        <v>80</v>
      </c>
      <c r="O1934" s="9">
        <f t="shared" si="210"/>
        <v>106.99047619047619</v>
      </c>
      <c r="P1934" s="12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t="b">
        <v>1</v>
      </c>
      <c r="T1934" t="s">
        <v>8279</v>
      </c>
      <c r="U1934" s="6">
        <f t="shared" si="214"/>
        <v>40911.809872685189</v>
      </c>
      <c r="V1934" s="9">
        <f t="shared" si="216"/>
        <v>2012</v>
      </c>
      <c r="W1934" s="6">
        <f t="shared" si="215"/>
        <v>40932.809872685189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H1935" t="s">
        <v>8224</v>
      </c>
      <c r="I1935" t="s">
        <v>8246</v>
      </c>
      <c r="K1935">
        <v>1411787307</v>
      </c>
      <c r="L1935">
        <v>1409195307</v>
      </c>
      <c r="M1935" t="b">
        <v>0</v>
      </c>
      <c r="N1935">
        <v>110</v>
      </c>
      <c r="O1935" s="9">
        <f t="shared" si="210"/>
        <v>172.43333333333334</v>
      </c>
      <c r="P1935" s="12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t="b">
        <v>1</v>
      </c>
      <c r="T1935" t="s">
        <v>8279</v>
      </c>
      <c r="U1935" s="6">
        <f t="shared" si="214"/>
        <v>41879.130868055552</v>
      </c>
      <c r="V1935" s="9">
        <f t="shared" si="216"/>
        <v>2014</v>
      </c>
      <c r="W1935" s="6">
        <f t="shared" si="215"/>
        <v>41909.130868055552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H1936" t="s">
        <v>8224</v>
      </c>
      <c r="I1936" t="s">
        <v>8246</v>
      </c>
      <c r="K1936">
        <v>1324789200</v>
      </c>
      <c r="L1936">
        <v>1321649321</v>
      </c>
      <c r="M1936" t="b">
        <v>0</v>
      </c>
      <c r="N1936">
        <v>77</v>
      </c>
      <c r="O1936" s="9">
        <f t="shared" si="210"/>
        <v>123.62</v>
      </c>
      <c r="P1936" s="12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t="b">
        <v>1</v>
      </c>
      <c r="T1936" t="s">
        <v>8279</v>
      </c>
      <c r="U1936" s="6">
        <f t="shared" si="214"/>
        <v>40865.867141203707</v>
      </c>
      <c r="V1936" s="9">
        <f t="shared" si="216"/>
        <v>2011</v>
      </c>
      <c r="W1936" s="6">
        <f t="shared" si="215"/>
        <v>40902.208333333336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H1937" t="s">
        <v>8224</v>
      </c>
      <c r="I1937" t="s">
        <v>8246</v>
      </c>
      <c r="K1937">
        <v>1403326740</v>
      </c>
      <c r="L1937">
        <v>1400106171</v>
      </c>
      <c r="M1937" t="b">
        <v>0</v>
      </c>
      <c r="N1937">
        <v>50</v>
      </c>
      <c r="O1937" s="9">
        <f t="shared" si="210"/>
        <v>108.4</v>
      </c>
      <c r="P1937" s="12">
        <f t="shared" si="211"/>
        <v>54.2</v>
      </c>
      <c r="Q1937" t="str">
        <f t="shared" si="212"/>
        <v>music</v>
      </c>
      <c r="R1937" t="str">
        <f t="shared" si="213"/>
        <v>indie rock</v>
      </c>
      <c r="S1937" t="b">
        <v>1</v>
      </c>
      <c r="T1937" t="s">
        <v>8279</v>
      </c>
      <c r="U1937" s="6">
        <f t="shared" si="214"/>
        <v>41773.932534722218</v>
      </c>
      <c r="V1937" s="9">
        <f t="shared" si="216"/>
        <v>2014</v>
      </c>
      <c r="W1937" s="6">
        <f t="shared" si="215"/>
        <v>41811.207638888889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H1938" t="s">
        <v>8224</v>
      </c>
      <c r="I1938" t="s">
        <v>8246</v>
      </c>
      <c r="K1938">
        <v>1323151140</v>
      </c>
      <c r="L1938">
        <v>1320528070</v>
      </c>
      <c r="M1938" t="b">
        <v>0</v>
      </c>
      <c r="N1938">
        <v>145</v>
      </c>
      <c r="O1938" s="9">
        <f t="shared" si="210"/>
        <v>116.52013333333333</v>
      </c>
      <c r="P1938" s="12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t="b">
        <v>1</v>
      </c>
      <c r="T1938" t="s">
        <v>8279</v>
      </c>
      <c r="U1938" s="6">
        <f t="shared" si="214"/>
        <v>40852.889699074076</v>
      </c>
      <c r="V1938" s="9">
        <f t="shared" si="216"/>
        <v>2011</v>
      </c>
      <c r="W1938" s="6">
        <f t="shared" si="215"/>
        <v>40883.249305555553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H1939" t="s">
        <v>8224</v>
      </c>
      <c r="I1939" t="s">
        <v>8246</v>
      </c>
      <c r="K1939">
        <v>1339732740</v>
      </c>
      <c r="L1939">
        <v>1338346281</v>
      </c>
      <c r="M1939" t="b">
        <v>0</v>
      </c>
      <c r="N1939">
        <v>29</v>
      </c>
      <c r="O1939" s="9">
        <f t="shared" si="210"/>
        <v>187.245</v>
      </c>
      <c r="P1939" s="12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t="b">
        <v>1</v>
      </c>
      <c r="T1939" t="s">
        <v>8279</v>
      </c>
      <c r="U1939" s="6">
        <f t="shared" si="214"/>
        <v>41059.118993055556</v>
      </c>
      <c r="V1939" s="9">
        <f t="shared" si="216"/>
        <v>2012</v>
      </c>
      <c r="W1939" s="6">
        <f t="shared" si="215"/>
        <v>41075.165972222225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H1940" t="s">
        <v>8224</v>
      </c>
      <c r="I1940" t="s">
        <v>8246</v>
      </c>
      <c r="K1940">
        <v>1372741200</v>
      </c>
      <c r="L1940">
        <v>1370067231</v>
      </c>
      <c r="M1940" t="b">
        <v>0</v>
      </c>
      <c r="N1940">
        <v>114</v>
      </c>
      <c r="O1940" s="9">
        <f t="shared" si="210"/>
        <v>115.93333333333334</v>
      </c>
      <c r="P1940" s="12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t="b">
        <v>1</v>
      </c>
      <c r="T1940" t="s">
        <v>8279</v>
      </c>
      <c r="U1940" s="6">
        <f t="shared" si="214"/>
        <v>41426.259618055556</v>
      </c>
      <c r="V1940" s="9">
        <f t="shared" si="216"/>
        <v>2013</v>
      </c>
      <c r="W1940" s="6">
        <f t="shared" si="215"/>
        <v>41457.208333333336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H1941" t="s">
        <v>8224</v>
      </c>
      <c r="I1941" t="s">
        <v>8246</v>
      </c>
      <c r="K1941">
        <v>1362955108</v>
      </c>
      <c r="L1941">
        <v>1360366708</v>
      </c>
      <c r="M1941" t="b">
        <v>0</v>
      </c>
      <c r="N1941">
        <v>96</v>
      </c>
      <c r="O1941" s="9">
        <f t="shared" si="210"/>
        <v>110.7</v>
      </c>
      <c r="P1941" s="12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t="b">
        <v>1</v>
      </c>
      <c r="T1941" t="s">
        <v>8279</v>
      </c>
      <c r="U1941" s="6">
        <f t="shared" si="214"/>
        <v>41313.985046296293</v>
      </c>
      <c r="V1941" s="9">
        <f t="shared" si="216"/>
        <v>2013</v>
      </c>
      <c r="W1941" s="6">
        <f t="shared" si="215"/>
        <v>41343.943379629629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H1942" t="s">
        <v>8224</v>
      </c>
      <c r="I1942" t="s">
        <v>8246</v>
      </c>
      <c r="K1942">
        <v>1308110340</v>
      </c>
      <c r="L1942">
        <v>1304770233</v>
      </c>
      <c r="M1942" t="b">
        <v>0</v>
      </c>
      <c r="N1942">
        <v>31</v>
      </c>
      <c r="O1942" s="9">
        <f t="shared" si="210"/>
        <v>170.92307692307693</v>
      </c>
      <c r="P1942" s="1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t="b">
        <v>1</v>
      </c>
      <c r="T1942" t="s">
        <v>8279</v>
      </c>
      <c r="U1942" s="6">
        <f t="shared" si="214"/>
        <v>40670.507326388892</v>
      </c>
      <c r="V1942" s="9">
        <f t="shared" si="216"/>
        <v>2011</v>
      </c>
      <c r="W1942" s="6">
        <f t="shared" si="215"/>
        <v>40709.165972222225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H1943" t="s">
        <v>8224</v>
      </c>
      <c r="I1943" t="s">
        <v>8246</v>
      </c>
      <c r="K1943">
        <v>1400137131</v>
      </c>
      <c r="L1943">
        <v>1397545131</v>
      </c>
      <c r="M1943" t="b">
        <v>1</v>
      </c>
      <c r="N1943">
        <v>4883</v>
      </c>
      <c r="O1943" s="9">
        <f t="shared" si="210"/>
        <v>126.11835600000001</v>
      </c>
      <c r="P1943" s="12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t="b">
        <v>1</v>
      </c>
      <c r="T1943" t="s">
        <v>8295</v>
      </c>
      <c r="U1943" s="6">
        <f t="shared" si="214"/>
        <v>41744.290868055556</v>
      </c>
      <c r="V1943" s="9">
        <f t="shared" si="216"/>
        <v>2014</v>
      </c>
      <c r="W1943" s="6">
        <f t="shared" si="215"/>
        <v>41774.290868055556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H1944" t="s">
        <v>8224</v>
      </c>
      <c r="I1944" t="s">
        <v>8246</v>
      </c>
      <c r="K1944">
        <v>1309809140</v>
      </c>
      <c r="L1944">
        <v>1302033140</v>
      </c>
      <c r="M1944" t="b">
        <v>1</v>
      </c>
      <c r="N1944">
        <v>95</v>
      </c>
      <c r="O1944" s="9">
        <f t="shared" si="210"/>
        <v>138.44033333333334</v>
      </c>
      <c r="P1944" s="12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t="b">
        <v>1</v>
      </c>
      <c r="T1944" t="s">
        <v>8295</v>
      </c>
      <c r="U1944" s="6">
        <f t="shared" si="214"/>
        <v>40638.828009259261</v>
      </c>
      <c r="V1944" s="9">
        <f t="shared" si="216"/>
        <v>2011</v>
      </c>
      <c r="W1944" s="6">
        <f t="shared" si="215"/>
        <v>40728.828009259261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H1945" t="s">
        <v>8224</v>
      </c>
      <c r="I1945" t="s">
        <v>8246</v>
      </c>
      <c r="K1945">
        <v>1470896916</v>
      </c>
      <c r="L1945">
        <v>1467008916</v>
      </c>
      <c r="M1945" t="b">
        <v>1</v>
      </c>
      <c r="N1945">
        <v>2478</v>
      </c>
      <c r="O1945" s="9">
        <f t="shared" si="210"/>
        <v>1705.25</v>
      </c>
      <c r="P1945" s="12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t="b">
        <v>1</v>
      </c>
      <c r="T1945" t="s">
        <v>8295</v>
      </c>
      <c r="U1945" s="6">
        <f t="shared" si="214"/>
        <v>42548.269861111112</v>
      </c>
      <c r="V1945" s="9">
        <f t="shared" si="216"/>
        <v>2016</v>
      </c>
      <c r="W1945" s="6">
        <f t="shared" si="215"/>
        <v>42593.269861111112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H1946" t="s">
        <v>8224</v>
      </c>
      <c r="I1946" t="s">
        <v>8246</v>
      </c>
      <c r="K1946">
        <v>1398952890</v>
      </c>
      <c r="L1946">
        <v>1396360890</v>
      </c>
      <c r="M1946" t="b">
        <v>1</v>
      </c>
      <c r="N1946">
        <v>1789</v>
      </c>
      <c r="O1946" s="9">
        <f t="shared" si="210"/>
        <v>788.05550000000005</v>
      </c>
      <c r="P1946" s="12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t="b">
        <v>1</v>
      </c>
      <c r="T1946" t="s">
        <v>8295</v>
      </c>
      <c r="U1946" s="6">
        <f t="shared" si="214"/>
        <v>41730.584374999999</v>
      </c>
      <c r="V1946" s="9">
        <f t="shared" si="216"/>
        <v>2014</v>
      </c>
      <c r="W1946" s="6">
        <f t="shared" si="215"/>
        <v>41760.584374999999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H1947" t="s">
        <v>8227</v>
      </c>
      <c r="I1947" t="s">
        <v>8249</v>
      </c>
      <c r="K1947">
        <v>1436680958</v>
      </c>
      <c r="L1947">
        <v>1433224958</v>
      </c>
      <c r="M1947" t="b">
        <v>1</v>
      </c>
      <c r="N1947">
        <v>680</v>
      </c>
      <c r="O1947" s="9">
        <f t="shared" si="210"/>
        <v>348.01799999999997</v>
      </c>
      <c r="P1947" s="12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t="b">
        <v>1</v>
      </c>
      <c r="T1947" t="s">
        <v>8295</v>
      </c>
      <c r="U1947" s="6">
        <f t="shared" si="214"/>
        <v>42157.251828703702</v>
      </c>
      <c r="V1947" s="9">
        <f t="shared" si="216"/>
        <v>2015</v>
      </c>
      <c r="W1947" s="6">
        <f t="shared" si="215"/>
        <v>42197.251828703702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H1948" t="s">
        <v>8224</v>
      </c>
      <c r="I1948" t="s">
        <v>8246</v>
      </c>
      <c r="K1948">
        <v>1397961361</v>
      </c>
      <c r="L1948">
        <v>1392780961</v>
      </c>
      <c r="M1948" t="b">
        <v>1</v>
      </c>
      <c r="N1948">
        <v>70</v>
      </c>
      <c r="O1948" s="9">
        <f t="shared" si="210"/>
        <v>149.74666666666667</v>
      </c>
      <c r="P1948" s="12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t="b">
        <v>1</v>
      </c>
      <c r="T1948" t="s">
        <v>8295</v>
      </c>
      <c r="U1948" s="6">
        <f t="shared" si="214"/>
        <v>41689.150011574078</v>
      </c>
      <c r="V1948" s="9">
        <f t="shared" si="216"/>
        <v>2014</v>
      </c>
      <c r="W1948" s="6">
        <f t="shared" si="215"/>
        <v>41749.108344907407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H1949" t="s">
        <v>8224</v>
      </c>
      <c r="I1949" t="s">
        <v>8246</v>
      </c>
      <c r="K1949">
        <v>1258955940</v>
      </c>
      <c r="L1949">
        <v>1255730520</v>
      </c>
      <c r="M1949" t="b">
        <v>1</v>
      </c>
      <c r="N1949">
        <v>23</v>
      </c>
      <c r="O1949" s="9">
        <f t="shared" si="210"/>
        <v>100.63375000000001</v>
      </c>
      <c r="P1949" s="12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t="b">
        <v>1</v>
      </c>
      <c r="T1949" t="s">
        <v>8295</v>
      </c>
      <c r="U1949" s="6">
        <f t="shared" si="214"/>
        <v>40102.918055555558</v>
      </c>
      <c r="V1949" s="9">
        <f t="shared" si="216"/>
        <v>2009</v>
      </c>
      <c r="W1949" s="6">
        <f t="shared" si="215"/>
        <v>40140.249305555553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H1950" t="s">
        <v>8224</v>
      </c>
      <c r="I1950" t="s">
        <v>8246</v>
      </c>
      <c r="K1950">
        <v>1465232520</v>
      </c>
      <c r="L1950">
        <v>1460557809</v>
      </c>
      <c r="M1950" t="b">
        <v>1</v>
      </c>
      <c r="N1950">
        <v>4245</v>
      </c>
      <c r="O1950" s="9">
        <f t="shared" si="210"/>
        <v>800.21100000000001</v>
      </c>
      <c r="P1950" s="12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t="b">
        <v>1</v>
      </c>
      <c r="T1950" t="s">
        <v>8295</v>
      </c>
      <c r="U1950" s="6">
        <f t="shared" si="214"/>
        <v>42473.604270833333</v>
      </c>
      <c r="V1950" s="9">
        <f t="shared" si="216"/>
        <v>2016</v>
      </c>
      <c r="W1950" s="6">
        <f t="shared" si="215"/>
        <v>42527.709722222222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H1951" t="s">
        <v>8225</v>
      </c>
      <c r="I1951" t="s">
        <v>8247</v>
      </c>
      <c r="K1951">
        <v>1404986951</v>
      </c>
      <c r="L1951">
        <v>1402394951</v>
      </c>
      <c r="M1951" t="b">
        <v>1</v>
      </c>
      <c r="N1951">
        <v>943</v>
      </c>
      <c r="O1951" s="9">
        <f t="shared" si="210"/>
        <v>106.0026</v>
      </c>
      <c r="P1951" s="12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t="b">
        <v>1</v>
      </c>
      <c r="T1951" t="s">
        <v>8295</v>
      </c>
      <c r="U1951" s="6">
        <f t="shared" si="214"/>
        <v>41800.423043981486</v>
      </c>
      <c r="V1951" s="9">
        <f t="shared" si="216"/>
        <v>2014</v>
      </c>
      <c r="W1951" s="6">
        <f t="shared" si="215"/>
        <v>41830.423043981486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H1952" t="s">
        <v>8224</v>
      </c>
      <c r="I1952" t="s">
        <v>8246</v>
      </c>
      <c r="K1952">
        <v>1303446073</v>
      </c>
      <c r="L1952">
        <v>1300767673</v>
      </c>
      <c r="M1952" t="b">
        <v>1</v>
      </c>
      <c r="N1952">
        <v>1876</v>
      </c>
      <c r="O1952" s="9">
        <f t="shared" si="210"/>
        <v>200.51866666666666</v>
      </c>
      <c r="P1952" s="1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t="b">
        <v>1</v>
      </c>
      <c r="T1952" t="s">
        <v>8295</v>
      </c>
      <c r="U1952" s="6">
        <f t="shared" si="214"/>
        <v>40624.181400462963</v>
      </c>
      <c r="V1952" s="9">
        <f t="shared" si="216"/>
        <v>2011</v>
      </c>
      <c r="W1952" s="6">
        <f t="shared" si="215"/>
        <v>40655.181400462963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H1953" t="s">
        <v>8224</v>
      </c>
      <c r="I1953" t="s">
        <v>8246</v>
      </c>
      <c r="K1953">
        <v>1478516737</v>
      </c>
      <c r="L1953">
        <v>1475921137</v>
      </c>
      <c r="M1953" t="b">
        <v>1</v>
      </c>
      <c r="N1953">
        <v>834</v>
      </c>
      <c r="O1953" s="9">
        <f t="shared" si="210"/>
        <v>212.44399999999999</v>
      </c>
      <c r="P1953" s="12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t="b">
        <v>1</v>
      </c>
      <c r="T1953" t="s">
        <v>8295</v>
      </c>
      <c r="U1953" s="6">
        <f t="shared" si="214"/>
        <v>42651.420567129629</v>
      </c>
      <c r="V1953" s="9">
        <f t="shared" si="216"/>
        <v>2016</v>
      </c>
      <c r="W1953" s="6">
        <f t="shared" si="215"/>
        <v>42681.462233796294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H1954" t="s">
        <v>8229</v>
      </c>
      <c r="I1954" t="s">
        <v>8251</v>
      </c>
      <c r="K1954">
        <v>1381934015</v>
      </c>
      <c r="L1954">
        <v>1378737215</v>
      </c>
      <c r="M1954" t="b">
        <v>1</v>
      </c>
      <c r="N1954">
        <v>682</v>
      </c>
      <c r="O1954" s="9">
        <f t="shared" si="210"/>
        <v>198.47237142857142</v>
      </c>
      <c r="P1954" s="12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t="b">
        <v>1</v>
      </c>
      <c r="T1954" t="s">
        <v>8295</v>
      </c>
      <c r="U1954" s="6">
        <f t="shared" si="214"/>
        <v>41526.60665509259</v>
      </c>
      <c r="V1954" s="9">
        <f t="shared" si="216"/>
        <v>2013</v>
      </c>
      <c r="W1954" s="6">
        <f t="shared" si="215"/>
        <v>41563.60665509259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H1955" t="s">
        <v>8224</v>
      </c>
      <c r="I1955" t="s">
        <v>8246</v>
      </c>
      <c r="K1955">
        <v>1330657200</v>
      </c>
      <c r="L1955">
        <v>1328158065</v>
      </c>
      <c r="M1955" t="b">
        <v>1</v>
      </c>
      <c r="N1955">
        <v>147</v>
      </c>
      <c r="O1955" s="9">
        <f t="shared" si="210"/>
        <v>225.94666666666666</v>
      </c>
      <c r="P1955" s="12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t="b">
        <v>1</v>
      </c>
      <c r="T1955" t="s">
        <v>8295</v>
      </c>
      <c r="U1955" s="6">
        <f t="shared" si="214"/>
        <v>40941.199826388889</v>
      </c>
      <c r="V1955" s="9">
        <f t="shared" si="216"/>
        <v>2012</v>
      </c>
      <c r="W1955" s="6">
        <f t="shared" si="215"/>
        <v>40970.125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H1956" t="s">
        <v>8224</v>
      </c>
      <c r="I1956" t="s">
        <v>8246</v>
      </c>
      <c r="K1956">
        <v>1457758800</v>
      </c>
      <c r="L1956">
        <v>1453730176</v>
      </c>
      <c r="M1956" t="b">
        <v>1</v>
      </c>
      <c r="N1956">
        <v>415</v>
      </c>
      <c r="O1956" s="9">
        <f t="shared" si="210"/>
        <v>698.94799999999998</v>
      </c>
      <c r="P1956" s="12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t="b">
        <v>1</v>
      </c>
      <c r="T1956" t="s">
        <v>8295</v>
      </c>
      <c r="U1956" s="6">
        <f t="shared" si="214"/>
        <v>42394.580740740741</v>
      </c>
      <c r="V1956" s="9">
        <f t="shared" si="216"/>
        <v>2016</v>
      </c>
      <c r="W1956" s="6">
        <f t="shared" si="215"/>
        <v>42441.208333333328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H1957" t="s">
        <v>8224</v>
      </c>
      <c r="I1957" t="s">
        <v>8246</v>
      </c>
      <c r="K1957">
        <v>1337799600</v>
      </c>
      <c r="L1957">
        <v>1334989881</v>
      </c>
      <c r="M1957" t="b">
        <v>1</v>
      </c>
      <c r="N1957">
        <v>290</v>
      </c>
      <c r="O1957" s="9">
        <f t="shared" si="210"/>
        <v>398.59528571428569</v>
      </c>
      <c r="P1957" s="12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t="b">
        <v>1</v>
      </c>
      <c r="T1957" t="s">
        <v>8295</v>
      </c>
      <c r="U1957" s="6">
        <f t="shared" si="214"/>
        <v>41020.271770833337</v>
      </c>
      <c r="V1957" s="9">
        <f t="shared" si="216"/>
        <v>2012</v>
      </c>
      <c r="W1957" s="6">
        <f t="shared" si="215"/>
        <v>41052.791666666664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H1958" t="s">
        <v>8224</v>
      </c>
      <c r="I1958" t="s">
        <v>8246</v>
      </c>
      <c r="K1958">
        <v>1429391405</v>
      </c>
      <c r="L1958">
        <v>1425507005</v>
      </c>
      <c r="M1958" t="b">
        <v>1</v>
      </c>
      <c r="N1958">
        <v>365</v>
      </c>
      <c r="O1958" s="9">
        <f t="shared" si="210"/>
        <v>294.03333333333336</v>
      </c>
      <c r="P1958" s="12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t="b">
        <v>1</v>
      </c>
      <c r="T1958" t="s">
        <v>8295</v>
      </c>
      <c r="U1958" s="6">
        <f t="shared" si="214"/>
        <v>42067.923668981486</v>
      </c>
      <c r="V1958" s="9">
        <f t="shared" si="216"/>
        <v>2015</v>
      </c>
      <c r="W1958" s="6">
        <f t="shared" si="215"/>
        <v>42112.882002314815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H1959" t="s">
        <v>8224</v>
      </c>
      <c r="I1959" t="s">
        <v>8246</v>
      </c>
      <c r="K1959">
        <v>1351304513</v>
      </c>
      <c r="L1959">
        <v>1348712513</v>
      </c>
      <c r="M1959" t="b">
        <v>1</v>
      </c>
      <c r="N1959">
        <v>660</v>
      </c>
      <c r="O1959" s="9">
        <f t="shared" si="210"/>
        <v>167.50470000000001</v>
      </c>
      <c r="P1959" s="12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t="b">
        <v>1</v>
      </c>
      <c r="T1959" t="s">
        <v>8295</v>
      </c>
      <c r="U1959" s="6">
        <f t="shared" si="214"/>
        <v>41179.098530092597</v>
      </c>
      <c r="V1959" s="9">
        <f t="shared" si="216"/>
        <v>2012</v>
      </c>
      <c r="W1959" s="6">
        <f t="shared" si="215"/>
        <v>41209.098530092597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H1960" t="s">
        <v>8224</v>
      </c>
      <c r="I1960" t="s">
        <v>8246</v>
      </c>
      <c r="K1960">
        <v>1364078561</v>
      </c>
      <c r="L1960">
        <v>1361490161</v>
      </c>
      <c r="M1960" t="b">
        <v>1</v>
      </c>
      <c r="N1960">
        <v>1356</v>
      </c>
      <c r="O1960" s="9">
        <f t="shared" si="210"/>
        <v>1435.5717142857143</v>
      </c>
      <c r="P1960" s="12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t="b">
        <v>1</v>
      </c>
      <c r="T1960" t="s">
        <v>8295</v>
      </c>
      <c r="U1960" s="6">
        <f t="shared" si="214"/>
        <v>41326.987974537034</v>
      </c>
      <c r="V1960" s="9">
        <f t="shared" si="216"/>
        <v>2013</v>
      </c>
      <c r="W1960" s="6">
        <f t="shared" si="215"/>
        <v>41356.94630787037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H1961" t="s">
        <v>8224</v>
      </c>
      <c r="I1961" t="s">
        <v>8246</v>
      </c>
      <c r="K1961">
        <v>1412121600</v>
      </c>
      <c r="L1961">
        <v>1408565860</v>
      </c>
      <c r="M1961" t="b">
        <v>1</v>
      </c>
      <c r="N1961">
        <v>424</v>
      </c>
      <c r="O1961" s="9">
        <f t="shared" si="210"/>
        <v>156.73439999999999</v>
      </c>
      <c r="P1961" s="12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t="b">
        <v>1</v>
      </c>
      <c r="T1961" t="s">
        <v>8295</v>
      </c>
      <c r="U1961" s="6">
        <f t="shared" si="214"/>
        <v>41871.845601851848</v>
      </c>
      <c r="V1961" s="9">
        <f t="shared" si="216"/>
        <v>2014</v>
      </c>
      <c r="W1961" s="6">
        <f t="shared" si="215"/>
        <v>41913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H1962" t="s">
        <v>8235</v>
      </c>
      <c r="I1962" t="s">
        <v>8255</v>
      </c>
      <c r="K1962">
        <v>1419151341</v>
      </c>
      <c r="L1962">
        <v>1416559341</v>
      </c>
      <c r="M1962" t="b">
        <v>1</v>
      </c>
      <c r="N1962">
        <v>33</v>
      </c>
      <c r="O1962" s="9">
        <f t="shared" si="210"/>
        <v>117.90285714285714</v>
      </c>
      <c r="P1962" s="1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t="b">
        <v>1</v>
      </c>
      <c r="T1962" t="s">
        <v>8295</v>
      </c>
      <c r="U1962" s="6">
        <f t="shared" si="214"/>
        <v>41964.362743055557</v>
      </c>
      <c r="V1962" s="9">
        <f t="shared" si="216"/>
        <v>2014</v>
      </c>
      <c r="W1962" s="6">
        <f t="shared" si="215"/>
        <v>41994.362743055557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H1963" t="s">
        <v>8224</v>
      </c>
      <c r="I1963" t="s">
        <v>8246</v>
      </c>
      <c r="K1963">
        <v>1349495940</v>
      </c>
      <c r="L1963">
        <v>1346042417</v>
      </c>
      <c r="M1963" t="b">
        <v>1</v>
      </c>
      <c r="N1963">
        <v>1633</v>
      </c>
      <c r="O1963" s="9">
        <f t="shared" si="210"/>
        <v>1105.3812</v>
      </c>
      <c r="P1963" s="12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t="b">
        <v>1</v>
      </c>
      <c r="T1963" t="s">
        <v>8295</v>
      </c>
      <c r="U1963" s="6">
        <f t="shared" si="214"/>
        <v>41148.194641203707</v>
      </c>
      <c r="V1963" s="9">
        <f t="shared" si="216"/>
        <v>2012</v>
      </c>
      <c r="W1963" s="6">
        <f t="shared" si="215"/>
        <v>41188.165972222225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H1964" t="s">
        <v>8224</v>
      </c>
      <c r="I1964" t="s">
        <v>8246</v>
      </c>
      <c r="K1964">
        <v>1400006636</v>
      </c>
      <c r="L1964">
        <v>1397414636</v>
      </c>
      <c r="M1964" t="b">
        <v>1</v>
      </c>
      <c r="N1964">
        <v>306</v>
      </c>
      <c r="O1964" s="9">
        <f t="shared" si="210"/>
        <v>192.92500000000001</v>
      </c>
      <c r="P1964" s="12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t="b">
        <v>1</v>
      </c>
      <c r="T1964" t="s">
        <v>8295</v>
      </c>
      <c r="U1964" s="6">
        <f t="shared" si="214"/>
        <v>41742.780509259261</v>
      </c>
      <c r="V1964" s="9">
        <f t="shared" si="216"/>
        <v>2014</v>
      </c>
      <c r="W1964" s="6">
        <f t="shared" si="215"/>
        <v>41772.780509259261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H1965" t="s">
        <v>8225</v>
      </c>
      <c r="I1965" t="s">
        <v>8247</v>
      </c>
      <c r="K1965">
        <v>1410862734</v>
      </c>
      <c r="L1965">
        <v>1407838734</v>
      </c>
      <c r="M1965" t="b">
        <v>1</v>
      </c>
      <c r="N1965">
        <v>205</v>
      </c>
      <c r="O1965" s="9">
        <f t="shared" si="210"/>
        <v>126.88421052631578</v>
      </c>
      <c r="P1965" s="12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t="b">
        <v>1</v>
      </c>
      <c r="T1965" t="s">
        <v>8295</v>
      </c>
      <c r="U1965" s="6">
        <f t="shared" si="214"/>
        <v>41863.429791666669</v>
      </c>
      <c r="V1965" s="9">
        <f t="shared" si="216"/>
        <v>2014</v>
      </c>
      <c r="W1965" s="6">
        <f t="shared" si="215"/>
        <v>41898.429791666669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H1966" t="s">
        <v>8237</v>
      </c>
      <c r="I1966" t="s">
        <v>8249</v>
      </c>
      <c r="K1966">
        <v>1461306772</v>
      </c>
      <c r="L1966">
        <v>1458714772</v>
      </c>
      <c r="M1966" t="b">
        <v>1</v>
      </c>
      <c r="N1966">
        <v>1281</v>
      </c>
      <c r="O1966" s="9">
        <f t="shared" si="210"/>
        <v>259.57748878923769</v>
      </c>
      <c r="P1966" s="12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t="b">
        <v>1</v>
      </c>
      <c r="T1966" t="s">
        <v>8295</v>
      </c>
      <c r="U1966" s="6">
        <f t="shared" si="214"/>
        <v>42452.272824074069</v>
      </c>
      <c r="V1966" s="9">
        <f t="shared" si="216"/>
        <v>2016</v>
      </c>
      <c r="W1966" s="6">
        <f t="shared" si="215"/>
        <v>42482.272824074069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H1967" t="s">
        <v>8224</v>
      </c>
      <c r="I1967" t="s">
        <v>8246</v>
      </c>
      <c r="K1967">
        <v>1326330000</v>
      </c>
      <c r="L1967">
        <v>1324433310</v>
      </c>
      <c r="M1967" t="b">
        <v>1</v>
      </c>
      <c r="N1967">
        <v>103</v>
      </c>
      <c r="O1967" s="9">
        <f t="shared" si="210"/>
        <v>262.27999999999997</v>
      </c>
      <c r="P1967" s="12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t="b">
        <v>1</v>
      </c>
      <c r="T1967" t="s">
        <v>8295</v>
      </c>
      <c r="U1967" s="6">
        <f t="shared" si="214"/>
        <v>40898.089236111111</v>
      </c>
      <c r="V1967" s="9">
        <f t="shared" si="216"/>
        <v>2011</v>
      </c>
      <c r="W1967" s="6">
        <f t="shared" si="215"/>
        <v>40920.041666666664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H1968" t="s">
        <v>8224</v>
      </c>
      <c r="I1968" t="s">
        <v>8246</v>
      </c>
      <c r="K1968">
        <v>1408021098</v>
      </c>
      <c r="L1968">
        <v>1405429098</v>
      </c>
      <c r="M1968" t="b">
        <v>1</v>
      </c>
      <c r="N1968">
        <v>1513</v>
      </c>
      <c r="O1968" s="9">
        <f t="shared" si="210"/>
        <v>206.74309</v>
      </c>
      <c r="P1968" s="12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t="b">
        <v>1</v>
      </c>
      <c r="T1968" t="s">
        <v>8295</v>
      </c>
      <c r="U1968" s="6">
        <f t="shared" si="214"/>
        <v>41835.540486111109</v>
      </c>
      <c r="V1968" s="9">
        <f t="shared" si="216"/>
        <v>2014</v>
      </c>
      <c r="W1968" s="6">
        <f t="shared" si="215"/>
        <v>41865.540486111109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H1969" t="s">
        <v>8224</v>
      </c>
      <c r="I1969" t="s">
        <v>8246</v>
      </c>
      <c r="K1969">
        <v>1398959729</v>
      </c>
      <c r="L1969">
        <v>1396367729</v>
      </c>
      <c r="M1969" t="b">
        <v>1</v>
      </c>
      <c r="N1969">
        <v>405</v>
      </c>
      <c r="O1969" s="9">
        <f t="shared" si="210"/>
        <v>370.13</v>
      </c>
      <c r="P1969" s="12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t="b">
        <v>1</v>
      </c>
      <c r="T1969" t="s">
        <v>8295</v>
      </c>
      <c r="U1969" s="6">
        <f t="shared" si="214"/>
        <v>41730.663530092592</v>
      </c>
      <c r="V1969" s="9">
        <f t="shared" si="216"/>
        <v>2014</v>
      </c>
      <c r="W1969" s="6">
        <f t="shared" si="215"/>
        <v>41760.663530092592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H1970" t="s">
        <v>8224</v>
      </c>
      <c r="I1970" t="s">
        <v>8246</v>
      </c>
      <c r="K1970">
        <v>1480777515</v>
      </c>
      <c r="L1970">
        <v>1478095515</v>
      </c>
      <c r="M1970" t="b">
        <v>1</v>
      </c>
      <c r="N1970">
        <v>510</v>
      </c>
      <c r="O1970" s="9">
        <f t="shared" si="210"/>
        <v>284.96600000000001</v>
      </c>
      <c r="P1970" s="12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t="b">
        <v>1</v>
      </c>
      <c r="T1970" t="s">
        <v>8295</v>
      </c>
      <c r="U1970" s="6">
        <f t="shared" si="214"/>
        <v>42676.586979166663</v>
      </c>
      <c r="V1970" s="9">
        <f t="shared" si="216"/>
        <v>2016</v>
      </c>
      <c r="W1970" s="6">
        <f t="shared" si="215"/>
        <v>42707.628645833334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H1971" t="s">
        <v>8225</v>
      </c>
      <c r="I1971" t="s">
        <v>8247</v>
      </c>
      <c r="K1971">
        <v>1470423668</v>
      </c>
      <c r="L1971">
        <v>1467831668</v>
      </c>
      <c r="M1971" t="b">
        <v>1</v>
      </c>
      <c r="N1971">
        <v>1887</v>
      </c>
      <c r="O1971" s="9">
        <f t="shared" si="210"/>
        <v>579.08000000000004</v>
      </c>
      <c r="P1971" s="12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t="b">
        <v>1</v>
      </c>
      <c r="T1971" t="s">
        <v>8295</v>
      </c>
      <c r="U1971" s="6">
        <f t="shared" si="214"/>
        <v>42557.792453703703</v>
      </c>
      <c r="V1971" s="9">
        <f t="shared" si="216"/>
        <v>2016</v>
      </c>
      <c r="W1971" s="6">
        <f t="shared" si="215"/>
        <v>42587.792453703703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H1972" t="s">
        <v>8224</v>
      </c>
      <c r="I1972" t="s">
        <v>8246</v>
      </c>
      <c r="K1972">
        <v>1366429101</v>
      </c>
      <c r="L1972">
        <v>1361248701</v>
      </c>
      <c r="M1972" t="b">
        <v>1</v>
      </c>
      <c r="N1972">
        <v>701</v>
      </c>
      <c r="O1972" s="9">
        <f t="shared" si="210"/>
        <v>1131.8</v>
      </c>
      <c r="P1972" s="1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t="b">
        <v>1</v>
      </c>
      <c r="T1972" t="s">
        <v>8295</v>
      </c>
      <c r="U1972" s="6">
        <f t="shared" si="214"/>
        <v>41324.193298611113</v>
      </c>
      <c r="V1972" s="9">
        <f t="shared" si="216"/>
        <v>2013</v>
      </c>
      <c r="W1972" s="6">
        <f t="shared" si="215"/>
        <v>41384.151631944442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H1973" t="s">
        <v>8224</v>
      </c>
      <c r="I1973" t="s">
        <v>8246</v>
      </c>
      <c r="K1973">
        <v>1384488000</v>
      </c>
      <c r="L1973">
        <v>1381752061</v>
      </c>
      <c r="M1973" t="b">
        <v>1</v>
      </c>
      <c r="N1973">
        <v>3863</v>
      </c>
      <c r="O1973" s="9">
        <f t="shared" si="210"/>
        <v>263.02771750000005</v>
      </c>
      <c r="P1973" s="12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t="b">
        <v>1</v>
      </c>
      <c r="T1973" t="s">
        <v>8295</v>
      </c>
      <c r="U1973" s="6">
        <f t="shared" si="214"/>
        <v>41561.500706018516</v>
      </c>
      <c r="V1973" s="9">
        <f t="shared" si="216"/>
        <v>2013</v>
      </c>
      <c r="W1973" s="6">
        <f t="shared" si="215"/>
        <v>41593.166666666664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H1974" t="s">
        <v>8224</v>
      </c>
      <c r="I1974" t="s">
        <v>8246</v>
      </c>
      <c r="K1974">
        <v>1353201444</v>
      </c>
      <c r="L1974">
        <v>1350605844</v>
      </c>
      <c r="M1974" t="b">
        <v>1</v>
      </c>
      <c r="N1974">
        <v>238</v>
      </c>
      <c r="O1974" s="9">
        <f t="shared" si="210"/>
        <v>674.48</v>
      </c>
      <c r="P1974" s="12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t="b">
        <v>1</v>
      </c>
      <c r="T1974" t="s">
        <v>8295</v>
      </c>
      <c r="U1974" s="6">
        <f t="shared" si="214"/>
        <v>41201.012083333335</v>
      </c>
      <c r="V1974" s="9">
        <f t="shared" si="216"/>
        <v>2012</v>
      </c>
      <c r="W1974" s="6">
        <f t="shared" si="215"/>
        <v>41231.053749999999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H1975" t="s">
        <v>8224</v>
      </c>
      <c r="I1975" t="s">
        <v>8246</v>
      </c>
      <c r="K1975">
        <v>1470466800</v>
      </c>
      <c r="L1975">
        <v>1467134464</v>
      </c>
      <c r="M1975" t="b">
        <v>1</v>
      </c>
      <c r="N1975">
        <v>2051</v>
      </c>
      <c r="O1975" s="9">
        <f t="shared" si="210"/>
        <v>256.83081313131311</v>
      </c>
      <c r="P1975" s="12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t="b">
        <v>1</v>
      </c>
      <c r="T1975" t="s">
        <v>8295</v>
      </c>
      <c r="U1975" s="6">
        <f t="shared" si="214"/>
        <v>42549.722962962958</v>
      </c>
      <c r="V1975" s="9">
        <f t="shared" si="216"/>
        <v>2016</v>
      </c>
      <c r="W1975" s="6">
        <f t="shared" si="215"/>
        <v>42588.291666666672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H1976" t="s">
        <v>8225</v>
      </c>
      <c r="I1976" t="s">
        <v>8247</v>
      </c>
      <c r="K1976">
        <v>1376899269</v>
      </c>
      <c r="L1976">
        <v>1371715269</v>
      </c>
      <c r="M1976" t="b">
        <v>1</v>
      </c>
      <c r="N1976">
        <v>402</v>
      </c>
      <c r="O1976" s="9">
        <f t="shared" si="210"/>
        <v>375.49599999999998</v>
      </c>
      <c r="P1976" s="12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t="b">
        <v>1</v>
      </c>
      <c r="T1976" t="s">
        <v>8295</v>
      </c>
      <c r="U1976" s="6">
        <f t="shared" si="214"/>
        <v>41445.334131944444</v>
      </c>
      <c r="V1976" s="9">
        <f t="shared" si="216"/>
        <v>2013</v>
      </c>
      <c r="W1976" s="6">
        <f t="shared" si="215"/>
        <v>41505.334131944444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H1977" t="s">
        <v>8224</v>
      </c>
      <c r="I1977" t="s">
        <v>8246</v>
      </c>
      <c r="K1977">
        <v>1362938851</v>
      </c>
      <c r="L1977">
        <v>1360346851</v>
      </c>
      <c r="M1977" t="b">
        <v>1</v>
      </c>
      <c r="N1977">
        <v>253</v>
      </c>
      <c r="O1977" s="9">
        <f t="shared" si="210"/>
        <v>208.70837499999996</v>
      </c>
      <c r="P1977" s="12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t="b">
        <v>1</v>
      </c>
      <c r="T1977" t="s">
        <v>8295</v>
      </c>
      <c r="U1977" s="6">
        <f t="shared" si="214"/>
        <v>41313.755219907405</v>
      </c>
      <c r="V1977" s="9">
        <f t="shared" si="216"/>
        <v>2013</v>
      </c>
      <c r="W1977" s="6">
        <f t="shared" si="215"/>
        <v>41343.755219907405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H1978" t="s">
        <v>8225</v>
      </c>
      <c r="I1978" t="s">
        <v>8247</v>
      </c>
      <c r="K1978">
        <v>1373751325</v>
      </c>
      <c r="L1978">
        <v>1371159325</v>
      </c>
      <c r="M1978" t="b">
        <v>1</v>
      </c>
      <c r="N1978">
        <v>473</v>
      </c>
      <c r="O1978" s="9">
        <f t="shared" si="210"/>
        <v>346.6</v>
      </c>
      <c r="P1978" s="12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t="b">
        <v>1</v>
      </c>
      <c r="T1978" t="s">
        <v>8295</v>
      </c>
      <c r="U1978" s="6">
        <f t="shared" si="214"/>
        <v>41438.899594907409</v>
      </c>
      <c r="V1978" s="9">
        <f t="shared" si="216"/>
        <v>2013</v>
      </c>
      <c r="W1978" s="6">
        <f t="shared" si="215"/>
        <v>41468.899594907409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H1979" t="s">
        <v>8224</v>
      </c>
      <c r="I1979" t="s">
        <v>8246</v>
      </c>
      <c r="K1979">
        <v>1450511940</v>
      </c>
      <c r="L1979">
        <v>1446527540</v>
      </c>
      <c r="M1979" t="b">
        <v>1</v>
      </c>
      <c r="N1979">
        <v>821</v>
      </c>
      <c r="O1979" s="9">
        <f t="shared" si="210"/>
        <v>402.33</v>
      </c>
      <c r="P1979" s="12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t="b">
        <v>1</v>
      </c>
      <c r="T1979" t="s">
        <v>8295</v>
      </c>
      <c r="U1979" s="6">
        <f t="shared" si="214"/>
        <v>42311.216898148152</v>
      </c>
      <c r="V1979" s="9">
        <f t="shared" si="216"/>
        <v>2015</v>
      </c>
      <c r="W1979" s="6">
        <f t="shared" si="215"/>
        <v>42357.332638888889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H1980" t="s">
        <v>8224</v>
      </c>
      <c r="I1980" t="s">
        <v>8246</v>
      </c>
      <c r="K1980">
        <v>1339484400</v>
      </c>
      <c r="L1980">
        <v>1336627492</v>
      </c>
      <c r="M1980" t="b">
        <v>1</v>
      </c>
      <c r="N1980">
        <v>388</v>
      </c>
      <c r="O1980" s="9">
        <f t="shared" si="210"/>
        <v>1026.8451399999999</v>
      </c>
      <c r="P1980" s="12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t="b">
        <v>1</v>
      </c>
      <c r="T1980" t="s">
        <v>8295</v>
      </c>
      <c r="U1980" s="6">
        <f t="shared" si="214"/>
        <v>41039.225601851853</v>
      </c>
      <c r="V1980" s="9">
        <f t="shared" si="216"/>
        <v>2012</v>
      </c>
      <c r="W1980" s="6">
        <f t="shared" si="215"/>
        <v>41072.291666666664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H1981" t="s">
        <v>8224</v>
      </c>
      <c r="I1981" t="s">
        <v>8246</v>
      </c>
      <c r="K1981">
        <v>1447909140</v>
      </c>
      <c r="L1981">
        <v>1444734146</v>
      </c>
      <c r="M1981" t="b">
        <v>1</v>
      </c>
      <c r="N1981">
        <v>813</v>
      </c>
      <c r="O1981" s="9">
        <f t="shared" si="210"/>
        <v>114.901155</v>
      </c>
      <c r="P1981" s="12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t="b">
        <v>1</v>
      </c>
      <c r="T1981" t="s">
        <v>8295</v>
      </c>
      <c r="U1981" s="6">
        <f t="shared" si="214"/>
        <v>42290.460023148145</v>
      </c>
      <c r="V1981" s="9">
        <f t="shared" si="216"/>
        <v>2015</v>
      </c>
      <c r="W1981" s="6">
        <f t="shared" si="215"/>
        <v>42327.207638888889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H1982" t="s">
        <v>8236</v>
      </c>
      <c r="I1982" t="s">
        <v>8249</v>
      </c>
      <c r="K1982">
        <v>1459684862</v>
      </c>
      <c r="L1982">
        <v>1456232462</v>
      </c>
      <c r="M1982" t="b">
        <v>1</v>
      </c>
      <c r="N1982">
        <v>1945</v>
      </c>
      <c r="O1982" s="9">
        <f t="shared" si="210"/>
        <v>354.82402000000002</v>
      </c>
      <c r="P1982" s="1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t="b">
        <v>1</v>
      </c>
      <c r="T1982" t="s">
        <v>8295</v>
      </c>
      <c r="U1982" s="6">
        <f t="shared" si="214"/>
        <v>42423.542384259257</v>
      </c>
      <c r="V1982" s="9">
        <f t="shared" si="216"/>
        <v>2016</v>
      </c>
      <c r="W1982" s="6">
        <f t="shared" si="215"/>
        <v>42463.500717592593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H1983" t="s">
        <v>8229</v>
      </c>
      <c r="I1983" t="s">
        <v>8251</v>
      </c>
      <c r="K1983">
        <v>1404926665</v>
      </c>
      <c r="L1983">
        <v>1402334665</v>
      </c>
      <c r="M1983" t="b">
        <v>0</v>
      </c>
      <c r="N1983">
        <v>12</v>
      </c>
      <c r="O1983" s="9">
        <f t="shared" si="210"/>
        <v>5.08</v>
      </c>
      <c r="P1983" s="12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t="b">
        <v>0</v>
      </c>
      <c r="T1983" t="s">
        <v>8296</v>
      </c>
      <c r="U1983" s="6">
        <f t="shared" si="214"/>
        <v>41799.725289351853</v>
      </c>
      <c r="V1983" s="9">
        <f t="shared" si="216"/>
        <v>2014</v>
      </c>
      <c r="W1983" s="6">
        <f t="shared" si="215"/>
        <v>41829.725289351853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H1984" t="s">
        <v>8231</v>
      </c>
      <c r="I1984" t="s">
        <v>8252</v>
      </c>
      <c r="K1984">
        <v>1480863887</v>
      </c>
      <c r="L1984">
        <v>1478268287</v>
      </c>
      <c r="M1984" t="b">
        <v>0</v>
      </c>
      <c r="N1984">
        <v>0</v>
      </c>
      <c r="O1984" s="9">
        <f t="shared" si="210"/>
        <v>0</v>
      </c>
      <c r="P1984" s="12">
        <f t="shared" si="211"/>
        <v>0</v>
      </c>
      <c r="Q1984" t="str">
        <f t="shared" si="212"/>
        <v>photography</v>
      </c>
      <c r="R1984" t="str">
        <f t="shared" si="213"/>
        <v>people</v>
      </c>
      <c r="S1984" t="b">
        <v>0</v>
      </c>
      <c r="T1984" t="s">
        <v>8296</v>
      </c>
      <c r="U1984" s="6">
        <f t="shared" si="214"/>
        <v>42678.586655092593</v>
      </c>
      <c r="V1984" s="9">
        <f t="shared" si="216"/>
        <v>2016</v>
      </c>
      <c r="W1984" s="6">
        <f t="shared" si="215"/>
        <v>42708.628321759257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H1985" t="s">
        <v>8224</v>
      </c>
      <c r="I1985" t="s">
        <v>8246</v>
      </c>
      <c r="K1985">
        <v>1472799600</v>
      </c>
      <c r="L1985">
        <v>1470874618</v>
      </c>
      <c r="M1985" t="b">
        <v>0</v>
      </c>
      <c r="N1985">
        <v>16</v>
      </c>
      <c r="O1985" s="9">
        <f t="shared" si="210"/>
        <v>4.3</v>
      </c>
      <c r="P1985" s="12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t="b">
        <v>0</v>
      </c>
      <c r="T1985" t="s">
        <v>8296</v>
      </c>
      <c r="U1985" s="6">
        <f t="shared" si="214"/>
        <v>42593.011782407411</v>
      </c>
      <c r="V1985" s="9">
        <f t="shared" si="216"/>
        <v>2016</v>
      </c>
      <c r="W1985" s="6">
        <f t="shared" si="215"/>
        <v>42615.291666666672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H1986" t="s">
        <v>8224</v>
      </c>
      <c r="I1986" t="s">
        <v>8246</v>
      </c>
      <c r="K1986">
        <v>1417377481</v>
      </c>
      <c r="L1986">
        <v>1412189881</v>
      </c>
      <c r="M1986" t="b">
        <v>0</v>
      </c>
      <c r="N1986">
        <v>7</v>
      </c>
      <c r="O1986" s="9">
        <f t="shared" si="210"/>
        <v>21.146666666666668</v>
      </c>
      <c r="P1986" s="12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t="b">
        <v>0</v>
      </c>
      <c r="T1986" t="s">
        <v>8296</v>
      </c>
      <c r="U1986" s="6">
        <f t="shared" si="214"/>
        <v>41913.790289351848</v>
      </c>
      <c r="V1986" s="9">
        <f t="shared" si="216"/>
        <v>2014</v>
      </c>
      <c r="W1986" s="6">
        <f t="shared" si="215"/>
        <v>41973.831956018519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H1987" t="s">
        <v>8225</v>
      </c>
      <c r="I1987" t="s">
        <v>8247</v>
      </c>
      <c r="K1987">
        <v>1470178800</v>
      </c>
      <c r="L1987">
        <v>1467650771</v>
      </c>
      <c r="M1987" t="b">
        <v>0</v>
      </c>
      <c r="N1987">
        <v>4</v>
      </c>
      <c r="O1987" s="9">
        <f t="shared" ref="O1987:O2050" si="217">E1987*100/D1987</f>
        <v>3.1875</v>
      </c>
      <c r="P1987" s="12">
        <f t="shared" ref="P1987:P2050" si="218">IF(N1987=0,0,E1987/N1987)</f>
        <v>12.75</v>
      </c>
      <c r="Q1987" t="str">
        <f t="shared" ref="Q1987:Q2050" si="219">LEFT(T1987,FIND("/",T1987)-1)</f>
        <v>photography</v>
      </c>
      <c r="R1987" t="str">
        <f t="shared" ref="R1987:R2050" si="220">RIGHT(T1987,LEN(T1987)-FIND("/",T1987))</f>
        <v>people</v>
      </c>
      <c r="S1987" t="b">
        <v>0</v>
      </c>
      <c r="T1987" t="s">
        <v>8296</v>
      </c>
      <c r="U1987" s="6">
        <f t="shared" ref="U1987:U2050" si="221">(L1987/86400)+DATE(1970,1,1)</f>
        <v>42555.698738425926</v>
      </c>
      <c r="V1987" s="9">
        <f t="shared" si="216"/>
        <v>2016</v>
      </c>
      <c r="W1987" s="6">
        <f t="shared" ref="W1987:W2050" si="222">(K1987/86400)+DATE(1970,1,1)</f>
        <v>42584.958333333328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H1988" t="s">
        <v>8225</v>
      </c>
      <c r="I1988" t="s">
        <v>8247</v>
      </c>
      <c r="K1988">
        <v>1457947483</v>
      </c>
      <c r="L1988">
        <v>1455359083</v>
      </c>
      <c r="M1988" t="b">
        <v>0</v>
      </c>
      <c r="N1988">
        <v>1</v>
      </c>
      <c r="O1988" s="9">
        <f t="shared" si="217"/>
        <v>0.05</v>
      </c>
      <c r="P1988" s="12">
        <f t="shared" si="218"/>
        <v>1</v>
      </c>
      <c r="Q1988" t="str">
        <f t="shared" si="219"/>
        <v>photography</v>
      </c>
      <c r="R1988" t="str">
        <f t="shared" si="220"/>
        <v>people</v>
      </c>
      <c r="S1988" t="b">
        <v>0</v>
      </c>
      <c r="T1988" t="s">
        <v>8296</v>
      </c>
      <c r="U1988" s="6">
        <f t="shared" si="221"/>
        <v>42413.433831018519</v>
      </c>
      <c r="V1988" s="9">
        <f t="shared" ref="V1988:V2051" si="223">YEAR(U1988)</f>
        <v>2016</v>
      </c>
      <c r="W1988" s="6">
        <f t="shared" si="222"/>
        <v>42443.392164351855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H1989" t="s">
        <v>8225</v>
      </c>
      <c r="I1989" t="s">
        <v>8247</v>
      </c>
      <c r="K1989">
        <v>1425223276</v>
      </c>
      <c r="L1989">
        <v>1422631276</v>
      </c>
      <c r="M1989" t="b">
        <v>0</v>
      </c>
      <c r="N1989">
        <v>28</v>
      </c>
      <c r="O1989" s="9">
        <f t="shared" si="217"/>
        <v>42.472727272727276</v>
      </c>
      <c r="P1989" s="12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t="b">
        <v>0</v>
      </c>
      <c r="T1989" t="s">
        <v>8296</v>
      </c>
      <c r="U1989" s="6">
        <f t="shared" si="221"/>
        <v>42034.639768518522</v>
      </c>
      <c r="V1989" s="9">
        <f t="shared" si="223"/>
        <v>2015</v>
      </c>
      <c r="W1989" s="6">
        <f t="shared" si="222"/>
        <v>42064.639768518522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H1990" t="s">
        <v>8224</v>
      </c>
      <c r="I1990" t="s">
        <v>8246</v>
      </c>
      <c r="K1990">
        <v>1440094742</v>
      </c>
      <c r="L1990">
        <v>1437502742</v>
      </c>
      <c r="M1990" t="b">
        <v>0</v>
      </c>
      <c r="N1990">
        <v>1</v>
      </c>
      <c r="O1990" s="9">
        <f t="shared" si="217"/>
        <v>0.41666666666666669</v>
      </c>
      <c r="P1990" s="12">
        <f t="shared" si="218"/>
        <v>25</v>
      </c>
      <c r="Q1990" t="str">
        <f t="shared" si="219"/>
        <v>photography</v>
      </c>
      <c r="R1990" t="str">
        <f t="shared" si="220"/>
        <v>people</v>
      </c>
      <c r="S1990" t="b">
        <v>0</v>
      </c>
      <c r="T1990" t="s">
        <v>8296</v>
      </c>
      <c r="U1990" s="6">
        <f t="shared" si="221"/>
        <v>42206.763217592597</v>
      </c>
      <c r="V1990" s="9">
        <f t="shared" si="223"/>
        <v>2015</v>
      </c>
      <c r="W1990" s="6">
        <f t="shared" si="222"/>
        <v>42236.763217592597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H1991" t="s">
        <v>8224</v>
      </c>
      <c r="I1991" t="s">
        <v>8246</v>
      </c>
      <c r="K1991">
        <v>1481473208</v>
      </c>
      <c r="L1991">
        <v>1478881208</v>
      </c>
      <c r="M1991" t="b">
        <v>0</v>
      </c>
      <c r="N1991">
        <v>1</v>
      </c>
      <c r="O1991" s="9">
        <f t="shared" si="217"/>
        <v>1</v>
      </c>
      <c r="P1991" s="12">
        <f t="shared" si="218"/>
        <v>50</v>
      </c>
      <c r="Q1991" t="str">
        <f t="shared" si="219"/>
        <v>photography</v>
      </c>
      <c r="R1991" t="str">
        <f t="shared" si="220"/>
        <v>people</v>
      </c>
      <c r="S1991" t="b">
        <v>0</v>
      </c>
      <c r="T1991" t="s">
        <v>8296</v>
      </c>
      <c r="U1991" s="6">
        <f t="shared" si="221"/>
        <v>42685.680648148147</v>
      </c>
      <c r="V1991" s="9">
        <f t="shared" si="223"/>
        <v>2016</v>
      </c>
      <c r="W1991" s="6">
        <f t="shared" si="222"/>
        <v>42715.680648148147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H1992" t="s">
        <v>8224</v>
      </c>
      <c r="I1992" t="s">
        <v>8246</v>
      </c>
      <c r="K1992">
        <v>1455338532</v>
      </c>
      <c r="L1992">
        <v>1454042532</v>
      </c>
      <c r="M1992" t="b">
        <v>0</v>
      </c>
      <c r="N1992">
        <v>5</v>
      </c>
      <c r="O1992" s="9">
        <f t="shared" si="217"/>
        <v>16.966666666666665</v>
      </c>
      <c r="P1992" s="1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t="b">
        <v>0</v>
      </c>
      <c r="T1992" t="s">
        <v>8296</v>
      </c>
      <c r="U1992" s="6">
        <f t="shared" si="221"/>
        <v>42398.195972222224</v>
      </c>
      <c r="V1992" s="9">
        <f t="shared" si="223"/>
        <v>2016</v>
      </c>
      <c r="W1992" s="6">
        <f t="shared" si="222"/>
        <v>42413.195972222224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H1993" t="s">
        <v>8224</v>
      </c>
      <c r="I1993" t="s">
        <v>8246</v>
      </c>
      <c r="K1993">
        <v>1435958786</v>
      </c>
      <c r="L1993">
        <v>1434144386</v>
      </c>
      <c r="M1993" t="b">
        <v>0</v>
      </c>
      <c r="N1993">
        <v>3</v>
      </c>
      <c r="O1993" s="9">
        <f t="shared" si="217"/>
        <v>7</v>
      </c>
      <c r="P1993" s="12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t="b">
        <v>0</v>
      </c>
      <c r="T1993" t="s">
        <v>8296</v>
      </c>
      <c r="U1993" s="6">
        <f t="shared" si="221"/>
        <v>42167.89335648148</v>
      </c>
      <c r="V1993" s="9">
        <f t="shared" si="223"/>
        <v>2015</v>
      </c>
      <c r="W1993" s="6">
        <f t="shared" si="222"/>
        <v>42188.89335648148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H1994" t="s">
        <v>8224</v>
      </c>
      <c r="I1994" t="s">
        <v>8246</v>
      </c>
      <c r="K1994">
        <v>1424229991</v>
      </c>
      <c r="L1994">
        <v>1421637991</v>
      </c>
      <c r="M1994" t="b">
        <v>0</v>
      </c>
      <c r="N1994">
        <v>2</v>
      </c>
      <c r="O1994" s="9">
        <f t="shared" si="217"/>
        <v>0.13333333333333333</v>
      </c>
      <c r="P1994" s="12">
        <f t="shared" si="218"/>
        <v>1</v>
      </c>
      <c r="Q1994" t="str">
        <f t="shared" si="219"/>
        <v>photography</v>
      </c>
      <c r="R1994" t="str">
        <f t="shared" si="220"/>
        <v>people</v>
      </c>
      <c r="S1994" t="b">
        <v>0</v>
      </c>
      <c r="T1994" t="s">
        <v>8296</v>
      </c>
      <c r="U1994" s="6">
        <f t="shared" si="221"/>
        <v>42023.143414351856</v>
      </c>
      <c r="V1994" s="9">
        <f t="shared" si="223"/>
        <v>2015</v>
      </c>
      <c r="W1994" s="6">
        <f t="shared" si="222"/>
        <v>42053.143414351856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H1995" t="s">
        <v>8225</v>
      </c>
      <c r="I1995" t="s">
        <v>8247</v>
      </c>
      <c r="K1995">
        <v>1450706837</v>
      </c>
      <c r="L1995">
        <v>1448114837</v>
      </c>
      <c r="M1995" t="b">
        <v>0</v>
      </c>
      <c r="N1995">
        <v>0</v>
      </c>
      <c r="O1995" s="9">
        <f t="shared" si="217"/>
        <v>0</v>
      </c>
      <c r="P1995" s="12">
        <f t="shared" si="218"/>
        <v>0</v>
      </c>
      <c r="Q1995" t="str">
        <f t="shared" si="219"/>
        <v>photography</v>
      </c>
      <c r="R1995" t="str">
        <f t="shared" si="220"/>
        <v>people</v>
      </c>
      <c r="S1995" t="b">
        <v>0</v>
      </c>
      <c r="T1995" t="s">
        <v>8296</v>
      </c>
      <c r="U1995" s="6">
        <f t="shared" si="221"/>
        <v>42329.588391203702</v>
      </c>
      <c r="V1995" s="9">
        <f t="shared" si="223"/>
        <v>2015</v>
      </c>
      <c r="W1995" s="6">
        <f t="shared" si="222"/>
        <v>42359.588391203702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H1996" t="s">
        <v>8224</v>
      </c>
      <c r="I1996" t="s">
        <v>8246</v>
      </c>
      <c r="K1996">
        <v>1481072942</v>
      </c>
      <c r="L1996">
        <v>1475885342</v>
      </c>
      <c r="M1996" t="b">
        <v>0</v>
      </c>
      <c r="N1996">
        <v>0</v>
      </c>
      <c r="O1996" s="9">
        <f t="shared" si="217"/>
        <v>0</v>
      </c>
      <c r="P1996" s="12">
        <f t="shared" si="218"/>
        <v>0</v>
      </c>
      <c r="Q1996" t="str">
        <f t="shared" si="219"/>
        <v>photography</v>
      </c>
      <c r="R1996" t="str">
        <f t="shared" si="220"/>
        <v>people</v>
      </c>
      <c r="S1996" t="b">
        <v>0</v>
      </c>
      <c r="T1996" t="s">
        <v>8296</v>
      </c>
      <c r="U1996" s="6">
        <f t="shared" si="221"/>
        <v>42651.006273148145</v>
      </c>
      <c r="V1996" s="9">
        <f t="shared" si="223"/>
        <v>2016</v>
      </c>
      <c r="W1996" s="6">
        <f t="shared" si="222"/>
        <v>42711.047939814816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H1997" t="s">
        <v>8229</v>
      </c>
      <c r="I1997" t="s">
        <v>8251</v>
      </c>
      <c r="K1997">
        <v>1437082736</v>
      </c>
      <c r="L1997">
        <v>1435354736</v>
      </c>
      <c r="M1997" t="b">
        <v>0</v>
      </c>
      <c r="N1997">
        <v>3</v>
      </c>
      <c r="O1997" s="9">
        <f t="shared" si="217"/>
        <v>7.8</v>
      </c>
      <c r="P1997" s="12">
        <f t="shared" si="218"/>
        <v>26</v>
      </c>
      <c r="Q1997" t="str">
        <f t="shared" si="219"/>
        <v>photography</v>
      </c>
      <c r="R1997" t="str">
        <f t="shared" si="220"/>
        <v>people</v>
      </c>
      <c r="S1997" t="b">
        <v>0</v>
      </c>
      <c r="T1997" t="s">
        <v>8296</v>
      </c>
      <c r="U1997" s="6">
        <f t="shared" si="221"/>
        <v>42181.902037037042</v>
      </c>
      <c r="V1997" s="9">
        <f t="shared" si="223"/>
        <v>2015</v>
      </c>
      <c r="W1997" s="6">
        <f t="shared" si="222"/>
        <v>42201.902037037042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H1998" t="s">
        <v>8224</v>
      </c>
      <c r="I1998" t="s">
        <v>8246</v>
      </c>
      <c r="K1998">
        <v>1405021211</v>
      </c>
      <c r="L1998">
        <v>1402429211</v>
      </c>
      <c r="M1998" t="b">
        <v>0</v>
      </c>
      <c r="N1998">
        <v>0</v>
      </c>
      <c r="O1998" s="9">
        <f t="shared" si="217"/>
        <v>0</v>
      </c>
      <c r="P1998" s="12">
        <f t="shared" si="218"/>
        <v>0</v>
      </c>
      <c r="Q1998" t="str">
        <f t="shared" si="219"/>
        <v>photography</v>
      </c>
      <c r="R1998" t="str">
        <f t="shared" si="220"/>
        <v>people</v>
      </c>
      <c r="S1998" t="b">
        <v>0</v>
      </c>
      <c r="T1998" t="s">
        <v>8296</v>
      </c>
      <c r="U1998" s="6">
        <f t="shared" si="221"/>
        <v>41800.819571759261</v>
      </c>
      <c r="V1998" s="9">
        <f t="shared" si="223"/>
        <v>2014</v>
      </c>
      <c r="W1998" s="6">
        <f t="shared" si="222"/>
        <v>41830.819571759261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H1999" t="s">
        <v>8224</v>
      </c>
      <c r="I1999" t="s">
        <v>8246</v>
      </c>
      <c r="K1999">
        <v>1409091612</v>
      </c>
      <c r="L1999">
        <v>1406499612</v>
      </c>
      <c r="M1999" t="b">
        <v>0</v>
      </c>
      <c r="N1999">
        <v>0</v>
      </c>
      <c r="O1999" s="9">
        <f t="shared" si="217"/>
        <v>0</v>
      </c>
      <c r="P1999" s="12">
        <f t="shared" si="218"/>
        <v>0</v>
      </c>
      <c r="Q1999" t="str">
        <f t="shared" si="219"/>
        <v>photography</v>
      </c>
      <c r="R1999" t="str">
        <f t="shared" si="220"/>
        <v>people</v>
      </c>
      <c r="S1999" t="b">
        <v>0</v>
      </c>
      <c r="T1999" t="s">
        <v>8296</v>
      </c>
      <c r="U1999" s="6">
        <f t="shared" si="221"/>
        <v>41847.930694444447</v>
      </c>
      <c r="V1999" s="9">
        <f t="shared" si="223"/>
        <v>2014</v>
      </c>
      <c r="W1999" s="6">
        <f t="shared" si="222"/>
        <v>41877.930694444447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H2000" t="s">
        <v>8224</v>
      </c>
      <c r="I2000" t="s">
        <v>8246</v>
      </c>
      <c r="K2000">
        <v>1406861438</v>
      </c>
      <c r="L2000">
        <v>1402973438</v>
      </c>
      <c r="M2000" t="b">
        <v>0</v>
      </c>
      <c r="N2000">
        <v>3</v>
      </c>
      <c r="O2000" s="9">
        <f t="shared" si="217"/>
        <v>26.2</v>
      </c>
      <c r="P2000" s="12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t="b">
        <v>0</v>
      </c>
      <c r="T2000" t="s">
        <v>8296</v>
      </c>
      <c r="U2000" s="6">
        <f t="shared" si="221"/>
        <v>41807.118495370371</v>
      </c>
      <c r="V2000" s="9">
        <f t="shared" si="223"/>
        <v>2014</v>
      </c>
      <c r="W2000" s="6">
        <f t="shared" si="222"/>
        <v>41852.118495370371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H2001" t="s">
        <v>8225</v>
      </c>
      <c r="I2001" t="s">
        <v>8247</v>
      </c>
      <c r="K2001">
        <v>1415882108</v>
      </c>
      <c r="L2001">
        <v>1413286508</v>
      </c>
      <c r="M2001" t="b">
        <v>0</v>
      </c>
      <c r="N2001">
        <v>7</v>
      </c>
      <c r="O2001" s="9">
        <f t="shared" si="217"/>
        <v>0.76129032258064511</v>
      </c>
      <c r="P2001" s="12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t="b">
        <v>0</v>
      </c>
      <c r="T2001" t="s">
        <v>8296</v>
      </c>
      <c r="U2001" s="6">
        <f t="shared" si="221"/>
        <v>41926.482731481483</v>
      </c>
      <c r="V2001" s="9">
        <f t="shared" si="223"/>
        <v>2014</v>
      </c>
      <c r="W2001" s="6">
        <f t="shared" si="222"/>
        <v>41956.524398148147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H2002" t="s">
        <v>8229</v>
      </c>
      <c r="I2002" t="s">
        <v>8251</v>
      </c>
      <c r="K2002">
        <v>1452120613</v>
      </c>
      <c r="L2002">
        <v>1449528613</v>
      </c>
      <c r="M2002" t="b">
        <v>0</v>
      </c>
      <c r="N2002">
        <v>25</v>
      </c>
      <c r="O2002" s="9">
        <f t="shared" si="217"/>
        <v>12.5</v>
      </c>
      <c r="P2002" s="12">
        <f t="shared" si="218"/>
        <v>25</v>
      </c>
      <c r="Q2002" t="str">
        <f t="shared" si="219"/>
        <v>photography</v>
      </c>
      <c r="R2002" t="str">
        <f t="shared" si="220"/>
        <v>people</v>
      </c>
      <c r="S2002" t="b">
        <v>0</v>
      </c>
      <c r="T2002" t="s">
        <v>8296</v>
      </c>
      <c r="U2002" s="6">
        <f t="shared" si="221"/>
        <v>42345.951539351852</v>
      </c>
      <c r="V2002" s="9">
        <f t="shared" si="223"/>
        <v>2015</v>
      </c>
      <c r="W2002" s="6">
        <f t="shared" si="222"/>
        <v>42375.951539351852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H2003" t="s">
        <v>8236</v>
      </c>
      <c r="I2003" t="s">
        <v>8249</v>
      </c>
      <c r="K2003">
        <v>1434139200</v>
      </c>
      <c r="L2003">
        <v>1431406916</v>
      </c>
      <c r="M2003" t="b">
        <v>1</v>
      </c>
      <c r="N2003">
        <v>1637</v>
      </c>
      <c r="O2003" s="9">
        <f t="shared" si="217"/>
        <v>382.12909090909091</v>
      </c>
      <c r="P2003" s="12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t="b">
        <v>1</v>
      </c>
      <c r="T2003" t="s">
        <v>8295</v>
      </c>
      <c r="U2003" s="6">
        <f t="shared" si="221"/>
        <v>42136.209675925929</v>
      </c>
      <c r="V2003" s="9">
        <f t="shared" si="223"/>
        <v>2015</v>
      </c>
      <c r="W2003" s="6">
        <f t="shared" si="222"/>
        <v>42167.833333333328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H2004" t="s">
        <v>8224</v>
      </c>
      <c r="I2004" t="s">
        <v>8246</v>
      </c>
      <c r="K2004">
        <v>1485191143</v>
      </c>
      <c r="L2004">
        <v>1482599143</v>
      </c>
      <c r="M2004" t="b">
        <v>1</v>
      </c>
      <c r="N2004">
        <v>1375</v>
      </c>
      <c r="O2004" s="9">
        <f t="shared" si="217"/>
        <v>216.79422</v>
      </c>
      <c r="P2004" s="12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t="b">
        <v>1</v>
      </c>
      <c r="T2004" t="s">
        <v>8295</v>
      </c>
      <c r="U2004" s="6">
        <f t="shared" si="221"/>
        <v>42728.71230324074</v>
      </c>
      <c r="V2004" s="9">
        <f t="shared" si="223"/>
        <v>2016</v>
      </c>
      <c r="W2004" s="6">
        <f t="shared" si="222"/>
        <v>42758.71230324074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H2005" t="s">
        <v>8224</v>
      </c>
      <c r="I2005" t="s">
        <v>8246</v>
      </c>
      <c r="K2005">
        <v>1278111600</v>
      </c>
      <c r="L2005">
        <v>1276830052</v>
      </c>
      <c r="M2005" t="b">
        <v>1</v>
      </c>
      <c r="N2005">
        <v>17</v>
      </c>
      <c r="O2005" s="9">
        <f t="shared" si="217"/>
        <v>312</v>
      </c>
      <c r="P2005" s="12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t="b">
        <v>1</v>
      </c>
      <c r="T2005" t="s">
        <v>8295</v>
      </c>
      <c r="U2005" s="6">
        <f t="shared" si="221"/>
        <v>40347.125601851854</v>
      </c>
      <c r="V2005" s="9">
        <f t="shared" si="223"/>
        <v>2010</v>
      </c>
      <c r="W2005" s="6">
        <f t="shared" si="222"/>
        <v>40361.958333333336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H2006" t="s">
        <v>8224</v>
      </c>
      <c r="I2006" t="s">
        <v>8246</v>
      </c>
      <c r="K2006">
        <v>1405002663</v>
      </c>
      <c r="L2006">
        <v>1402410663</v>
      </c>
      <c r="M2006" t="b">
        <v>1</v>
      </c>
      <c r="N2006">
        <v>354</v>
      </c>
      <c r="O2006" s="9">
        <f t="shared" si="217"/>
        <v>234.42048</v>
      </c>
      <c r="P2006" s="12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t="b">
        <v>1</v>
      </c>
      <c r="T2006" t="s">
        <v>8295</v>
      </c>
      <c r="U2006" s="6">
        <f t="shared" si="221"/>
        <v>41800.604895833334</v>
      </c>
      <c r="V2006" s="9">
        <f t="shared" si="223"/>
        <v>2014</v>
      </c>
      <c r="W2006" s="6">
        <f t="shared" si="222"/>
        <v>41830.604895833334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H2007" t="s">
        <v>8224</v>
      </c>
      <c r="I2007" t="s">
        <v>8246</v>
      </c>
      <c r="K2007">
        <v>1381895940</v>
      </c>
      <c r="L2007">
        <v>1379532618</v>
      </c>
      <c r="M2007" t="b">
        <v>1</v>
      </c>
      <c r="N2007">
        <v>191</v>
      </c>
      <c r="O2007" s="9">
        <f t="shared" si="217"/>
        <v>123.6801</v>
      </c>
      <c r="P2007" s="12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t="b">
        <v>1</v>
      </c>
      <c r="T2007" t="s">
        <v>8295</v>
      </c>
      <c r="U2007" s="6">
        <f t="shared" si="221"/>
        <v>41535.812708333331</v>
      </c>
      <c r="V2007" s="9">
        <f t="shared" si="223"/>
        <v>2013</v>
      </c>
      <c r="W2007" s="6">
        <f t="shared" si="222"/>
        <v>41563.165972222225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H2008" t="s">
        <v>8224</v>
      </c>
      <c r="I2008" t="s">
        <v>8246</v>
      </c>
      <c r="K2008">
        <v>1417611645</v>
      </c>
      <c r="L2008">
        <v>1414584045</v>
      </c>
      <c r="M2008" t="b">
        <v>1</v>
      </c>
      <c r="N2008">
        <v>303</v>
      </c>
      <c r="O2008" s="9">
        <f t="shared" si="217"/>
        <v>247.84</v>
      </c>
      <c r="P2008" s="12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t="b">
        <v>1</v>
      </c>
      <c r="T2008" t="s">
        <v>8295</v>
      </c>
      <c r="U2008" s="6">
        <f t="shared" si="221"/>
        <v>41941.500520833331</v>
      </c>
      <c r="V2008" s="9">
        <f t="shared" si="223"/>
        <v>2014</v>
      </c>
      <c r="W2008" s="6">
        <f t="shared" si="222"/>
        <v>41976.542187500003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H2009" t="s">
        <v>8224</v>
      </c>
      <c r="I2009" t="s">
        <v>8246</v>
      </c>
      <c r="K2009">
        <v>1282622400</v>
      </c>
      <c r="L2009">
        <v>1276891586</v>
      </c>
      <c r="M2009" t="b">
        <v>1</v>
      </c>
      <c r="N2009">
        <v>137</v>
      </c>
      <c r="O2009" s="9">
        <f t="shared" si="217"/>
        <v>115.7092</v>
      </c>
      <c r="P2009" s="12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t="b">
        <v>1</v>
      </c>
      <c r="T2009" t="s">
        <v>8295</v>
      </c>
      <c r="U2009" s="6">
        <f t="shared" si="221"/>
        <v>40347.837800925925</v>
      </c>
      <c r="V2009" s="9">
        <f t="shared" si="223"/>
        <v>2010</v>
      </c>
      <c r="W2009" s="6">
        <f t="shared" si="222"/>
        <v>40414.166666666664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H2010" t="s">
        <v>8224</v>
      </c>
      <c r="I2010" t="s">
        <v>8246</v>
      </c>
      <c r="K2010">
        <v>1316442622</v>
      </c>
      <c r="L2010">
        <v>1312641022</v>
      </c>
      <c r="M2010" t="b">
        <v>1</v>
      </c>
      <c r="N2010">
        <v>41</v>
      </c>
      <c r="O2010" s="9">
        <f t="shared" si="217"/>
        <v>117.07484768810599</v>
      </c>
      <c r="P2010" s="12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t="b">
        <v>1</v>
      </c>
      <c r="T2010" t="s">
        <v>8295</v>
      </c>
      <c r="U2010" s="6">
        <f t="shared" si="221"/>
        <v>40761.604421296295</v>
      </c>
      <c r="V2010" s="9">
        <f t="shared" si="223"/>
        <v>2011</v>
      </c>
      <c r="W2010" s="6">
        <f t="shared" si="222"/>
        <v>40805.604421296295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H2011" t="s">
        <v>8236</v>
      </c>
      <c r="I2011" t="s">
        <v>8249</v>
      </c>
      <c r="K2011">
        <v>1479890743</v>
      </c>
      <c r="L2011">
        <v>1476776743</v>
      </c>
      <c r="M2011" t="b">
        <v>1</v>
      </c>
      <c r="N2011">
        <v>398</v>
      </c>
      <c r="O2011" s="9">
        <f t="shared" si="217"/>
        <v>305.15800000000002</v>
      </c>
      <c r="P2011" s="12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t="b">
        <v>1</v>
      </c>
      <c r="T2011" t="s">
        <v>8295</v>
      </c>
      <c r="U2011" s="6">
        <f t="shared" si="221"/>
        <v>42661.323414351849</v>
      </c>
      <c r="V2011" s="9">
        <f t="shared" si="223"/>
        <v>2016</v>
      </c>
      <c r="W2011" s="6">
        <f t="shared" si="222"/>
        <v>42697.365081018521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H2012" t="s">
        <v>8224</v>
      </c>
      <c r="I2012" t="s">
        <v>8246</v>
      </c>
      <c r="K2012">
        <v>1471564491</v>
      </c>
      <c r="L2012">
        <v>1468972491</v>
      </c>
      <c r="M2012" t="b">
        <v>1</v>
      </c>
      <c r="N2012">
        <v>1737</v>
      </c>
      <c r="O2012" s="9">
        <f t="shared" si="217"/>
        <v>320.053</v>
      </c>
      <c r="P2012" s="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t="b">
        <v>1</v>
      </c>
      <c r="T2012" t="s">
        <v>8295</v>
      </c>
      <c r="U2012" s="6">
        <f t="shared" si="221"/>
        <v>42570.996423611112</v>
      </c>
      <c r="V2012" s="9">
        <f t="shared" si="223"/>
        <v>2016</v>
      </c>
      <c r="W2012" s="6">
        <f t="shared" si="222"/>
        <v>42600.996423611112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H2013" t="s">
        <v>8239</v>
      </c>
      <c r="I2013" t="s">
        <v>8249</v>
      </c>
      <c r="K2013">
        <v>1452553200</v>
      </c>
      <c r="L2013">
        <v>1449650173</v>
      </c>
      <c r="M2013" t="b">
        <v>1</v>
      </c>
      <c r="N2013">
        <v>971</v>
      </c>
      <c r="O2013" s="9">
        <f t="shared" si="217"/>
        <v>819.56399999999996</v>
      </c>
      <c r="P2013" s="12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t="b">
        <v>1</v>
      </c>
      <c r="T2013" t="s">
        <v>8295</v>
      </c>
      <c r="U2013" s="6">
        <f t="shared" si="221"/>
        <v>42347.358483796299</v>
      </c>
      <c r="V2013" s="9">
        <f t="shared" si="223"/>
        <v>2015</v>
      </c>
      <c r="W2013" s="6">
        <f t="shared" si="222"/>
        <v>42380.958333333328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H2014" t="s">
        <v>8224</v>
      </c>
      <c r="I2014" t="s">
        <v>8246</v>
      </c>
      <c r="K2014">
        <v>1423165441</v>
      </c>
      <c r="L2014">
        <v>1420573441</v>
      </c>
      <c r="M2014" t="b">
        <v>1</v>
      </c>
      <c r="N2014">
        <v>183</v>
      </c>
      <c r="O2014" s="9">
        <f t="shared" si="217"/>
        <v>234.9</v>
      </c>
      <c r="P2014" s="12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t="b">
        <v>1</v>
      </c>
      <c r="T2014" t="s">
        <v>8295</v>
      </c>
      <c r="U2014" s="6">
        <f t="shared" si="221"/>
        <v>42010.822233796294</v>
      </c>
      <c r="V2014" s="9">
        <f t="shared" si="223"/>
        <v>2015</v>
      </c>
      <c r="W2014" s="6">
        <f t="shared" si="222"/>
        <v>42040.822233796294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H2015" t="s">
        <v>8224</v>
      </c>
      <c r="I2015" t="s">
        <v>8246</v>
      </c>
      <c r="K2015">
        <v>1468019014</v>
      </c>
      <c r="L2015">
        <v>1462835014</v>
      </c>
      <c r="M2015" t="b">
        <v>1</v>
      </c>
      <c r="N2015">
        <v>4562</v>
      </c>
      <c r="O2015" s="9">
        <f t="shared" si="217"/>
        <v>494.91374999999999</v>
      </c>
      <c r="P2015" s="12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t="b">
        <v>1</v>
      </c>
      <c r="T2015" t="s">
        <v>8295</v>
      </c>
      <c r="U2015" s="6">
        <f t="shared" si="221"/>
        <v>42499.960810185185</v>
      </c>
      <c r="V2015" s="9">
        <f t="shared" si="223"/>
        <v>2016</v>
      </c>
      <c r="W2015" s="6">
        <f t="shared" si="222"/>
        <v>42559.960810185185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H2016" t="s">
        <v>8224</v>
      </c>
      <c r="I2016" t="s">
        <v>8246</v>
      </c>
      <c r="K2016">
        <v>1364184539</v>
      </c>
      <c r="L2016">
        <v>1361250539</v>
      </c>
      <c r="M2016" t="b">
        <v>1</v>
      </c>
      <c r="N2016">
        <v>26457</v>
      </c>
      <c r="O2016" s="9">
        <f t="shared" si="217"/>
        <v>7813.7822333333334</v>
      </c>
      <c r="P2016" s="12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t="b">
        <v>1</v>
      </c>
      <c r="T2016" t="s">
        <v>8295</v>
      </c>
      <c r="U2016" s="6">
        <f t="shared" si="221"/>
        <v>41324.214571759258</v>
      </c>
      <c r="V2016" s="9">
        <f t="shared" si="223"/>
        <v>2013</v>
      </c>
      <c r="W2016" s="6">
        <f t="shared" si="222"/>
        <v>41358.172905092593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H2017" t="s">
        <v>8224</v>
      </c>
      <c r="I2017" t="s">
        <v>8246</v>
      </c>
      <c r="K2017">
        <v>1315602163</v>
      </c>
      <c r="L2017">
        <v>1313010163</v>
      </c>
      <c r="M2017" t="b">
        <v>1</v>
      </c>
      <c r="N2017">
        <v>162</v>
      </c>
      <c r="O2017" s="9">
        <f t="shared" si="217"/>
        <v>113.00013888888888</v>
      </c>
      <c r="P2017" s="12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t="b">
        <v>1</v>
      </c>
      <c r="T2017" t="s">
        <v>8295</v>
      </c>
      <c r="U2017" s="6">
        <f t="shared" si="221"/>
        <v>40765.876886574071</v>
      </c>
      <c r="V2017" s="9">
        <f t="shared" si="223"/>
        <v>2011</v>
      </c>
      <c r="W2017" s="6">
        <f t="shared" si="222"/>
        <v>40795.876886574071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H2018" t="s">
        <v>8224</v>
      </c>
      <c r="I2018" t="s">
        <v>8246</v>
      </c>
      <c r="K2018">
        <v>1362863299</v>
      </c>
      <c r="L2018">
        <v>1360271299</v>
      </c>
      <c r="M2018" t="b">
        <v>1</v>
      </c>
      <c r="N2018">
        <v>479</v>
      </c>
      <c r="O2018" s="9">
        <f t="shared" si="217"/>
        <v>921.54219999999998</v>
      </c>
      <c r="P2018" s="12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t="b">
        <v>1</v>
      </c>
      <c r="T2018" t="s">
        <v>8295</v>
      </c>
      <c r="U2018" s="6">
        <f t="shared" si="221"/>
        <v>41312.880775462967</v>
      </c>
      <c r="V2018" s="9">
        <f t="shared" si="223"/>
        <v>2013</v>
      </c>
      <c r="W2018" s="6">
        <f t="shared" si="222"/>
        <v>41342.880775462967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H2019" t="s">
        <v>8224</v>
      </c>
      <c r="I2019" t="s">
        <v>8246</v>
      </c>
      <c r="K2019">
        <v>1332561600</v>
      </c>
      <c r="L2019">
        <v>1329873755</v>
      </c>
      <c r="M2019" t="b">
        <v>1</v>
      </c>
      <c r="N2019">
        <v>426</v>
      </c>
      <c r="O2019" s="9">
        <f t="shared" si="217"/>
        <v>125.1024</v>
      </c>
      <c r="P2019" s="12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t="b">
        <v>1</v>
      </c>
      <c r="T2019" t="s">
        <v>8295</v>
      </c>
      <c r="U2019" s="6">
        <f t="shared" si="221"/>
        <v>40961.057349537034</v>
      </c>
      <c r="V2019" s="9">
        <f t="shared" si="223"/>
        <v>2012</v>
      </c>
      <c r="W2019" s="6">
        <f t="shared" si="222"/>
        <v>40992.166666666664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H2020" t="s">
        <v>8241</v>
      </c>
      <c r="I2020" t="s">
        <v>8249</v>
      </c>
      <c r="K2020">
        <v>1439455609</v>
      </c>
      <c r="L2020">
        <v>1436863609</v>
      </c>
      <c r="M2020" t="b">
        <v>1</v>
      </c>
      <c r="N2020">
        <v>450</v>
      </c>
      <c r="O2020" s="9">
        <f t="shared" si="217"/>
        <v>102.24343076923077</v>
      </c>
      <c r="P2020" s="12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t="b">
        <v>1</v>
      </c>
      <c r="T2020" t="s">
        <v>8295</v>
      </c>
      <c r="U2020" s="6">
        <f t="shared" si="221"/>
        <v>42199.365844907406</v>
      </c>
      <c r="V2020" s="9">
        <f t="shared" si="223"/>
        <v>2015</v>
      </c>
      <c r="W2020" s="6">
        <f t="shared" si="222"/>
        <v>42229.365844907406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H2021" t="s">
        <v>8224</v>
      </c>
      <c r="I2021" t="s">
        <v>8246</v>
      </c>
      <c r="K2021">
        <v>1474563621</v>
      </c>
      <c r="L2021">
        <v>1471971621</v>
      </c>
      <c r="M2021" t="b">
        <v>1</v>
      </c>
      <c r="N2021">
        <v>1780</v>
      </c>
      <c r="O2021" s="9">
        <f t="shared" si="217"/>
        <v>484.90974999999997</v>
      </c>
      <c r="P2021" s="12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t="b">
        <v>1</v>
      </c>
      <c r="T2021" t="s">
        <v>8295</v>
      </c>
      <c r="U2021" s="6">
        <f t="shared" si="221"/>
        <v>42605.70857638889</v>
      </c>
      <c r="V2021" s="9">
        <f t="shared" si="223"/>
        <v>2016</v>
      </c>
      <c r="W2021" s="6">
        <f t="shared" si="222"/>
        <v>42635.70857638889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H2022" t="s">
        <v>8224</v>
      </c>
      <c r="I2022" t="s">
        <v>8246</v>
      </c>
      <c r="K2022">
        <v>1400108640</v>
      </c>
      <c r="L2022">
        <v>1396923624</v>
      </c>
      <c r="M2022" t="b">
        <v>1</v>
      </c>
      <c r="N2022">
        <v>122</v>
      </c>
      <c r="O2022" s="9">
        <f t="shared" si="217"/>
        <v>192.33333333333334</v>
      </c>
      <c r="P2022" s="1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t="b">
        <v>1</v>
      </c>
      <c r="T2022" t="s">
        <v>8295</v>
      </c>
      <c r="U2022" s="6">
        <f t="shared" si="221"/>
        <v>41737.097500000003</v>
      </c>
      <c r="V2022" s="9">
        <f t="shared" si="223"/>
        <v>2014</v>
      </c>
      <c r="W2022" s="6">
        <f t="shared" si="222"/>
        <v>41773.961111111115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H2023" t="s">
        <v>8224</v>
      </c>
      <c r="I2023" t="s">
        <v>8246</v>
      </c>
      <c r="K2023">
        <v>1411522897</v>
      </c>
      <c r="L2023">
        <v>1407634897</v>
      </c>
      <c r="M2023" t="b">
        <v>1</v>
      </c>
      <c r="N2023">
        <v>95</v>
      </c>
      <c r="O2023" s="9">
        <f t="shared" si="217"/>
        <v>281.10000000000002</v>
      </c>
      <c r="P2023" s="12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t="b">
        <v>1</v>
      </c>
      <c r="T2023" t="s">
        <v>8295</v>
      </c>
      <c r="U2023" s="6">
        <f t="shared" si="221"/>
        <v>41861.070567129631</v>
      </c>
      <c r="V2023" s="9">
        <f t="shared" si="223"/>
        <v>2014</v>
      </c>
      <c r="W2023" s="6">
        <f t="shared" si="222"/>
        <v>41906.070567129631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H2024" t="s">
        <v>8224</v>
      </c>
      <c r="I2024" t="s">
        <v>8246</v>
      </c>
      <c r="K2024">
        <v>1465652372</v>
      </c>
      <c r="L2024">
        <v>1463060372</v>
      </c>
      <c r="M2024" t="b">
        <v>1</v>
      </c>
      <c r="N2024">
        <v>325</v>
      </c>
      <c r="O2024" s="9">
        <f t="shared" si="217"/>
        <v>125.137</v>
      </c>
      <c r="P2024" s="12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t="b">
        <v>1</v>
      </c>
      <c r="T2024" t="s">
        <v>8295</v>
      </c>
      <c r="U2024" s="6">
        <f t="shared" si="221"/>
        <v>42502.569120370375</v>
      </c>
      <c r="V2024" s="9">
        <f t="shared" si="223"/>
        <v>2016</v>
      </c>
      <c r="W2024" s="6">
        <f t="shared" si="222"/>
        <v>42532.569120370375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H2025" t="s">
        <v>8224</v>
      </c>
      <c r="I2025" t="s">
        <v>8246</v>
      </c>
      <c r="K2025">
        <v>1434017153</v>
      </c>
      <c r="L2025">
        <v>1431425153</v>
      </c>
      <c r="M2025" t="b">
        <v>1</v>
      </c>
      <c r="N2025">
        <v>353</v>
      </c>
      <c r="O2025" s="9">
        <f t="shared" si="217"/>
        <v>161.459</v>
      </c>
      <c r="P2025" s="12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t="b">
        <v>1</v>
      </c>
      <c r="T2025" t="s">
        <v>8295</v>
      </c>
      <c r="U2025" s="6">
        <f t="shared" si="221"/>
        <v>42136.420752314814</v>
      </c>
      <c r="V2025" s="9">
        <f t="shared" si="223"/>
        <v>2015</v>
      </c>
      <c r="W2025" s="6">
        <f t="shared" si="222"/>
        <v>42166.420752314814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H2026" t="s">
        <v>8224</v>
      </c>
      <c r="I2026" t="s">
        <v>8246</v>
      </c>
      <c r="K2026">
        <v>1344826800</v>
      </c>
      <c r="L2026">
        <v>1341875544</v>
      </c>
      <c r="M2026" t="b">
        <v>1</v>
      </c>
      <c r="N2026">
        <v>105</v>
      </c>
      <c r="O2026" s="9">
        <f t="shared" si="217"/>
        <v>585.35</v>
      </c>
      <c r="P2026" s="12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t="b">
        <v>1</v>
      </c>
      <c r="T2026" t="s">
        <v>8295</v>
      </c>
      <c r="U2026" s="6">
        <f t="shared" si="221"/>
        <v>41099.966944444444</v>
      </c>
      <c r="V2026" s="9">
        <f t="shared" si="223"/>
        <v>2012</v>
      </c>
      <c r="W2026" s="6">
        <f t="shared" si="222"/>
        <v>41134.125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H2027" t="s">
        <v>8236</v>
      </c>
      <c r="I2027" t="s">
        <v>8249</v>
      </c>
      <c r="K2027">
        <v>1433996746</v>
      </c>
      <c r="L2027">
        <v>1431404746</v>
      </c>
      <c r="M2027" t="b">
        <v>1</v>
      </c>
      <c r="N2027">
        <v>729</v>
      </c>
      <c r="O2027" s="9">
        <f t="shared" si="217"/>
        <v>201.15</v>
      </c>
      <c r="P2027" s="12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t="b">
        <v>1</v>
      </c>
      <c r="T2027" t="s">
        <v>8295</v>
      </c>
      <c r="U2027" s="6">
        <f t="shared" si="221"/>
        <v>42136.184560185182</v>
      </c>
      <c r="V2027" s="9">
        <f t="shared" si="223"/>
        <v>2015</v>
      </c>
      <c r="W2027" s="6">
        <f t="shared" si="222"/>
        <v>42166.184560185182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H2028" t="s">
        <v>8224</v>
      </c>
      <c r="I2028" t="s">
        <v>8246</v>
      </c>
      <c r="K2028">
        <v>1398052740</v>
      </c>
      <c r="L2028">
        <v>1394127585</v>
      </c>
      <c r="M2028" t="b">
        <v>1</v>
      </c>
      <c r="N2028">
        <v>454</v>
      </c>
      <c r="O2028" s="9">
        <f t="shared" si="217"/>
        <v>133.48307999999997</v>
      </c>
      <c r="P2028" s="12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t="b">
        <v>1</v>
      </c>
      <c r="T2028" t="s">
        <v>8295</v>
      </c>
      <c r="U2028" s="6">
        <f t="shared" si="221"/>
        <v>41704.735937500001</v>
      </c>
      <c r="V2028" s="9">
        <f t="shared" si="223"/>
        <v>2014</v>
      </c>
      <c r="W2028" s="6">
        <f t="shared" si="222"/>
        <v>41750.165972222225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H2029" t="s">
        <v>8224</v>
      </c>
      <c r="I2029" t="s">
        <v>8246</v>
      </c>
      <c r="K2029">
        <v>1427740319</v>
      </c>
      <c r="L2029">
        <v>1423855919</v>
      </c>
      <c r="M2029" t="b">
        <v>1</v>
      </c>
      <c r="N2029">
        <v>539</v>
      </c>
      <c r="O2029" s="9">
        <f t="shared" si="217"/>
        <v>120.249</v>
      </c>
      <c r="P2029" s="12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t="b">
        <v>1</v>
      </c>
      <c r="T2029" t="s">
        <v>8295</v>
      </c>
      <c r="U2029" s="6">
        <f t="shared" si="221"/>
        <v>42048.813877314809</v>
      </c>
      <c r="V2029" s="9">
        <f t="shared" si="223"/>
        <v>2015</v>
      </c>
      <c r="W2029" s="6">
        <f t="shared" si="222"/>
        <v>42093.772210648152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H2030" t="s">
        <v>8224</v>
      </c>
      <c r="I2030" t="s">
        <v>8246</v>
      </c>
      <c r="K2030">
        <v>1268690100</v>
      </c>
      <c r="L2030">
        <v>1265493806</v>
      </c>
      <c r="M2030" t="b">
        <v>1</v>
      </c>
      <c r="N2030">
        <v>79</v>
      </c>
      <c r="O2030" s="9">
        <f t="shared" si="217"/>
        <v>126.16666666666667</v>
      </c>
      <c r="P2030" s="12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t="b">
        <v>1</v>
      </c>
      <c r="T2030" t="s">
        <v>8295</v>
      </c>
      <c r="U2030" s="6">
        <f t="shared" si="221"/>
        <v>40215.919050925928</v>
      </c>
      <c r="V2030" s="9">
        <f t="shared" si="223"/>
        <v>2010</v>
      </c>
      <c r="W2030" s="6">
        <f t="shared" si="222"/>
        <v>40252.913194444445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H2031" t="s">
        <v>8224</v>
      </c>
      <c r="I2031" t="s">
        <v>8246</v>
      </c>
      <c r="K2031">
        <v>1409099481</v>
      </c>
      <c r="L2031">
        <v>1406507481</v>
      </c>
      <c r="M2031" t="b">
        <v>1</v>
      </c>
      <c r="N2031">
        <v>94</v>
      </c>
      <c r="O2031" s="9">
        <f t="shared" si="217"/>
        <v>361.2</v>
      </c>
      <c r="P2031" s="12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t="b">
        <v>1</v>
      </c>
      <c r="T2031" t="s">
        <v>8295</v>
      </c>
      <c r="U2031" s="6">
        <f t="shared" si="221"/>
        <v>41848.021770833337</v>
      </c>
      <c r="V2031" s="9">
        <f t="shared" si="223"/>
        <v>2014</v>
      </c>
      <c r="W2031" s="6">
        <f t="shared" si="222"/>
        <v>41878.021770833337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H2032" t="s">
        <v>8225</v>
      </c>
      <c r="I2032" t="s">
        <v>8247</v>
      </c>
      <c r="K2032">
        <v>1354233296</v>
      </c>
      <c r="L2032">
        <v>1351641296</v>
      </c>
      <c r="M2032" t="b">
        <v>1</v>
      </c>
      <c r="N2032">
        <v>625</v>
      </c>
      <c r="O2032" s="9">
        <f t="shared" si="217"/>
        <v>226.239013671875</v>
      </c>
      <c r="P2032" s="1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t="b">
        <v>1</v>
      </c>
      <c r="T2032" t="s">
        <v>8295</v>
      </c>
      <c r="U2032" s="6">
        <f t="shared" si="221"/>
        <v>41212.996481481481</v>
      </c>
      <c r="V2032" s="9">
        <f t="shared" si="223"/>
        <v>2012</v>
      </c>
      <c r="W2032" s="6">
        <f t="shared" si="222"/>
        <v>41242.996481481481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H2033" t="s">
        <v>8233</v>
      </c>
      <c r="I2033" t="s">
        <v>8249</v>
      </c>
      <c r="K2033">
        <v>1420765200</v>
      </c>
      <c r="L2033">
        <v>1417506853</v>
      </c>
      <c r="M2033" t="b">
        <v>1</v>
      </c>
      <c r="N2033">
        <v>508</v>
      </c>
      <c r="O2033" s="9">
        <f t="shared" si="217"/>
        <v>120.35</v>
      </c>
      <c r="P2033" s="12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t="b">
        <v>1</v>
      </c>
      <c r="T2033" t="s">
        <v>8295</v>
      </c>
      <c r="U2033" s="6">
        <f t="shared" si="221"/>
        <v>41975.329317129625</v>
      </c>
      <c r="V2033" s="9">
        <f t="shared" si="223"/>
        <v>2014</v>
      </c>
      <c r="W2033" s="6">
        <f t="shared" si="222"/>
        <v>42013.041666666672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H2034" t="s">
        <v>8224</v>
      </c>
      <c r="I2034" t="s">
        <v>8246</v>
      </c>
      <c r="K2034">
        <v>1481778000</v>
      </c>
      <c r="L2034">
        <v>1479216874</v>
      </c>
      <c r="M2034" t="b">
        <v>1</v>
      </c>
      <c r="N2034">
        <v>531</v>
      </c>
      <c r="O2034" s="9">
        <f t="shared" si="217"/>
        <v>304.18799999999999</v>
      </c>
      <c r="P2034" s="12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t="b">
        <v>1</v>
      </c>
      <c r="T2034" t="s">
        <v>8295</v>
      </c>
      <c r="U2034" s="6">
        <f t="shared" si="221"/>
        <v>42689.565671296295</v>
      </c>
      <c r="V2034" s="9">
        <f t="shared" si="223"/>
        <v>2016</v>
      </c>
      <c r="W2034" s="6">
        <f t="shared" si="222"/>
        <v>42719.208333333328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H2035" t="s">
        <v>8224</v>
      </c>
      <c r="I2035" t="s">
        <v>8246</v>
      </c>
      <c r="K2035">
        <v>1398477518</v>
      </c>
      <c r="L2035">
        <v>1395885518</v>
      </c>
      <c r="M2035" t="b">
        <v>1</v>
      </c>
      <c r="N2035">
        <v>158</v>
      </c>
      <c r="O2035" s="9">
        <f t="shared" si="217"/>
        <v>178.67599999999999</v>
      </c>
      <c r="P2035" s="12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t="b">
        <v>1</v>
      </c>
      <c r="T2035" t="s">
        <v>8295</v>
      </c>
      <c r="U2035" s="6">
        <f t="shared" si="221"/>
        <v>41725.082384259258</v>
      </c>
      <c r="V2035" s="9">
        <f t="shared" si="223"/>
        <v>2014</v>
      </c>
      <c r="W2035" s="6">
        <f t="shared" si="222"/>
        <v>41755.082384259258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H2036" t="s">
        <v>8224</v>
      </c>
      <c r="I2036" t="s">
        <v>8246</v>
      </c>
      <c r="K2036">
        <v>1430981880</v>
      </c>
      <c r="L2036">
        <v>1426216033</v>
      </c>
      <c r="M2036" t="b">
        <v>1</v>
      </c>
      <c r="N2036">
        <v>508</v>
      </c>
      <c r="O2036" s="9">
        <f t="shared" si="217"/>
        <v>386.81998717948721</v>
      </c>
      <c r="P2036" s="12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t="b">
        <v>1</v>
      </c>
      <c r="T2036" t="s">
        <v>8295</v>
      </c>
      <c r="U2036" s="6">
        <f t="shared" si="221"/>
        <v>42076.130011574074</v>
      </c>
      <c r="V2036" s="9">
        <f t="shared" si="223"/>
        <v>2015</v>
      </c>
      <c r="W2036" s="6">
        <f t="shared" si="222"/>
        <v>42131.290277777778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H2037" t="s">
        <v>8224</v>
      </c>
      <c r="I2037" t="s">
        <v>8246</v>
      </c>
      <c r="K2037">
        <v>1450486800</v>
      </c>
      <c r="L2037">
        <v>1446562807</v>
      </c>
      <c r="M2037" t="b">
        <v>1</v>
      </c>
      <c r="N2037">
        <v>644</v>
      </c>
      <c r="O2037" s="9">
        <f t="shared" si="217"/>
        <v>211.03642500000001</v>
      </c>
      <c r="P2037" s="12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t="b">
        <v>1</v>
      </c>
      <c r="T2037" t="s">
        <v>8295</v>
      </c>
      <c r="U2037" s="6">
        <f t="shared" si="221"/>
        <v>42311.625081018516</v>
      </c>
      <c r="V2037" s="9">
        <f t="shared" si="223"/>
        <v>2015</v>
      </c>
      <c r="W2037" s="6">
        <f t="shared" si="222"/>
        <v>42357.041666666672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H2038" t="s">
        <v>8224</v>
      </c>
      <c r="I2038" t="s">
        <v>8246</v>
      </c>
      <c r="K2038">
        <v>1399668319</v>
      </c>
      <c r="L2038">
        <v>1397076319</v>
      </c>
      <c r="M2038" t="b">
        <v>1</v>
      </c>
      <c r="N2038">
        <v>848</v>
      </c>
      <c r="O2038" s="9">
        <f t="shared" si="217"/>
        <v>131.66833333333332</v>
      </c>
      <c r="P2038" s="12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t="b">
        <v>1</v>
      </c>
      <c r="T2038" t="s">
        <v>8295</v>
      </c>
      <c r="U2038" s="6">
        <f t="shared" si="221"/>
        <v>41738.864803240736</v>
      </c>
      <c r="V2038" s="9">
        <f t="shared" si="223"/>
        <v>2014</v>
      </c>
      <c r="W2038" s="6">
        <f t="shared" si="222"/>
        <v>41768.864803240736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H2039" t="s">
        <v>8224</v>
      </c>
      <c r="I2039" t="s">
        <v>8246</v>
      </c>
      <c r="K2039">
        <v>1388383353</v>
      </c>
      <c r="L2039">
        <v>1383195753</v>
      </c>
      <c r="M2039" t="b">
        <v>1</v>
      </c>
      <c r="N2039">
        <v>429</v>
      </c>
      <c r="O2039" s="9">
        <f t="shared" si="217"/>
        <v>300.47640000000001</v>
      </c>
      <c r="P2039" s="12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t="b">
        <v>1</v>
      </c>
      <c r="T2039" t="s">
        <v>8295</v>
      </c>
      <c r="U2039" s="6">
        <f t="shared" si="221"/>
        <v>41578.210104166668</v>
      </c>
      <c r="V2039" s="9">
        <f t="shared" si="223"/>
        <v>2013</v>
      </c>
      <c r="W2039" s="6">
        <f t="shared" si="222"/>
        <v>41638.251770833333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H2040" t="s">
        <v>8225</v>
      </c>
      <c r="I2040" t="s">
        <v>8247</v>
      </c>
      <c r="K2040">
        <v>1372701600</v>
      </c>
      <c r="L2040">
        <v>1369895421</v>
      </c>
      <c r="M2040" t="b">
        <v>1</v>
      </c>
      <c r="N2040">
        <v>204</v>
      </c>
      <c r="O2040" s="9">
        <f t="shared" si="217"/>
        <v>420.51249999999999</v>
      </c>
      <c r="P2040" s="12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t="b">
        <v>1</v>
      </c>
      <c r="T2040" t="s">
        <v>8295</v>
      </c>
      <c r="U2040" s="6">
        <f t="shared" si="221"/>
        <v>41424.27107638889</v>
      </c>
      <c r="V2040" s="9">
        <f t="shared" si="223"/>
        <v>2013</v>
      </c>
      <c r="W2040" s="6">
        <f t="shared" si="222"/>
        <v>41456.75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H2041" t="s">
        <v>8224</v>
      </c>
      <c r="I2041" t="s">
        <v>8246</v>
      </c>
      <c r="K2041">
        <v>1480568340</v>
      </c>
      <c r="L2041">
        <v>1477996325</v>
      </c>
      <c r="M2041" t="b">
        <v>1</v>
      </c>
      <c r="N2041">
        <v>379</v>
      </c>
      <c r="O2041" s="9">
        <f t="shared" si="217"/>
        <v>136.21680000000001</v>
      </c>
      <c r="P2041" s="12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t="b">
        <v>1</v>
      </c>
      <c r="T2041" t="s">
        <v>8295</v>
      </c>
      <c r="U2041" s="6">
        <f t="shared" si="221"/>
        <v>42675.438946759255</v>
      </c>
      <c r="V2041" s="9">
        <f t="shared" si="223"/>
        <v>2016</v>
      </c>
      <c r="W2041" s="6">
        <f t="shared" si="222"/>
        <v>42705.207638888889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H2042" t="s">
        <v>8224</v>
      </c>
      <c r="I2042" t="s">
        <v>8246</v>
      </c>
      <c r="K2042">
        <v>1384557303</v>
      </c>
      <c r="L2042">
        <v>1383257703</v>
      </c>
      <c r="M2042" t="b">
        <v>1</v>
      </c>
      <c r="N2042">
        <v>271</v>
      </c>
      <c r="O2042" s="9">
        <f t="shared" si="217"/>
        <v>248.17133333333334</v>
      </c>
      <c r="P2042" s="1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t="b">
        <v>1</v>
      </c>
      <c r="T2042" t="s">
        <v>8295</v>
      </c>
      <c r="U2042" s="6">
        <f t="shared" si="221"/>
        <v>41578.927118055552</v>
      </c>
      <c r="V2042" s="9">
        <f t="shared" si="223"/>
        <v>2013</v>
      </c>
      <c r="W2042" s="6">
        <f t="shared" si="222"/>
        <v>41593.968784722223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H2043" t="s">
        <v>8224</v>
      </c>
      <c r="I2043" t="s">
        <v>8246</v>
      </c>
      <c r="K2043">
        <v>1478785027</v>
      </c>
      <c r="L2043">
        <v>1476189427</v>
      </c>
      <c r="M2043" t="b">
        <v>0</v>
      </c>
      <c r="N2043">
        <v>120</v>
      </c>
      <c r="O2043" s="9">
        <f t="shared" si="217"/>
        <v>181.86315789473684</v>
      </c>
      <c r="P2043" s="12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t="b">
        <v>1</v>
      </c>
      <c r="T2043" t="s">
        <v>8295</v>
      </c>
      <c r="U2043" s="6">
        <f t="shared" si="221"/>
        <v>42654.525775462964</v>
      </c>
      <c r="V2043" s="9">
        <f t="shared" si="223"/>
        <v>2016</v>
      </c>
      <c r="W2043" s="6">
        <f t="shared" si="222"/>
        <v>42684.567442129628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H2044" t="s">
        <v>8224</v>
      </c>
      <c r="I2044" t="s">
        <v>8246</v>
      </c>
      <c r="K2044">
        <v>1453481974</v>
      </c>
      <c r="L2044">
        <v>1448297974</v>
      </c>
      <c r="M2044" t="b">
        <v>0</v>
      </c>
      <c r="N2044">
        <v>140</v>
      </c>
      <c r="O2044" s="9">
        <f t="shared" si="217"/>
        <v>123.53</v>
      </c>
      <c r="P2044" s="12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t="b">
        <v>1</v>
      </c>
      <c r="T2044" t="s">
        <v>8295</v>
      </c>
      <c r="U2044" s="6">
        <f t="shared" si="221"/>
        <v>42331.708032407405</v>
      </c>
      <c r="V2044" s="9">
        <f t="shared" si="223"/>
        <v>2015</v>
      </c>
      <c r="W2044" s="6">
        <f t="shared" si="222"/>
        <v>42391.708032407405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H2045" t="s">
        <v>8224</v>
      </c>
      <c r="I2045" t="s">
        <v>8246</v>
      </c>
      <c r="K2045">
        <v>1481432340</v>
      </c>
      <c r="L2045">
        <v>1476764077</v>
      </c>
      <c r="M2045" t="b">
        <v>0</v>
      </c>
      <c r="N2045">
        <v>193</v>
      </c>
      <c r="O2045" s="9">
        <f t="shared" si="217"/>
        <v>506.20938628158842</v>
      </c>
      <c r="P2045" s="12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t="b">
        <v>1</v>
      </c>
      <c r="T2045" t="s">
        <v>8295</v>
      </c>
      <c r="U2045" s="6">
        <f t="shared" si="221"/>
        <v>42661.176817129628</v>
      </c>
      <c r="V2045" s="9">
        <f t="shared" si="223"/>
        <v>2016</v>
      </c>
      <c r="W2045" s="6">
        <f t="shared" si="222"/>
        <v>42715.207638888889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H2046" t="s">
        <v>8224</v>
      </c>
      <c r="I2046" t="s">
        <v>8246</v>
      </c>
      <c r="K2046">
        <v>1434212714</v>
      </c>
      <c r="L2046">
        <v>1431620714</v>
      </c>
      <c r="M2046" t="b">
        <v>0</v>
      </c>
      <c r="N2046">
        <v>180</v>
      </c>
      <c r="O2046" s="9">
        <f t="shared" si="217"/>
        <v>108.21333333333334</v>
      </c>
      <c r="P2046" s="12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t="b">
        <v>1</v>
      </c>
      <c r="T2046" t="s">
        <v>8295</v>
      </c>
      <c r="U2046" s="6">
        <f t="shared" si="221"/>
        <v>42138.684189814812</v>
      </c>
      <c r="V2046" s="9">
        <f t="shared" si="223"/>
        <v>2015</v>
      </c>
      <c r="W2046" s="6">
        <f t="shared" si="222"/>
        <v>42168.684189814812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H2047" t="s">
        <v>8224</v>
      </c>
      <c r="I2047" t="s">
        <v>8246</v>
      </c>
      <c r="K2047">
        <v>1341799647</v>
      </c>
      <c r="L2047">
        <v>1339207647</v>
      </c>
      <c r="M2047" t="b">
        <v>0</v>
      </c>
      <c r="N2047">
        <v>263</v>
      </c>
      <c r="O2047" s="9">
        <f t="shared" si="217"/>
        <v>819.18387755102037</v>
      </c>
      <c r="P2047" s="12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t="b">
        <v>1</v>
      </c>
      <c r="T2047" t="s">
        <v>8295</v>
      </c>
      <c r="U2047" s="6">
        <f t="shared" si="221"/>
        <v>41069.088506944448</v>
      </c>
      <c r="V2047" s="9">
        <f t="shared" si="223"/>
        <v>2012</v>
      </c>
      <c r="W2047" s="6">
        <f t="shared" si="222"/>
        <v>41099.088506944448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H2048" t="s">
        <v>8224</v>
      </c>
      <c r="I2048" t="s">
        <v>8246</v>
      </c>
      <c r="K2048">
        <v>1369282044</v>
      </c>
      <c r="L2048">
        <v>1366690044</v>
      </c>
      <c r="M2048" t="b">
        <v>0</v>
      </c>
      <c r="N2048">
        <v>217</v>
      </c>
      <c r="O2048" s="9">
        <f t="shared" si="217"/>
        <v>121.1</v>
      </c>
      <c r="P2048" s="12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t="b">
        <v>1</v>
      </c>
      <c r="T2048" t="s">
        <v>8295</v>
      </c>
      <c r="U2048" s="6">
        <f t="shared" si="221"/>
        <v>41387.171805555554</v>
      </c>
      <c r="V2048" s="9">
        <f t="shared" si="223"/>
        <v>2013</v>
      </c>
      <c r="W2048" s="6">
        <f t="shared" si="222"/>
        <v>41417.171805555554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H2049" t="s">
        <v>8226</v>
      </c>
      <c r="I2049" t="s">
        <v>8248</v>
      </c>
      <c r="K2049">
        <v>1429228800</v>
      </c>
      <c r="L2049">
        <v>1426714870</v>
      </c>
      <c r="M2049" t="b">
        <v>0</v>
      </c>
      <c r="N2049">
        <v>443</v>
      </c>
      <c r="O2049" s="9">
        <f t="shared" si="217"/>
        <v>102.99897959183673</v>
      </c>
      <c r="P2049" s="12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t="b">
        <v>1</v>
      </c>
      <c r="T2049" t="s">
        <v>8295</v>
      </c>
      <c r="U2049" s="6">
        <f t="shared" si="221"/>
        <v>42081.903587962966</v>
      </c>
      <c r="V2049" s="9">
        <f t="shared" si="223"/>
        <v>2015</v>
      </c>
      <c r="W2049" s="6">
        <f t="shared" si="222"/>
        <v>42111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H2050" t="s">
        <v>8224</v>
      </c>
      <c r="I2050" t="s">
        <v>8246</v>
      </c>
      <c r="K2050">
        <v>1369323491</v>
      </c>
      <c r="L2050">
        <v>1366731491</v>
      </c>
      <c r="M2050" t="b">
        <v>0</v>
      </c>
      <c r="N2050">
        <v>1373</v>
      </c>
      <c r="O2050" s="9">
        <f t="shared" si="217"/>
        <v>148.33229411764705</v>
      </c>
      <c r="P2050" s="12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t="b">
        <v>1</v>
      </c>
      <c r="T2050" t="s">
        <v>8295</v>
      </c>
      <c r="U2050" s="6">
        <f t="shared" si="221"/>
        <v>41387.651516203703</v>
      </c>
      <c r="V2050" s="9">
        <f t="shared" si="223"/>
        <v>2013</v>
      </c>
      <c r="W2050" s="6">
        <f t="shared" si="222"/>
        <v>41417.651516203703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H2051" t="s">
        <v>8225</v>
      </c>
      <c r="I2051" t="s">
        <v>8247</v>
      </c>
      <c r="K2051">
        <v>1386025140</v>
      </c>
      <c r="L2051">
        <v>1382963963</v>
      </c>
      <c r="M2051" t="b">
        <v>0</v>
      </c>
      <c r="N2051">
        <v>742</v>
      </c>
      <c r="O2051" s="9">
        <f t="shared" ref="O2051:O2114" si="224">E2051*100/D2051</f>
        <v>120.19070000000001</v>
      </c>
      <c r="P2051" s="12">
        <f t="shared" ref="P2051:P2114" si="225">IF(N2051=0,0,E2051/N2051)</f>
        <v>80.991037735849048</v>
      </c>
      <c r="Q2051" t="str">
        <f t="shared" ref="Q2051:Q2114" si="226">LEFT(T2051,FIND("/",T2051)-1)</f>
        <v>technology</v>
      </c>
      <c r="R2051" t="str">
        <f t="shared" ref="R2051:R2114" si="227">RIGHT(T2051,LEN(T2051)-FIND("/",T2051))</f>
        <v>hardware</v>
      </c>
      <c r="S2051" t="b">
        <v>1</v>
      </c>
      <c r="T2051" t="s">
        <v>8295</v>
      </c>
      <c r="U2051" s="6">
        <f t="shared" ref="U2051:U2114" si="228">(L2051/86400)+DATE(1970,1,1)</f>
        <v>41575.527349537035</v>
      </c>
      <c r="V2051" s="9">
        <f t="shared" si="223"/>
        <v>2013</v>
      </c>
      <c r="W2051" s="6">
        <f t="shared" ref="W2051:W2114" si="229">(K2051/86400)+DATE(1970,1,1)</f>
        <v>41610.957638888889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H2052" t="s">
        <v>8224</v>
      </c>
      <c r="I2052" t="s">
        <v>8246</v>
      </c>
      <c r="K2052">
        <v>1433036578</v>
      </c>
      <c r="L2052">
        <v>1429580578</v>
      </c>
      <c r="M2052" t="b">
        <v>0</v>
      </c>
      <c r="N2052">
        <v>170</v>
      </c>
      <c r="O2052" s="9">
        <f t="shared" si="224"/>
        <v>473.27</v>
      </c>
      <c r="P2052" s="1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t="b">
        <v>1</v>
      </c>
      <c r="T2052" t="s">
        <v>8295</v>
      </c>
      <c r="U2052" s="6">
        <f t="shared" si="228"/>
        <v>42115.071504629625</v>
      </c>
      <c r="V2052" s="9">
        <f t="shared" ref="V2052:V2115" si="230">YEAR(U2052)</f>
        <v>2015</v>
      </c>
      <c r="W2052" s="6">
        <f t="shared" si="229"/>
        <v>42155.071504629625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H2053" t="s">
        <v>8224</v>
      </c>
      <c r="I2053" t="s">
        <v>8246</v>
      </c>
      <c r="K2053">
        <v>1388017937</v>
      </c>
      <c r="L2053">
        <v>1385425937</v>
      </c>
      <c r="M2053" t="b">
        <v>0</v>
      </c>
      <c r="N2053">
        <v>242</v>
      </c>
      <c r="O2053" s="9">
        <f t="shared" si="224"/>
        <v>130.36250000000001</v>
      </c>
      <c r="P2053" s="12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t="b">
        <v>1</v>
      </c>
      <c r="T2053" t="s">
        <v>8295</v>
      </c>
      <c r="U2053" s="6">
        <f t="shared" si="228"/>
        <v>41604.022418981483</v>
      </c>
      <c r="V2053" s="9">
        <f t="shared" si="230"/>
        <v>2013</v>
      </c>
      <c r="W2053" s="6">
        <f t="shared" si="229"/>
        <v>41634.022418981483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H2054" t="s">
        <v>8224</v>
      </c>
      <c r="I2054" t="s">
        <v>8246</v>
      </c>
      <c r="K2054">
        <v>1455933653</v>
      </c>
      <c r="L2054">
        <v>1452045653</v>
      </c>
      <c r="M2054" t="b">
        <v>0</v>
      </c>
      <c r="N2054">
        <v>541</v>
      </c>
      <c r="O2054" s="9">
        <f t="shared" si="224"/>
        <v>353.048</v>
      </c>
      <c r="P2054" s="12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t="b">
        <v>1</v>
      </c>
      <c r="T2054" t="s">
        <v>8295</v>
      </c>
      <c r="U2054" s="6">
        <f t="shared" si="228"/>
        <v>42375.08394675926</v>
      </c>
      <c r="V2054" s="9">
        <f t="shared" si="230"/>
        <v>2016</v>
      </c>
      <c r="W2054" s="6">
        <f t="shared" si="229"/>
        <v>42420.08394675926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H2055" t="s">
        <v>8224</v>
      </c>
      <c r="I2055" t="s">
        <v>8246</v>
      </c>
      <c r="K2055">
        <v>1448466551</v>
      </c>
      <c r="L2055">
        <v>1445870951</v>
      </c>
      <c r="M2055" t="b">
        <v>0</v>
      </c>
      <c r="N2055">
        <v>121</v>
      </c>
      <c r="O2055" s="9">
        <f t="shared" si="224"/>
        <v>101.02</v>
      </c>
      <c r="P2055" s="12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t="b">
        <v>1</v>
      </c>
      <c r="T2055" t="s">
        <v>8295</v>
      </c>
      <c r="U2055" s="6">
        <f t="shared" si="228"/>
        <v>42303.617488425924</v>
      </c>
      <c r="V2055" s="9">
        <f t="shared" si="230"/>
        <v>2015</v>
      </c>
      <c r="W2055" s="6">
        <f t="shared" si="229"/>
        <v>42333.659155092595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H2056" t="s">
        <v>8225</v>
      </c>
      <c r="I2056" t="s">
        <v>8247</v>
      </c>
      <c r="K2056">
        <v>1399033810</v>
      </c>
      <c r="L2056">
        <v>1396441810</v>
      </c>
      <c r="M2056" t="b">
        <v>0</v>
      </c>
      <c r="N2056">
        <v>621</v>
      </c>
      <c r="O2056" s="9">
        <f t="shared" si="224"/>
        <v>113.59142857142857</v>
      </c>
      <c r="P2056" s="12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t="b">
        <v>1</v>
      </c>
      <c r="T2056" t="s">
        <v>8295</v>
      </c>
      <c r="U2056" s="6">
        <f t="shared" si="228"/>
        <v>41731.520949074074</v>
      </c>
      <c r="V2056" s="9">
        <f t="shared" si="230"/>
        <v>2014</v>
      </c>
      <c r="W2056" s="6">
        <f t="shared" si="229"/>
        <v>41761.520949074074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H2057" t="s">
        <v>8224</v>
      </c>
      <c r="I2057" t="s">
        <v>8246</v>
      </c>
      <c r="K2057">
        <v>1417579200</v>
      </c>
      <c r="L2057">
        <v>1415031043</v>
      </c>
      <c r="M2057" t="b">
        <v>0</v>
      </c>
      <c r="N2057">
        <v>101</v>
      </c>
      <c r="O2057" s="9">
        <f t="shared" si="224"/>
        <v>167.41666666666666</v>
      </c>
      <c r="P2057" s="12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t="b">
        <v>1</v>
      </c>
      <c r="T2057" t="s">
        <v>8295</v>
      </c>
      <c r="U2057" s="6">
        <f t="shared" si="228"/>
        <v>41946.674108796295</v>
      </c>
      <c r="V2057" s="9">
        <f t="shared" si="230"/>
        <v>2014</v>
      </c>
      <c r="W2057" s="6">
        <f t="shared" si="229"/>
        <v>41976.166666666672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H2058" t="s">
        <v>8224</v>
      </c>
      <c r="I2058" t="s">
        <v>8246</v>
      </c>
      <c r="K2058">
        <v>1366222542</v>
      </c>
      <c r="L2058">
        <v>1363630542</v>
      </c>
      <c r="M2058" t="b">
        <v>0</v>
      </c>
      <c r="N2058">
        <v>554</v>
      </c>
      <c r="O2058" s="9">
        <f t="shared" si="224"/>
        <v>153.452</v>
      </c>
      <c r="P2058" s="12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t="b">
        <v>1</v>
      </c>
      <c r="T2058" t="s">
        <v>8295</v>
      </c>
      <c r="U2058" s="6">
        <f t="shared" si="228"/>
        <v>41351.76090277778</v>
      </c>
      <c r="V2058" s="9">
        <f t="shared" si="230"/>
        <v>2013</v>
      </c>
      <c r="W2058" s="6">
        <f t="shared" si="229"/>
        <v>41381.76090277778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H2059" t="s">
        <v>8225</v>
      </c>
      <c r="I2059" t="s">
        <v>8247</v>
      </c>
      <c r="K2059">
        <v>1456487532</v>
      </c>
      <c r="L2059">
        <v>1453895532</v>
      </c>
      <c r="M2059" t="b">
        <v>0</v>
      </c>
      <c r="N2059">
        <v>666</v>
      </c>
      <c r="O2059" s="9">
        <f t="shared" si="224"/>
        <v>202.23220000000001</v>
      </c>
      <c r="P2059" s="12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t="b">
        <v>1</v>
      </c>
      <c r="T2059" t="s">
        <v>8295</v>
      </c>
      <c r="U2059" s="6">
        <f t="shared" si="228"/>
        <v>42396.494583333333</v>
      </c>
      <c r="V2059" s="9">
        <f t="shared" si="230"/>
        <v>2016</v>
      </c>
      <c r="W2059" s="6">
        <f t="shared" si="229"/>
        <v>42426.494583333333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H2060" t="s">
        <v>8225</v>
      </c>
      <c r="I2060" t="s">
        <v>8247</v>
      </c>
      <c r="K2060">
        <v>1425326400</v>
      </c>
      <c r="L2060">
        <v>1421916830</v>
      </c>
      <c r="M2060" t="b">
        <v>0</v>
      </c>
      <c r="N2060">
        <v>410</v>
      </c>
      <c r="O2060" s="9">
        <f t="shared" si="224"/>
        <v>168.28125</v>
      </c>
      <c r="P2060" s="12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t="b">
        <v>1</v>
      </c>
      <c r="T2060" t="s">
        <v>8295</v>
      </c>
      <c r="U2060" s="6">
        <f t="shared" si="228"/>
        <v>42026.370717592596</v>
      </c>
      <c r="V2060" s="9">
        <f t="shared" si="230"/>
        <v>2015</v>
      </c>
      <c r="W2060" s="6">
        <f t="shared" si="229"/>
        <v>42065.833333333328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H2061" t="s">
        <v>8224</v>
      </c>
      <c r="I2061" t="s">
        <v>8246</v>
      </c>
      <c r="K2061">
        <v>1454277540</v>
      </c>
      <c r="L2061">
        <v>1450880854</v>
      </c>
      <c r="M2061" t="b">
        <v>0</v>
      </c>
      <c r="N2061">
        <v>375</v>
      </c>
      <c r="O2061" s="9">
        <f t="shared" si="224"/>
        <v>143.45666666666668</v>
      </c>
      <c r="P2061" s="12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t="b">
        <v>1</v>
      </c>
      <c r="T2061" t="s">
        <v>8295</v>
      </c>
      <c r="U2061" s="6">
        <f t="shared" si="228"/>
        <v>42361.602476851855</v>
      </c>
      <c r="V2061" s="9">
        <f t="shared" si="230"/>
        <v>2015</v>
      </c>
      <c r="W2061" s="6">
        <f t="shared" si="229"/>
        <v>42400.915972222225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H2062" t="s">
        <v>8224</v>
      </c>
      <c r="I2062" t="s">
        <v>8246</v>
      </c>
      <c r="K2062">
        <v>1406129150</v>
      </c>
      <c r="L2062">
        <v>1400945150</v>
      </c>
      <c r="M2062" t="b">
        <v>0</v>
      </c>
      <c r="N2062">
        <v>1364</v>
      </c>
      <c r="O2062" s="9">
        <f t="shared" si="224"/>
        <v>196.4</v>
      </c>
      <c r="P2062" s="1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t="b">
        <v>1</v>
      </c>
      <c r="T2062" t="s">
        <v>8295</v>
      </c>
      <c r="U2062" s="6">
        <f t="shared" si="228"/>
        <v>41783.642939814818</v>
      </c>
      <c r="V2062" s="9">
        <f t="shared" si="230"/>
        <v>2014</v>
      </c>
      <c r="W2062" s="6">
        <f t="shared" si="229"/>
        <v>41843.642939814818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H2063" t="s">
        <v>8224</v>
      </c>
      <c r="I2063" t="s">
        <v>8246</v>
      </c>
      <c r="K2063">
        <v>1483208454</v>
      </c>
      <c r="L2063">
        <v>1480616454</v>
      </c>
      <c r="M2063" t="b">
        <v>0</v>
      </c>
      <c r="N2063">
        <v>35</v>
      </c>
      <c r="O2063" s="9">
        <f t="shared" si="224"/>
        <v>107.92</v>
      </c>
      <c r="P2063" s="12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t="b">
        <v>1</v>
      </c>
      <c r="T2063" t="s">
        <v>8295</v>
      </c>
      <c r="U2063" s="6">
        <f t="shared" si="228"/>
        <v>42705.764513888891</v>
      </c>
      <c r="V2063" s="9">
        <f t="shared" si="230"/>
        <v>2016</v>
      </c>
      <c r="W2063" s="6">
        <f t="shared" si="229"/>
        <v>42735.764513888891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H2064" t="s">
        <v>8232</v>
      </c>
      <c r="I2064" t="s">
        <v>8253</v>
      </c>
      <c r="K2064">
        <v>1458807098</v>
      </c>
      <c r="L2064">
        <v>1456218698</v>
      </c>
      <c r="M2064" t="b">
        <v>0</v>
      </c>
      <c r="N2064">
        <v>203</v>
      </c>
      <c r="O2064" s="9">
        <f t="shared" si="224"/>
        <v>114.977</v>
      </c>
      <c r="P2064" s="12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t="b">
        <v>1</v>
      </c>
      <c r="T2064" t="s">
        <v>8295</v>
      </c>
      <c r="U2064" s="6">
        <f t="shared" si="228"/>
        <v>42423.3830787037</v>
      </c>
      <c r="V2064" s="9">
        <f t="shared" si="230"/>
        <v>2016</v>
      </c>
      <c r="W2064" s="6">
        <f t="shared" si="229"/>
        <v>42453.341412037036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H2065" t="s">
        <v>8236</v>
      </c>
      <c r="I2065" t="s">
        <v>8249</v>
      </c>
      <c r="K2065">
        <v>1463333701</v>
      </c>
      <c r="L2065">
        <v>1460482501</v>
      </c>
      <c r="M2065" t="b">
        <v>0</v>
      </c>
      <c r="N2065">
        <v>49</v>
      </c>
      <c r="O2065" s="9">
        <f t="shared" si="224"/>
        <v>148.05000000000001</v>
      </c>
      <c r="P2065" s="12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t="b">
        <v>1</v>
      </c>
      <c r="T2065" t="s">
        <v>8295</v>
      </c>
      <c r="U2065" s="6">
        <f t="shared" si="228"/>
        <v>42472.73265046296</v>
      </c>
      <c r="V2065" s="9">
        <f t="shared" si="230"/>
        <v>2016</v>
      </c>
      <c r="W2065" s="6">
        <f t="shared" si="229"/>
        <v>42505.73265046296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H2066" t="s">
        <v>8224</v>
      </c>
      <c r="I2066" t="s">
        <v>8246</v>
      </c>
      <c r="K2066">
        <v>1370001600</v>
      </c>
      <c r="L2066">
        <v>1366879523</v>
      </c>
      <c r="M2066" t="b">
        <v>0</v>
      </c>
      <c r="N2066">
        <v>5812</v>
      </c>
      <c r="O2066" s="9">
        <f t="shared" si="224"/>
        <v>191.16676082790633</v>
      </c>
      <c r="P2066" s="12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t="b">
        <v>1</v>
      </c>
      <c r="T2066" t="s">
        <v>8295</v>
      </c>
      <c r="U2066" s="6">
        <f t="shared" si="228"/>
        <v>41389.364849537036</v>
      </c>
      <c r="V2066" s="9">
        <f t="shared" si="230"/>
        <v>2013</v>
      </c>
      <c r="W2066" s="6">
        <f t="shared" si="229"/>
        <v>41425.5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H2067" t="s">
        <v>8225</v>
      </c>
      <c r="I2067" t="s">
        <v>8247</v>
      </c>
      <c r="K2067">
        <v>1387958429</v>
      </c>
      <c r="L2067">
        <v>1385366429</v>
      </c>
      <c r="M2067" t="b">
        <v>0</v>
      </c>
      <c r="N2067">
        <v>1556</v>
      </c>
      <c r="O2067" s="9">
        <f t="shared" si="224"/>
        <v>199.215125</v>
      </c>
      <c r="P2067" s="12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t="b">
        <v>1</v>
      </c>
      <c r="T2067" t="s">
        <v>8295</v>
      </c>
      <c r="U2067" s="6">
        <f t="shared" si="228"/>
        <v>41603.333668981482</v>
      </c>
      <c r="V2067" s="9">
        <f t="shared" si="230"/>
        <v>2013</v>
      </c>
      <c r="W2067" s="6">
        <f t="shared" si="229"/>
        <v>41633.333668981482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H2068" t="s">
        <v>8224</v>
      </c>
      <c r="I2068" t="s">
        <v>8246</v>
      </c>
      <c r="K2068">
        <v>1408818683</v>
      </c>
      <c r="L2068">
        <v>1406226683</v>
      </c>
      <c r="M2068" t="b">
        <v>0</v>
      </c>
      <c r="N2068">
        <v>65</v>
      </c>
      <c r="O2068" s="9">
        <f t="shared" si="224"/>
        <v>218.6</v>
      </c>
      <c r="P2068" s="12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t="b">
        <v>1</v>
      </c>
      <c r="T2068" t="s">
        <v>8295</v>
      </c>
      <c r="U2068" s="6">
        <f t="shared" si="228"/>
        <v>41844.771793981483</v>
      </c>
      <c r="V2068" s="9">
        <f t="shared" si="230"/>
        <v>2014</v>
      </c>
      <c r="W2068" s="6">
        <f t="shared" si="229"/>
        <v>41874.771793981483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H2069" t="s">
        <v>8225</v>
      </c>
      <c r="I2069" t="s">
        <v>8247</v>
      </c>
      <c r="K2069">
        <v>1432499376</v>
      </c>
      <c r="L2069">
        <v>1429648176</v>
      </c>
      <c r="M2069" t="b">
        <v>0</v>
      </c>
      <c r="N2069">
        <v>10</v>
      </c>
      <c r="O2069" s="9">
        <f t="shared" si="224"/>
        <v>126.86868686868686</v>
      </c>
      <c r="P2069" s="12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t="b">
        <v>1</v>
      </c>
      <c r="T2069" t="s">
        <v>8295</v>
      </c>
      <c r="U2069" s="6">
        <f t="shared" si="228"/>
        <v>42115.853888888887</v>
      </c>
      <c r="V2069" s="9">
        <f t="shared" si="230"/>
        <v>2015</v>
      </c>
      <c r="W2069" s="6">
        <f t="shared" si="229"/>
        <v>42148.853888888887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H2070" t="s">
        <v>8224</v>
      </c>
      <c r="I2070" t="s">
        <v>8246</v>
      </c>
      <c r="K2070">
        <v>1476994315</v>
      </c>
      <c r="L2070">
        <v>1474402315</v>
      </c>
      <c r="M2070" t="b">
        <v>0</v>
      </c>
      <c r="N2070">
        <v>76</v>
      </c>
      <c r="O2070" s="9">
        <f t="shared" si="224"/>
        <v>105.22387999999999</v>
      </c>
      <c r="P2070" s="12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t="b">
        <v>1</v>
      </c>
      <c r="T2070" t="s">
        <v>8295</v>
      </c>
      <c r="U2070" s="6">
        <f t="shared" si="228"/>
        <v>42633.841608796298</v>
      </c>
      <c r="V2070" s="9">
        <f t="shared" si="230"/>
        <v>2016</v>
      </c>
      <c r="W2070" s="6">
        <f t="shared" si="229"/>
        <v>42663.841608796298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H2071" t="s">
        <v>8224</v>
      </c>
      <c r="I2071" t="s">
        <v>8246</v>
      </c>
      <c r="K2071">
        <v>1451776791</v>
      </c>
      <c r="L2071">
        <v>1449098391</v>
      </c>
      <c r="M2071" t="b">
        <v>0</v>
      </c>
      <c r="N2071">
        <v>263</v>
      </c>
      <c r="O2071" s="9">
        <f t="shared" si="224"/>
        <v>128.40665999999999</v>
      </c>
      <c r="P2071" s="12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t="b">
        <v>1</v>
      </c>
      <c r="T2071" t="s">
        <v>8295</v>
      </c>
      <c r="U2071" s="6">
        <f t="shared" si="228"/>
        <v>42340.972118055557</v>
      </c>
      <c r="V2071" s="9">
        <f t="shared" si="230"/>
        <v>2015</v>
      </c>
      <c r="W2071" s="6">
        <f t="shared" si="229"/>
        <v>42371.972118055557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H2072" t="s">
        <v>8236</v>
      </c>
      <c r="I2072" t="s">
        <v>8249</v>
      </c>
      <c r="K2072">
        <v>1467128723</v>
      </c>
      <c r="L2072">
        <v>1464536723</v>
      </c>
      <c r="M2072" t="b">
        <v>0</v>
      </c>
      <c r="N2072">
        <v>1530</v>
      </c>
      <c r="O2072" s="9">
        <f t="shared" si="224"/>
        <v>317.3272</v>
      </c>
      <c r="P2072" s="1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t="b">
        <v>1</v>
      </c>
      <c r="T2072" t="s">
        <v>8295</v>
      </c>
      <c r="U2072" s="6">
        <f t="shared" si="228"/>
        <v>42519.6565162037</v>
      </c>
      <c r="V2072" s="9">
        <f t="shared" si="230"/>
        <v>2016</v>
      </c>
      <c r="W2072" s="6">
        <f t="shared" si="229"/>
        <v>42549.6565162037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H2073" t="s">
        <v>8224</v>
      </c>
      <c r="I2073" t="s">
        <v>8246</v>
      </c>
      <c r="K2073">
        <v>1475390484</v>
      </c>
      <c r="L2073">
        <v>1471502484</v>
      </c>
      <c r="M2073" t="b">
        <v>0</v>
      </c>
      <c r="N2073">
        <v>278</v>
      </c>
      <c r="O2073" s="9">
        <f t="shared" si="224"/>
        <v>280.73</v>
      </c>
      <c r="P2073" s="12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t="b">
        <v>1</v>
      </c>
      <c r="T2073" t="s">
        <v>8295</v>
      </c>
      <c r="U2073" s="6">
        <f t="shared" si="228"/>
        <v>42600.278749999998</v>
      </c>
      <c r="V2073" s="9">
        <f t="shared" si="230"/>
        <v>2016</v>
      </c>
      <c r="W2073" s="6">
        <f t="shared" si="229"/>
        <v>42645.278749999998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H2074" t="s">
        <v>8224</v>
      </c>
      <c r="I2074" t="s">
        <v>8246</v>
      </c>
      <c r="K2074">
        <v>1462629432</v>
      </c>
      <c r="L2074">
        <v>1460037432</v>
      </c>
      <c r="M2074" t="b">
        <v>0</v>
      </c>
      <c r="N2074">
        <v>350</v>
      </c>
      <c r="O2074" s="9">
        <f t="shared" si="224"/>
        <v>110.73146853146854</v>
      </c>
      <c r="P2074" s="12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t="b">
        <v>1</v>
      </c>
      <c r="T2074" t="s">
        <v>8295</v>
      </c>
      <c r="U2074" s="6">
        <f t="shared" si="228"/>
        <v>42467.581388888888</v>
      </c>
      <c r="V2074" s="9">
        <f t="shared" si="230"/>
        <v>2016</v>
      </c>
      <c r="W2074" s="6">
        <f t="shared" si="229"/>
        <v>42497.581388888888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H2075" t="s">
        <v>8224</v>
      </c>
      <c r="I2075" t="s">
        <v>8246</v>
      </c>
      <c r="K2075">
        <v>1431100918</v>
      </c>
      <c r="L2075">
        <v>1427212918</v>
      </c>
      <c r="M2075" t="b">
        <v>0</v>
      </c>
      <c r="N2075">
        <v>470</v>
      </c>
      <c r="O2075" s="9">
        <f t="shared" si="224"/>
        <v>152.60429999999999</v>
      </c>
      <c r="P2075" s="12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t="b">
        <v>1</v>
      </c>
      <c r="T2075" t="s">
        <v>8295</v>
      </c>
      <c r="U2075" s="6">
        <f t="shared" si="228"/>
        <v>42087.668032407411</v>
      </c>
      <c r="V2075" s="9">
        <f t="shared" si="230"/>
        <v>2015</v>
      </c>
      <c r="W2075" s="6">
        <f t="shared" si="229"/>
        <v>42132.668032407411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H2076" t="s">
        <v>8224</v>
      </c>
      <c r="I2076" t="s">
        <v>8246</v>
      </c>
      <c r="K2076">
        <v>1462564182</v>
      </c>
      <c r="L2076">
        <v>1459972182</v>
      </c>
      <c r="M2076" t="b">
        <v>0</v>
      </c>
      <c r="N2076">
        <v>3</v>
      </c>
      <c r="O2076" s="9">
        <f t="shared" si="224"/>
        <v>102.5</v>
      </c>
      <c r="P2076" s="12">
        <f t="shared" si="225"/>
        <v>205</v>
      </c>
      <c r="Q2076" t="str">
        <f t="shared" si="226"/>
        <v>technology</v>
      </c>
      <c r="R2076" t="str">
        <f t="shared" si="227"/>
        <v>hardware</v>
      </c>
      <c r="S2076" t="b">
        <v>1</v>
      </c>
      <c r="T2076" t="s">
        <v>8295</v>
      </c>
      <c r="U2076" s="6">
        <f t="shared" si="228"/>
        <v>42466.826180555552</v>
      </c>
      <c r="V2076" s="9">
        <f t="shared" si="230"/>
        <v>2016</v>
      </c>
      <c r="W2076" s="6">
        <f t="shared" si="229"/>
        <v>42496.826180555552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H2077" t="s">
        <v>8224</v>
      </c>
      <c r="I2077" t="s">
        <v>8246</v>
      </c>
      <c r="K2077">
        <v>1374769288</v>
      </c>
      <c r="L2077">
        <v>1372177288</v>
      </c>
      <c r="M2077" t="b">
        <v>0</v>
      </c>
      <c r="N2077">
        <v>8200</v>
      </c>
      <c r="O2077" s="9">
        <f t="shared" si="224"/>
        <v>1678.3738373837384</v>
      </c>
      <c r="P2077" s="12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t="b">
        <v>1</v>
      </c>
      <c r="T2077" t="s">
        <v>8295</v>
      </c>
      <c r="U2077" s="6">
        <f t="shared" si="228"/>
        <v>41450.681574074071</v>
      </c>
      <c r="V2077" s="9">
        <f t="shared" si="230"/>
        <v>2013</v>
      </c>
      <c r="W2077" s="6">
        <f t="shared" si="229"/>
        <v>41480.681574074071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H2078" t="s">
        <v>8225</v>
      </c>
      <c r="I2078" t="s">
        <v>8247</v>
      </c>
      <c r="K2078">
        <v>1406149689</v>
      </c>
      <c r="L2078">
        <v>1402693689</v>
      </c>
      <c r="M2078" t="b">
        <v>0</v>
      </c>
      <c r="N2078">
        <v>8359</v>
      </c>
      <c r="O2078" s="9">
        <f t="shared" si="224"/>
        <v>543.349156424581</v>
      </c>
      <c r="P2078" s="12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t="b">
        <v>1</v>
      </c>
      <c r="T2078" t="s">
        <v>8295</v>
      </c>
      <c r="U2078" s="6">
        <f t="shared" si="228"/>
        <v>41803.880659722221</v>
      </c>
      <c r="V2078" s="9">
        <f t="shared" si="230"/>
        <v>2014</v>
      </c>
      <c r="W2078" s="6">
        <f t="shared" si="229"/>
        <v>41843.880659722221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H2079" t="s">
        <v>8224</v>
      </c>
      <c r="I2079" t="s">
        <v>8246</v>
      </c>
      <c r="K2079">
        <v>1433538000</v>
      </c>
      <c r="L2079">
        <v>1428541276</v>
      </c>
      <c r="M2079" t="b">
        <v>0</v>
      </c>
      <c r="N2079">
        <v>188</v>
      </c>
      <c r="O2079" s="9">
        <f t="shared" si="224"/>
        <v>115.508</v>
      </c>
      <c r="P2079" s="12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t="b">
        <v>1</v>
      </c>
      <c r="T2079" t="s">
        <v>8295</v>
      </c>
      <c r="U2079" s="6">
        <f t="shared" si="228"/>
        <v>42103.042546296296</v>
      </c>
      <c r="V2079" s="9">
        <f t="shared" si="230"/>
        <v>2015</v>
      </c>
      <c r="W2079" s="6">
        <f t="shared" si="229"/>
        <v>42160.875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H2080" t="s">
        <v>8227</v>
      </c>
      <c r="I2080" t="s">
        <v>8249</v>
      </c>
      <c r="K2080">
        <v>1482085857</v>
      </c>
      <c r="L2080">
        <v>1479493857</v>
      </c>
      <c r="M2080" t="b">
        <v>0</v>
      </c>
      <c r="N2080">
        <v>48</v>
      </c>
      <c r="O2080" s="9">
        <f t="shared" si="224"/>
        <v>131.20500000000001</v>
      </c>
      <c r="P2080" s="12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t="b">
        <v>1</v>
      </c>
      <c r="T2080" t="s">
        <v>8295</v>
      </c>
      <c r="U2080" s="6">
        <f t="shared" si="228"/>
        <v>42692.771493055552</v>
      </c>
      <c r="V2080" s="9">
        <f t="shared" si="230"/>
        <v>2016</v>
      </c>
      <c r="W2080" s="6">
        <f t="shared" si="229"/>
        <v>42722.771493055552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H2081" t="s">
        <v>8225</v>
      </c>
      <c r="I2081" t="s">
        <v>8247</v>
      </c>
      <c r="K2081">
        <v>1435258800</v>
      </c>
      <c r="L2081">
        <v>1432659793</v>
      </c>
      <c r="M2081" t="b">
        <v>0</v>
      </c>
      <c r="N2081">
        <v>607</v>
      </c>
      <c r="O2081" s="9">
        <f t="shared" si="224"/>
        <v>288.17</v>
      </c>
      <c r="P2081" s="12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t="b">
        <v>1</v>
      </c>
      <c r="T2081" t="s">
        <v>8295</v>
      </c>
      <c r="U2081" s="6">
        <f t="shared" si="228"/>
        <v>42150.71056712963</v>
      </c>
      <c r="V2081" s="9">
        <f t="shared" si="230"/>
        <v>2015</v>
      </c>
      <c r="W2081" s="6">
        <f t="shared" si="229"/>
        <v>42180.791666666672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H2082" t="s">
        <v>8224</v>
      </c>
      <c r="I2082" t="s">
        <v>8246</v>
      </c>
      <c r="K2082">
        <v>1447286300</v>
      </c>
      <c r="L2082">
        <v>1444690700</v>
      </c>
      <c r="M2082" t="b">
        <v>0</v>
      </c>
      <c r="N2082">
        <v>50</v>
      </c>
      <c r="O2082" s="9">
        <f t="shared" si="224"/>
        <v>507.8</v>
      </c>
      <c r="P2082" s="1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t="b">
        <v>1</v>
      </c>
      <c r="T2082" t="s">
        <v>8295</v>
      </c>
      <c r="U2082" s="6">
        <f t="shared" si="228"/>
        <v>42289.957175925927</v>
      </c>
      <c r="V2082" s="9">
        <f t="shared" si="230"/>
        <v>2015</v>
      </c>
      <c r="W2082" s="6">
        <f t="shared" si="229"/>
        <v>42319.998842592591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H2083" t="s">
        <v>8224</v>
      </c>
      <c r="I2083" t="s">
        <v>8246</v>
      </c>
      <c r="K2083">
        <v>1337144340</v>
      </c>
      <c r="L2083">
        <v>1333597555</v>
      </c>
      <c r="M2083" t="b">
        <v>0</v>
      </c>
      <c r="N2083">
        <v>55</v>
      </c>
      <c r="O2083" s="9">
        <f t="shared" si="224"/>
        <v>114.57142857142857</v>
      </c>
      <c r="P2083" s="12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t="b">
        <v>1</v>
      </c>
      <c r="T2083" t="s">
        <v>8279</v>
      </c>
      <c r="U2083" s="6">
        <f t="shared" si="228"/>
        <v>41004.15688657407</v>
      </c>
      <c r="V2083" s="9">
        <f t="shared" si="230"/>
        <v>2012</v>
      </c>
      <c r="W2083" s="6">
        <f t="shared" si="229"/>
        <v>41045.207638888889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H2084" t="s">
        <v>8224</v>
      </c>
      <c r="I2084" t="s">
        <v>8246</v>
      </c>
      <c r="K2084">
        <v>1322106796</v>
      </c>
      <c r="L2084">
        <v>1316919196</v>
      </c>
      <c r="M2084" t="b">
        <v>0</v>
      </c>
      <c r="N2084">
        <v>38</v>
      </c>
      <c r="O2084" s="9">
        <f t="shared" si="224"/>
        <v>110.73333333333333</v>
      </c>
      <c r="P2084" s="12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t="b">
        <v>1</v>
      </c>
      <c r="T2084" t="s">
        <v>8279</v>
      </c>
      <c r="U2084" s="6">
        <f t="shared" si="228"/>
        <v>40811.120324074072</v>
      </c>
      <c r="V2084" s="9">
        <f t="shared" si="230"/>
        <v>2011</v>
      </c>
      <c r="W2084" s="6">
        <f t="shared" si="229"/>
        <v>40871.161990740744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H2085" t="s">
        <v>8224</v>
      </c>
      <c r="I2085" t="s">
        <v>8246</v>
      </c>
      <c r="K2085">
        <v>1338830395</v>
      </c>
      <c r="L2085">
        <v>1336238395</v>
      </c>
      <c r="M2085" t="b">
        <v>0</v>
      </c>
      <c r="N2085">
        <v>25</v>
      </c>
      <c r="O2085" s="9">
        <f t="shared" si="224"/>
        <v>113.33333333333333</v>
      </c>
      <c r="P2085" s="12">
        <f t="shared" si="225"/>
        <v>34</v>
      </c>
      <c r="Q2085" t="str">
        <f t="shared" si="226"/>
        <v>music</v>
      </c>
      <c r="R2085" t="str">
        <f t="shared" si="227"/>
        <v>indie rock</v>
      </c>
      <c r="S2085" t="b">
        <v>1</v>
      </c>
      <c r="T2085" t="s">
        <v>8279</v>
      </c>
      <c r="U2085" s="6">
        <f t="shared" si="228"/>
        <v>41034.72216435185</v>
      </c>
      <c r="V2085" s="9">
        <f t="shared" si="230"/>
        <v>2012</v>
      </c>
      <c r="W2085" s="6">
        <f t="shared" si="229"/>
        <v>41064.72216435185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H2086" t="s">
        <v>8224</v>
      </c>
      <c r="I2086" t="s">
        <v>8246</v>
      </c>
      <c r="K2086">
        <v>1399186740</v>
      </c>
      <c r="L2086">
        <v>1396468782</v>
      </c>
      <c r="M2086" t="b">
        <v>0</v>
      </c>
      <c r="N2086">
        <v>46</v>
      </c>
      <c r="O2086" s="9">
        <f t="shared" si="224"/>
        <v>108.33333333333333</v>
      </c>
      <c r="P2086" s="12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t="b">
        <v>1</v>
      </c>
      <c r="T2086" t="s">
        <v>8279</v>
      </c>
      <c r="U2086" s="6">
        <f t="shared" si="228"/>
        <v>41731.833124999997</v>
      </c>
      <c r="V2086" s="9">
        <f t="shared" si="230"/>
        <v>2014</v>
      </c>
      <c r="W2086" s="6">
        <f t="shared" si="229"/>
        <v>41763.290972222225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H2087" t="s">
        <v>8224</v>
      </c>
      <c r="I2087" t="s">
        <v>8246</v>
      </c>
      <c r="K2087">
        <v>1342382587</v>
      </c>
      <c r="L2087">
        <v>1339790587</v>
      </c>
      <c r="M2087" t="b">
        <v>0</v>
      </c>
      <c r="N2087">
        <v>83</v>
      </c>
      <c r="O2087" s="9">
        <f t="shared" si="224"/>
        <v>123.53333333333333</v>
      </c>
      <c r="P2087" s="12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t="b">
        <v>1</v>
      </c>
      <c r="T2087" t="s">
        <v>8279</v>
      </c>
      <c r="U2087" s="6">
        <f t="shared" si="228"/>
        <v>41075.835497685184</v>
      </c>
      <c r="V2087" s="9">
        <f t="shared" si="230"/>
        <v>2012</v>
      </c>
      <c r="W2087" s="6">
        <f t="shared" si="229"/>
        <v>41105.835497685184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H2088" t="s">
        <v>8224</v>
      </c>
      <c r="I2088" t="s">
        <v>8246</v>
      </c>
      <c r="K2088">
        <v>1323838740</v>
      </c>
      <c r="L2088">
        <v>1321200332</v>
      </c>
      <c r="M2088" t="b">
        <v>0</v>
      </c>
      <c r="N2088">
        <v>35</v>
      </c>
      <c r="O2088" s="9">
        <f t="shared" si="224"/>
        <v>100.7</v>
      </c>
      <c r="P2088" s="12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t="b">
        <v>1</v>
      </c>
      <c r="T2088" t="s">
        <v>8279</v>
      </c>
      <c r="U2088" s="6">
        <f t="shared" si="228"/>
        <v>40860.67050925926</v>
      </c>
      <c r="V2088" s="9">
        <f t="shared" si="230"/>
        <v>2011</v>
      </c>
      <c r="W2088" s="6">
        <f t="shared" si="229"/>
        <v>40891.207638888889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H2089" t="s">
        <v>8224</v>
      </c>
      <c r="I2089" t="s">
        <v>8246</v>
      </c>
      <c r="K2089">
        <v>1315457658</v>
      </c>
      <c r="L2089">
        <v>1312865658</v>
      </c>
      <c r="M2089" t="b">
        <v>0</v>
      </c>
      <c r="N2089">
        <v>25</v>
      </c>
      <c r="O2089" s="9">
        <f t="shared" si="224"/>
        <v>103.53333333333333</v>
      </c>
      <c r="P2089" s="12">
        <f t="shared" si="225"/>
        <v>62.12</v>
      </c>
      <c r="Q2089" t="str">
        <f t="shared" si="226"/>
        <v>music</v>
      </c>
      <c r="R2089" t="str">
        <f t="shared" si="227"/>
        <v>indie rock</v>
      </c>
      <c r="S2089" t="b">
        <v>1</v>
      </c>
      <c r="T2089" t="s">
        <v>8279</v>
      </c>
      <c r="U2089" s="6">
        <f t="shared" si="228"/>
        <v>40764.204375000001</v>
      </c>
      <c r="V2089" s="9">
        <f t="shared" si="230"/>
        <v>2011</v>
      </c>
      <c r="W2089" s="6">
        <f t="shared" si="229"/>
        <v>40794.204375000001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H2090" t="s">
        <v>8224</v>
      </c>
      <c r="I2090" t="s">
        <v>8246</v>
      </c>
      <c r="K2090">
        <v>1284177540</v>
      </c>
      <c r="L2090">
        <v>1281028152</v>
      </c>
      <c r="M2090" t="b">
        <v>0</v>
      </c>
      <c r="N2090">
        <v>75</v>
      </c>
      <c r="O2090" s="9">
        <f t="shared" si="224"/>
        <v>115.51066666666667</v>
      </c>
      <c r="P2090" s="12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t="b">
        <v>1</v>
      </c>
      <c r="T2090" t="s">
        <v>8279</v>
      </c>
      <c r="U2090" s="6">
        <f t="shared" si="228"/>
        <v>40395.714722222227</v>
      </c>
      <c r="V2090" s="9">
        <f t="shared" si="230"/>
        <v>2010</v>
      </c>
      <c r="W2090" s="6">
        <f t="shared" si="229"/>
        <v>40432.165972222225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H2091" t="s">
        <v>8224</v>
      </c>
      <c r="I2091" t="s">
        <v>8246</v>
      </c>
      <c r="K2091">
        <v>1375408194</v>
      </c>
      <c r="L2091">
        <v>1372384194</v>
      </c>
      <c r="M2091" t="b">
        <v>0</v>
      </c>
      <c r="N2091">
        <v>62</v>
      </c>
      <c r="O2091" s="9">
        <f t="shared" si="224"/>
        <v>120.4004</v>
      </c>
      <c r="P2091" s="12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t="b">
        <v>1</v>
      </c>
      <c r="T2091" t="s">
        <v>8279</v>
      </c>
      <c r="U2091" s="6">
        <f t="shared" si="228"/>
        <v>41453.076319444444</v>
      </c>
      <c r="V2091" s="9">
        <f t="shared" si="230"/>
        <v>2013</v>
      </c>
      <c r="W2091" s="6">
        <f t="shared" si="229"/>
        <v>41488.076319444444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H2092" t="s">
        <v>8224</v>
      </c>
      <c r="I2092" t="s">
        <v>8246</v>
      </c>
      <c r="K2092">
        <v>1361696955</v>
      </c>
      <c r="L2092">
        <v>1359104955</v>
      </c>
      <c r="M2092" t="b">
        <v>0</v>
      </c>
      <c r="N2092">
        <v>160</v>
      </c>
      <c r="O2092" s="9">
        <f t="shared" si="224"/>
        <v>115.040375</v>
      </c>
      <c r="P2092" s="1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t="b">
        <v>1</v>
      </c>
      <c r="T2092" t="s">
        <v>8279</v>
      </c>
      <c r="U2092" s="6">
        <f t="shared" si="228"/>
        <v>41299.381423611107</v>
      </c>
      <c r="V2092" s="9">
        <f t="shared" si="230"/>
        <v>2013</v>
      </c>
      <c r="W2092" s="6">
        <f t="shared" si="229"/>
        <v>41329.381423611107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H2093" t="s">
        <v>8224</v>
      </c>
      <c r="I2093" t="s">
        <v>8246</v>
      </c>
      <c r="K2093">
        <v>1299009600</v>
      </c>
      <c r="L2093">
        <v>1294818278</v>
      </c>
      <c r="M2093" t="b">
        <v>0</v>
      </c>
      <c r="N2093">
        <v>246</v>
      </c>
      <c r="O2093" s="9">
        <f t="shared" si="224"/>
        <v>120.46777777777778</v>
      </c>
      <c r="P2093" s="12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t="b">
        <v>1</v>
      </c>
      <c r="T2093" t="s">
        <v>8279</v>
      </c>
      <c r="U2093" s="6">
        <f t="shared" si="228"/>
        <v>40555.322662037041</v>
      </c>
      <c r="V2093" s="9">
        <f t="shared" si="230"/>
        <v>2011</v>
      </c>
      <c r="W2093" s="6">
        <f t="shared" si="229"/>
        <v>40603.833333333336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H2094" t="s">
        <v>8224</v>
      </c>
      <c r="I2094" t="s">
        <v>8246</v>
      </c>
      <c r="K2094">
        <v>1318006732</v>
      </c>
      <c r="L2094">
        <v>1312822732</v>
      </c>
      <c r="M2094" t="b">
        <v>0</v>
      </c>
      <c r="N2094">
        <v>55</v>
      </c>
      <c r="O2094" s="9">
        <f t="shared" si="224"/>
        <v>101.28333333333333</v>
      </c>
      <c r="P2094" s="12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t="b">
        <v>1</v>
      </c>
      <c r="T2094" t="s">
        <v>8279</v>
      </c>
      <c r="U2094" s="6">
        <f t="shared" si="228"/>
        <v>40763.707546296297</v>
      </c>
      <c r="V2094" s="9">
        <f t="shared" si="230"/>
        <v>2011</v>
      </c>
      <c r="W2094" s="6">
        <f t="shared" si="229"/>
        <v>40823.707546296297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H2095" t="s">
        <v>8224</v>
      </c>
      <c r="I2095" t="s">
        <v>8246</v>
      </c>
      <c r="K2095">
        <v>1356211832</v>
      </c>
      <c r="L2095">
        <v>1351024232</v>
      </c>
      <c r="M2095" t="b">
        <v>0</v>
      </c>
      <c r="N2095">
        <v>23</v>
      </c>
      <c r="O2095" s="9">
        <f t="shared" si="224"/>
        <v>102.46666666666667</v>
      </c>
      <c r="P2095" s="12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t="b">
        <v>1</v>
      </c>
      <c r="T2095" t="s">
        <v>8279</v>
      </c>
      <c r="U2095" s="6">
        <f t="shared" si="228"/>
        <v>41205.854537037041</v>
      </c>
      <c r="V2095" s="9">
        <f t="shared" si="230"/>
        <v>2012</v>
      </c>
      <c r="W2095" s="6">
        <f t="shared" si="229"/>
        <v>41265.896203703705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H2096" t="s">
        <v>8224</v>
      </c>
      <c r="I2096" t="s">
        <v>8246</v>
      </c>
      <c r="K2096">
        <v>1330916400</v>
      </c>
      <c r="L2096">
        <v>1327969730</v>
      </c>
      <c r="M2096" t="b">
        <v>0</v>
      </c>
      <c r="N2096">
        <v>72</v>
      </c>
      <c r="O2096" s="9">
        <f t="shared" si="224"/>
        <v>120.54285714285714</v>
      </c>
      <c r="P2096" s="12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t="b">
        <v>1</v>
      </c>
      <c r="T2096" t="s">
        <v>8279</v>
      </c>
      <c r="U2096" s="6">
        <f t="shared" si="228"/>
        <v>40939.02002314815</v>
      </c>
      <c r="V2096" s="9">
        <f t="shared" si="230"/>
        <v>2012</v>
      </c>
      <c r="W2096" s="6">
        <f t="shared" si="229"/>
        <v>40973.125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H2097" t="s">
        <v>8224</v>
      </c>
      <c r="I2097" t="s">
        <v>8246</v>
      </c>
      <c r="K2097">
        <v>1317576973</v>
      </c>
      <c r="L2097">
        <v>1312392973</v>
      </c>
      <c r="M2097" t="b">
        <v>0</v>
      </c>
      <c r="N2097">
        <v>22</v>
      </c>
      <c r="O2097" s="9">
        <f t="shared" si="224"/>
        <v>100</v>
      </c>
      <c r="P2097" s="12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t="b">
        <v>1</v>
      </c>
      <c r="T2097" t="s">
        <v>8279</v>
      </c>
      <c r="U2097" s="6">
        <f t="shared" si="228"/>
        <v>40758.733483796299</v>
      </c>
      <c r="V2097" s="9">
        <f t="shared" si="230"/>
        <v>2011</v>
      </c>
      <c r="W2097" s="6">
        <f t="shared" si="229"/>
        <v>40818.733483796299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H2098" t="s">
        <v>8224</v>
      </c>
      <c r="I2098" t="s">
        <v>8246</v>
      </c>
      <c r="K2098">
        <v>1351223940</v>
      </c>
      <c r="L2098">
        <v>1349892735</v>
      </c>
      <c r="M2098" t="b">
        <v>0</v>
      </c>
      <c r="N2098">
        <v>14</v>
      </c>
      <c r="O2098" s="9">
        <f t="shared" si="224"/>
        <v>101.66666666666667</v>
      </c>
      <c r="P2098" s="12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t="b">
        <v>1</v>
      </c>
      <c r="T2098" t="s">
        <v>8279</v>
      </c>
      <c r="U2098" s="6">
        <f t="shared" si="228"/>
        <v>41192.758506944447</v>
      </c>
      <c r="V2098" s="9">
        <f t="shared" si="230"/>
        <v>2012</v>
      </c>
      <c r="W2098" s="6">
        <f t="shared" si="229"/>
        <v>41208.165972222225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H2099" t="s">
        <v>8224</v>
      </c>
      <c r="I2099" t="s">
        <v>8246</v>
      </c>
      <c r="K2099">
        <v>1322751735</v>
      </c>
      <c r="L2099">
        <v>1317564135</v>
      </c>
      <c r="M2099" t="b">
        <v>0</v>
      </c>
      <c r="N2099">
        <v>38</v>
      </c>
      <c r="O2099" s="9">
        <f t="shared" si="224"/>
        <v>100</v>
      </c>
      <c r="P2099" s="12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t="b">
        <v>1</v>
      </c>
      <c r="T2099" t="s">
        <v>8279</v>
      </c>
      <c r="U2099" s="6">
        <f t="shared" si="228"/>
        <v>40818.584895833337</v>
      </c>
      <c r="V2099" s="9">
        <f t="shared" si="230"/>
        <v>2011</v>
      </c>
      <c r="W2099" s="6">
        <f t="shared" si="229"/>
        <v>40878.626562500001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H2100" t="s">
        <v>8224</v>
      </c>
      <c r="I2100" t="s">
        <v>8246</v>
      </c>
      <c r="K2100">
        <v>1331174635</v>
      </c>
      <c r="L2100">
        <v>1328582635</v>
      </c>
      <c r="M2100" t="b">
        <v>0</v>
      </c>
      <c r="N2100">
        <v>32</v>
      </c>
      <c r="O2100" s="9">
        <f t="shared" si="224"/>
        <v>100.33333333333333</v>
      </c>
      <c r="P2100" s="12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t="b">
        <v>1</v>
      </c>
      <c r="T2100" t="s">
        <v>8279</v>
      </c>
      <c r="U2100" s="6">
        <f t="shared" si="228"/>
        <v>40946.11383101852</v>
      </c>
      <c r="V2100" s="9">
        <f t="shared" si="230"/>
        <v>2012</v>
      </c>
      <c r="W2100" s="6">
        <f t="shared" si="229"/>
        <v>40976.11383101852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H2101" t="s">
        <v>8224</v>
      </c>
      <c r="I2101" t="s">
        <v>8246</v>
      </c>
      <c r="K2101">
        <v>1435808400</v>
      </c>
      <c r="L2101">
        <v>1434650084</v>
      </c>
      <c r="M2101" t="b">
        <v>0</v>
      </c>
      <c r="N2101">
        <v>63</v>
      </c>
      <c r="O2101" s="9">
        <f t="shared" si="224"/>
        <v>132.36666666666667</v>
      </c>
      <c r="P2101" s="12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t="b">
        <v>1</v>
      </c>
      <c r="T2101" t="s">
        <v>8279</v>
      </c>
      <c r="U2101" s="6">
        <f t="shared" si="228"/>
        <v>42173.746342592596</v>
      </c>
      <c r="V2101" s="9">
        <f t="shared" si="230"/>
        <v>2015</v>
      </c>
      <c r="W2101" s="6">
        <f t="shared" si="229"/>
        <v>42187.152777777781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H2102" t="s">
        <v>8224</v>
      </c>
      <c r="I2102" t="s">
        <v>8246</v>
      </c>
      <c r="K2102">
        <v>1341028740</v>
      </c>
      <c r="L2102">
        <v>1339704141</v>
      </c>
      <c r="M2102" t="b">
        <v>0</v>
      </c>
      <c r="N2102">
        <v>27</v>
      </c>
      <c r="O2102" s="9">
        <f t="shared" si="224"/>
        <v>136.66666666666666</v>
      </c>
      <c r="P2102" s="1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t="b">
        <v>1</v>
      </c>
      <c r="T2102" t="s">
        <v>8279</v>
      </c>
      <c r="U2102" s="6">
        <f t="shared" si="228"/>
        <v>41074.834965277776</v>
      </c>
      <c r="V2102" s="9">
        <f t="shared" si="230"/>
        <v>2012</v>
      </c>
      <c r="W2102" s="6">
        <f t="shared" si="229"/>
        <v>41090.165972222225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H2103" t="s">
        <v>8224</v>
      </c>
      <c r="I2103" t="s">
        <v>8246</v>
      </c>
      <c r="K2103">
        <v>1329104114</v>
      </c>
      <c r="L2103">
        <v>1323920114</v>
      </c>
      <c r="M2103" t="b">
        <v>0</v>
      </c>
      <c r="N2103">
        <v>44</v>
      </c>
      <c r="O2103" s="9">
        <f t="shared" si="224"/>
        <v>113.25</v>
      </c>
      <c r="P2103" s="12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t="b">
        <v>1</v>
      </c>
      <c r="T2103" t="s">
        <v>8279</v>
      </c>
      <c r="U2103" s="6">
        <f t="shared" si="228"/>
        <v>40892.149467592593</v>
      </c>
      <c r="V2103" s="9">
        <f t="shared" si="230"/>
        <v>2011</v>
      </c>
      <c r="W2103" s="6">
        <f t="shared" si="229"/>
        <v>40952.149467592593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H2104" t="s">
        <v>8224</v>
      </c>
      <c r="I2104" t="s">
        <v>8246</v>
      </c>
      <c r="K2104">
        <v>1304628648</v>
      </c>
      <c r="L2104">
        <v>1302036648</v>
      </c>
      <c r="M2104" t="b">
        <v>0</v>
      </c>
      <c r="N2104">
        <v>38</v>
      </c>
      <c r="O2104" s="9">
        <f t="shared" si="224"/>
        <v>136</v>
      </c>
      <c r="P2104" s="12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t="b">
        <v>1</v>
      </c>
      <c r="T2104" t="s">
        <v>8279</v>
      </c>
      <c r="U2104" s="6">
        <f t="shared" si="228"/>
        <v>40638.868611111109</v>
      </c>
      <c r="V2104" s="9">
        <f t="shared" si="230"/>
        <v>2011</v>
      </c>
      <c r="W2104" s="6">
        <f t="shared" si="229"/>
        <v>40668.868611111109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H2105" t="s">
        <v>8224</v>
      </c>
      <c r="I2105" t="s">
        <v>8246</v>
      </c>
      <c r="K2105">
        <v>1352488027</v>
      </c>
      <c r="L2105">
        <v>1349892427</v>
      </c>
      <c r="M2105" t="b">
        <v>0</v>
      </c>
      <c r="N2105">
        <v>115</v>
      </c>
      <c r="O2105" s="9">
        <f t="shared" si="224"/>
        <v>146.12318374694613</v>
      </c>
      <c r="P2105" s="12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t="b">
        <v>1</v>
      </c>
      <c r="T2105" t="s">
        <v>8279</v>
      </c>
      <c r="U2105" s="6">
        <f t="shared" si="228"/>
        <v>41192.754942129628</v>
      </c>
      <c r="V2105" s="9">
        <f t="shared" si="230"/>
        <v>2012</v>
      </c>
      <c r="W2105" s="6">
        <f t="shared" si="229"/>
        <v>41222.7966087963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H2106" t="s">
        <v>8224</v>
      </c>
      <c r="I2106" t="s">
        <v>8246</v>
      </c>
      <c r="K2106">
        <v>1369958400</v>
      </c>
      <c r="L2106">
        <v>1367286434</v>
      </c>
      <c r="M2106" t="b">
        <v>0</v>
      </c>
      <c r="N2106">
        <v>37</v>
      </c>
      <c r="O2106" s="9">
        <f t="shared" si="224"/>
        <v>129.5</v>
      </c>
      <c r="P2106" s="12">
        <f t="shared" si="225"/>
        <v>28</v>
      </c>
      <c r="Q2106" t="str">
        <f t="shared" si="226"/>
        <v>music</v>
      </c>
      <c r="R2106" t="str">
        <f t="shared" si="227"/>
        <v>indie rock</v>
      </c>
      <c r="S2106" t="b">
        <v>1</v>
      </c>
      <c r="T2106" t="s">
        <v>8279</v>
      </c>
      <c r="U2106" s="6">
        <f t="shared" si="228"/>
        <v>41394.074467592596</v>
      </c>
      <c r="V2106" s="9">
        <f t="shared" si="230"/>
        <v>2013</v>
      </c>
      <c r="W2106" s="6">
        <f t="shared" si="229"/>
        <v>41425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H2107" t="s">
        <v>8224</v>
      </c>
      <c r="I2107" t="s">
        <v>8246</v>
      </c>
      <c r="K2107">
        <v>1416542400</v>
      </c>
      <c r="L2107">
        <v>1415472953</v>
      </c>
      <c r="M2107" t="b">
        <v>0</v>
      </c>
      <c r="N2107">
        <v>99</v>
      </c>
      <c r="O2107" s="9">
        <f t="shared" si="224"/>
        <v>254</v>
      </c>
      <c r="P2107" s="12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t="b">
        <v>1</v>
      </c>
      <c r="T2107" t="s">
        <v>8279</v>
      </c>
      <c r="U2107" s="6">
        <f t="shared" si="228"/>
        <v>41951.788807870369</v>
      </c>
      <c r="V2107" s="9">
        <f t="shared" si="230"/>
        <v>2014</v>
      </c>
      <c r="W2107" s="6">
        <f t="shared" si="229"/>
        <v>41964.166666666672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H2108" t="s">
        <v>8224</v>
      </c>
      <c r="I2108" t="s">
        <v>8246</v>
      </c>
      <c r="K2108">
        <v>1359176974</v>
      </c>
      <c r="L2108">
        <v>1356584974</v>
      </c>
      <c r="M2108" t="b">
        <v>0</v>
      </c>
      <c r="N2108">
        <v>44</v>
      </c>
      <c r="O2108" s="9">
        <f t="shared" si="224"/>
        <v>107.04545454545455</v>
      </c>
      <c r="P2108" s="12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t="b">
        <v>1</v>
      </c>
      <c r="T2108" t="s">
        <v>8279</v>
      </c>
      <c r="U2108" s="6">
        <f t="shared" si="228"/>
        <v>41270.21497685185</v>
      </c>
      <c r="V2108" s="9">
        <f t="shared" si="230"/>
        <v>2012</v>
      </c>
      <c r="W2108" s="6">
        <f t="shared" si="229"/>
        <v>41300.21497685185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H2109" t="s">
        <v>8224</v>
      </c>
      <c r="I2109" t="s">
        <v>8246</v>
      </c>
      <c r="K2109">
        <v>1415815393</v>
      </c>
      <c r="L2109">
        <v>1413997393</v>
      </c>
      <c r="M2109" t="b">
        <v>0</v>
      </c>
      <c r="N2109">
        <v>58</v>
      </c>
      <c r="O2109" s="9">
        <f t="shared" si="224"/>
        <v>107.733</v>
      </c>
      <c r="P2109" s="12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t="b">
        <v>1</v>
      </c>
      <c r="T2109" t="s">
        <v>8279</v>
      </c>
      <c r="U2109" s="6">
        <f t="shared" si="228"/>
        <v>41934.71056712963</v>
      </c>
      <c r="V2109" s="9">
        <f t="shared" si="230"/>
        <v>2014</v>
      </c>
      <c r="W2109" s="6">
        <f t="shared" si="229"/>
        <v>41955.752233796295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H2110" t="s">
        <v>8224</v>
      </c>
      <c r="I2110" t="s">
        <v>8246</v>
      </c>
      <c r="K2110">
        <v>1347249300</v>
      </c>
      <c r="L2110">
        <v>1344917580</v>
      </c>
      <c r="M2110" t="b">
        <v>0</v>
      </c>
      <c r="N2110">
        <v>191</v>
      </c>
      <c r="O2110" s="9">
        <f t="shared" si="224"/>
        <v>107.3125</v>
      </c>
      <c r="P2110" s="12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t="b">
        <v>1</v>
      </c>
      <c r="T2110" t="s">
        <v>8279</v>
      </c>
      <c r="U2110" s="6">
        <f t="shared" si="228"/>
        <v>41135.175694444442</v>
      </c>
      <c r="V2110" s="9">
        <f t="shared" si="230"/>
        <v>2012</v>
      </c>
      <c r="W2110" s="6">
        <f t="shared" si="229"/>
        <v>41162.163194444445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H2111" t="s">
        <v>8224</v>
      </c>
      <c r="I2111" t="s">
        <v>8246</v>
      </c>
      <c r="K2111">
        <v>1436115617</v>
      </c>
      <c r="L2111">
        <v>1433523617</v>
      </c>
      <c r="M2111" t="b">
        <v>0</v>
      </c>
      <c r="N2111">
        <v>40</v>
      </c>
      <c r="O2111" s="9">
        <f t="shared" si="224"/>
        <v>106.52500000000001</v>
      </c>
      <c r="P2111" s="12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t="b">
        <v>1</v>
      </c>
      <c r="T2111" t="s">
        <v>8279</v>
      </c>
      <c r="U2111" s="6">
        <f t="shared" si="228"/>
        <v>42160.708530092597</v>
      </c>
      <c r="V2111" s="9">
        <f t="shared" si="230"/>
        <v>2015</v>
      </c>
      <c r="W2111" s="6">
        <f t="shared" si="229"/>
        <v>42190.708530092597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H2112" t="s">
        <v>8224</v>
      </c>
      <c r="I2112" t="s">
        <v>8246</v>
      </c>
      <c r="K2112">
        <v>1401253140</v>
      </c>
      <c r="L2112">
        <v>1398873969</v>
      </c>
      <c r="M2112" t="b">
        <v>0</v>
      </c>
      <c r="N2112">
        <v>38</v>
      </c>
      <c r="O2112" s="9">
        <f t="shared" si="224"/>
        <v>100.35</v>
      </c>
      <c r="P2112" s="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t="b">
        <v>1</v>
      </c>
      <c r="T2112" t="s">
        <v>8279</v>
      </c>
      <c r="U2112" s="6">
        <f t="shared" si="228"/>
        <v>41759.670937499999</v>
      </c>
      <c r="V2112" s="9">
        <f t="shared" si="230"/>
        <v>2014</v>
      </c>
      <c r="W2112" s="6">
        <f t="shared" si="229"/>
        <v>41787.207638888889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H2113" t="s">
        <v>8224</v>
      </c>
      <c r="I2113" t="s">
        <v>8246</v>
      </c>
      <c r="K2113">
        <v>1313370000</v>
      </c>
      <c r="L2113">
        <v>1307594625</v>
      </c>
      <c r="M2113" t="b">
        <v>0</v>
      </c>
      <c r="N2113">
        <v>39</v>
      </c>
      <c r="O2113" s="9">
        <f t="shared" si="224"/>
        <v>106.5</v>
      </c>
      <c r="P2113" s="12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t="b">
        <v>1</v>
      </c>
      <c r="T2113" t="s">
        <v>8279</v>
      </c>
      <c r="U2113" s="6">
        <f t="shared" si="228"/>
        <v>40703.197048611109</v>
      </c>
      <c r="V2113" s="9">
        <f t="shared" si="230"/>
        <v>2011</v>
      </c>
      <c r="W2113" s="6">
        <f t="shared" si="229"/>
        <v>40770.041666666664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H2114" t="s">
        <v>8224</v>
      </c>
      <c r="I2114" t="s">
        <v>8246</v>
      </c>
      <c r="K2114">
        <v>1366064193</v>
      </c>
      <c r="L2114">
        <v>1364854593</v>
      </c>
      <c r="M2114" t="b">
        <v>0</v>
      </c>
      <c r="N2114">
        <v>11</v>
      </c>
      <c r="O2114" s="9">
        <f t="shared" si="224"/>
        <v>100</v>
      </c>
      <c r="P2114" s="12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t="b">
        <v>1</v>
      </c>
      <c r="T2114" t="s">
        <v>8279</v>
      </c>
      <c r="U2114" s="6">
        <f t="shared" si="228"/>
        <v>41365.928159722222</v>
      </c>
      <c r="V2114" s="9">
        <f t="shared" si="230"/>
        <v>2013</v>
      </c>
      <c r="W2114" s="6">
        <f t="shared" si="229"/>
        <v>41379.928159722222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H2115" t="s">
        <v>8224</v>
      </c>
      <c r="I2115" t="s">
        <v>8246</v>
      </c>
      <c r="K2115">
        <v>1411505176</v>
      </c>
      <c r="L2115">
        <v>1408481176</v>
      </c>
      <c r="M2115" t="b">
        <v>0</v>
      </c>
      <c r="N2115">
        <v>107</v>
      </c>
      <c r="O2115" s="9">
        <f t="shared" ref="O2115:O2178" si="231">E2115*100/D2115</f>
        <v>104.85714285714286</v>
      </c>
      <c r="P2115" s="12">
        <f t="shared" ref="P2115:P2178" si="232">IF(N2115=0,0,E2115/N2115)</f>
        <v>68.598130841121488</v>
      </c>
      <c r="Q2115" t="str">
        <f t="shared" ref="Q2115:Q2178" si="233">LEFT(T2115,FIND("/",T2115)-1)</f>
        <v>music</v>
      </c>
      <c r="R2115" t="str">
        <f t="shared" ref="R2115:R2178" si="234">RIGHT(T2115,LEN(T2115)-FIND("/",T2115))</f>
        <v>indie rock</v>
      </c>
      <c r="S2115" t="b">
        <v>1</v>
      </c>
      <c r="T2115" t="s">
        <v>8279</v>
      </c>
      <c r="U2115" s="6">
        <f t="shared" ref="U2115:U2178" si="235">(L2115/86400)+DATE(1970,1,1)</f>
        <v>41870.86546296296</v>
      </c>
      <c r="V2115" s="9">
        <f t="shared" si="230"/>
        <v>2014</v>
      </c>
      <c r="W2115" s="6">
        <f t="shared" ref="W2115:W2178" si="236">(K2115/86400)+DATE(1970,1,1)</f>
        <v>41905.86546296296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H2116" t="s">
        <v>8224</v>
      </c>
      <c r="I2116" t="s">
        <v>8246</v>
      </c>
      <c r="K2116">
        <v>1291870740</v>
      </c>
      <c r="L2116">
        <v>1286480070</v>
      </c>
      <c r="M2116" t="b">
        <v>0</v>
      </c>
      <c r="N2116">
        <v>147</v>
      </c>
      <c r="O2116" s="9">
        <f t="shared" si="231"/>
        <v>104.7</v>
      </c>
      <c r="P2116" s="12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t="b">
        <v>1</v>
      </c>
      <c r="T2116" t="s">
        <v>8279</v>
      </c>
      <c r="U2116" s="6">
        <f t="shared" si="235"/>
        <v>40458.815625000003</v>
      </c>
      <c r="V2116" s="9">
        <f t="shared" ref="V2116:V2179" si="237">YEAR(U2116)</f>
        <v>2010</v>
      </c>
      <c r="W2116" s="6">
        <f t="shared" si="236"/>
        <v>40521.207638888889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H2117" t="s">
        <v>8224</v>
      </c>
      <c r="I2117" t="s">
        <v>8246</v>
      </c>
      <c r="K2117">
        <v>1298167001</v>
      </c>
      <c r="L2117">
        <v>1295575001</v>
      </c>
      <c r="M2117" t="b">
        <v>0</v>
      </c>
      <c r="N2117">
        <v>36</v>
      </c>
      <c r="O2117" s="9">
        <f t="shared" si="231"/>
        <v>225.66666666666666</v>
      </c>
      <c r="P2117" s="12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t="b">
        <v>1</v>
      </c>
      <c r="T2117" t="s">
        <v>8279</v>
      </c>
      <c r="U2117" s="6">
        <f t="shared" si="235"/>
        <v>40564.081030092595</v>
      </c>
      <c r="V2117" s="9">
        <f t="shared" si="237"/>
        <v>2011</v>
      </c>
      <c r="W2117" s="6">
        <f t="shared" si="236"/>
        <v>40594.081030092595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H2118" t="s">
        <v>8224</v>
      </c>
      <c r="I2118" t="s">
        <v>8246</v>
      </c>
      <c r="K2118">
        <v>1349203203</v>
      </c>
      <c r="L2118">
        <v>1345056003</v>
      </c>
      <c r="M2118" t="b">
        <v>0</v>
      </c>
      <c r="N2118">
        <v>92</v>
      </c>
      <c r="O2118" s="9">
        <f t="shared" si="231"/>
        <v>100.90416666666667</v>
      </c>
      <c r="P2118" s="12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t="b">
        <v>1</v>
      </c>
      <c r="T2118" t="s">
        <v>8279</v>
      </c>
      <c r="U2118" s="6">
        <f t="shared" si="235"/>
        <v>41136.777812500004</v>
      </c>
      <c r="V2118" s="9">
        <f t="shared" si="237"/>
        <v>2012</v>
      </c>
      <c r="W2118" s="6">
        <f t="shared" si="236"/>
        <v>41184.777812500004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H2119" t="s">
        <v>8224</v>
      </c>
      <c r="I2119" t="s">
        <v>8246</v>
      </c>
      <c r="K2119">
        <v>1445921940</v>
      </c>
      <c r="L2119">
        <v>1444699549</v>
      </c>
      <c r="M2119" t="b">
        <v>0</v>
      </c>
      <c r="N2119">
        <v>35</v>
      </c>
      <c r="O2119" s="9">
        <f t="shared" si="231"/>
        <v>147.75</v>
      </c>
      <c r="P2119" s="12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t="b">
        <v>1</v>
      </c>
      <c r="T2119" t="s">
        <v>8279</v>
      </c>
      <c r="U2119" s="6">
        <f t="shared" si="235"/>
        <v>42290.059594907405</v>
      </c>
      <c r="V2119" s="9">
        <f t="shared" si="237"/>
        <v>2015</v>
      </c>
      <c r="W2119" s="6">
        <f t="shared" si="236"/>
        <v>42304.207638888889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H2120" t="s">
        <v>8224</v>
      </c>
      <c r="I2120" t="s">
        <v>8246</v>
      </c>
      <c r="K2120">
        <v>1311538136</v>
      </c>
      <c r="L2120">
        <v>1308946136</v>
      </c>
      <c r="M2120" t="b">
        <v>0</v>
      </c>
      <c r="N2120">
        <v>17</v>
      </c>
      <c r="O2120" s="9">
        <f t="shared" si="231"/>
        <v>134.61099999999999</v>
      </c>
      <c r="P2120" s="12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t="b">
        <v>1</v>
      </c>
      <c r="T2120" t="s">
        <v>8279</v>
      </c>
      <c r="U2120" s="6">
        <f t="shared" si="235"/>
        <v>40718.839537037034</v>
      </c>
      <c r="V2120" s="9">
        <f t="shared" si="237"/>
        <v>2011</v>
      </c>
      <c r="W2120" s="6">
        <f t="shared" si="236"/>
        <v>40748.839537037034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H2121" t="s">
        <v>8224</v>
      </c>
      <c r="I2121" t="s">
        <v>8246</v>
      </c>
      <c r="K2121">
        <v>1345086445</v>
      </c>
      <c r="L2121">
        <v>1342494445</v>
      </c>
      <c r="M2121" t="b">
        <v>0</v>
      </c>
      <c r="N2121">
        <v>22</v>
      </c>
      <c r="O2121" s="9">
        <f t="shared" si="231"/>
        <v>100.75</v>
      </c>
      <c r="P2121" s="12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t="b">
        <v>1</v>
      </c>
      <c r="T2121" t="s">
        <v>8279</v>
      </c>
      <c r="U2121" s="6">
        <f t="shared" si="235"/>
        <v>41107.130150462966</v>
      </c>
      <c r="V2121" s="9">
        <f t="shared" si="237"/>
        <v>2012</v>
      </c>
      <c r="W2121" s="6">
        <f t="shared" si="236"/>
        <v>41137.130150462966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H2122" t="s">
        <v>8224</v>
      </c>
      <c r="I2122" t="s">
        <v>8246</v>
      </c>
      <c r="K2122">
        <v>1388617736</v>
      </c>
      <c r="L2122">
        <v>1384384136</v>
      </c>
      <c r="M2122" t="b">
        <v>0</v>
      </c>
      <c r="N2122">
        <v>69</v>
      </c>
      <c r="O2122" s="9">
        <f t="shared" si="231"/>
        <v>100.880375</v>
      </c>
      <c r="P2122" s="1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t="b">
        <v>1</v>
      </c>
      <c r="T2122" t="s">
        <v>8279</v>
      </c>
      <c r="U2122" s="6">
        <f t="shared" si="235"/>
        <v>41591.964537037034</v>
      </c>
      <c r="V2122" s="9">
        <f t="shared" si="237"/>
        <v>2013</v>
      </c>
      <c r="W2122" s="6">
        <f t="shared" si="236"/>
        <v>41640.964537037034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H2123" t="s">
        <v>8240</v>
      </c>
      <c r="I2123" t="s">
        <v>8257</v>
      </c>
      <c r="K2123">
        <v>1484156948</v>
      </c>
      <c r="L2123">
        <v>1481564948</v>
      </c>
      <c r="M2123" t="b">
        <v>0</v>
      </c>
      <c r="N2123">
        <v>10</v>
      </c>
      <c r="O2123" s="9">
        <f t="shared" si="231"/>
        <v>0.56799999999999995</v>
      </c>
      <c r="P2123" s="12">
        <f t="shared" si="232"/>
        <v>28.4</v>
      </c>
      <c r="Q2123" t="str">
        <f t="shared" si="233"/>
        <v>games</v>
      </c>
      <c r="R2123" t="str">
        <f t="shared" si="234"/>
        <v>video games</v>
      </c>
      <c r="S2123" t="b">
        <v>0</v>
      </c>
      <c r="T2123" t="s">
        <v>8282</v>
      </c>
      <c r="U2123" s="6">
        <f t="shared" si="235"/>
        <v>42716.7424537037</v>
      </c>
      <c r="V2123" s="9">
        <f t="shared" si="237"/>
        <v>2016</v>
      </c>
      <c r="W2123" s="6">
        <f t="shared" si="236"/>
        <v>42746.7424537037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H2124" t="s">
        <v>8238</v>
      </c>
      <c r="I2124" t="s">
        <v>8256</v>
      </c>
      <c r="K2124">
        <v>1483773169</v>
      </c>
      <c r="L2124">
        <v>1481181169</v>
      </c>
      <c r="M2124" t="b">
        <v>0</v>
      </c>
      <c r="N2124">
        <v>3</v>
      </c>
      <c r="O2124" s="9">
        <f t="shared" si="231"/>
        <v>0.38750000000000001</v>
      </c>
      <c r="P2124" s="12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t="b">
        <v>0</v>
      </c>
      <c r="T2124" t="s">
        <v>8282</v>
      </c>
      <c r="U2124" s="6">
        <f t="shared" si="235"/>
        <v>42712.300567129627</v>
      </c>
      <c r="V2124" s="9">
        <f t="shared" si="237"/>
        <v>2016</v>
      </c>
      <c r="W2124" s="6">
        <f t="shared" si="236"/>
        <v>42742.300567129627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H2125" t="s">
        <v>8224</v>
      </c>
      <c r="I2125" t="s">
        <v>8246</v>
      </c>
      <c r="K2125">
        <v>1268636340</v>
      </c>
      <c r="L2125">
        <v>1263982307</v>
      </c>
      <c r="M2125" t="b">
        <v>0</v>
      </c>
      <c r="N2125">
        <v>5</v>
      </c>
      <c r="O2125" s="9">
        <f t="shared" si="231"/>
        <v>10</v>
      </c>
      <c r="P2125" s="12">
        <f t="shared" si="232"/>
        <v>10</v>
      </c>
      <c r="Q2125" t="str">
        <f t="shared" si="233"/>
        <v>games</v>
      </c>
      <c r="R2125" t="str">
        <f t="shared" si="234"/>
        <v>video games</v>
      </c>
      <c r="S2125" t="b">
        <v>0</v>
      </c>
      <c r="T2125" t="s">
        <v>8282</v>
      </c>
      <c r="U2125" s="6">
        <f t="shared" si="235"/>
        <v>40198.424849537041</v>
      </c>
      <c r="V2125" s="9">
        <f t="shared" si="237"/>
        <v>2010</v>
      </c>
      <c r="W2125" s="6">
        <f t="shared" si="236"/>
        <v>40252.290972222225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H2126" t="s">
        <v>8224</v>
      </c>
      <c r="I2126" t="s">
        <v>8246</v>
      </c>
      <c r="K2126">
        <v>1291093200</v>
      </c>
      <c r="L2126">
        <v>1286930435</v>
      </c>
      <c r="M2126" t="b">
        <v>0</v>
      </c>
      <c r="N2126">
        <v>5</v>
      </c>
      <c r="O2126" s="9">
        <f t="shared" si="231"/>
        <v>10.454545454545455</v>
      </c>
      <c r="P2126" s="12">
        <f t="shared" si="232"/>
        <v>23</v>
      </c>
      <c r="Q2126" t="str">
        <f t="shared" si="233"/>
        <v>games</v>
      </c>
      <c r="R2126" t="str">
        <f t="shared" si="234"/>
        <v>video games</v>
      </c>
      <c r="S2126" t="b">
        <v>0</v>
      </c>
      <c r="T2126" t="s">
        <v>8282</v>
      </c>
      <c r="U2126" s="6">
        <f t="shared" si="235"/>
        <v>40464.028182870374</v>
      </c>
      <c r="V2126" s="9">
        <f t="shared" si="237"/>
        <v>2010</v>
      </c>
      <c r="W2126" s="6">
        <f t="shared" si="236"/>
        <v>40512.208333333336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H2127" t="s">
        <v>8224</v>
      </c>
      <c r="I2127" t="s">
        <v>8246</v>
      </c>
      <c r="K2127">
        <v>1438734833</v>
      </c>
      <c r="L2127">
        <v>1436142833</v>
      </c>
      <c r="M2127" t="b">
        <v>0</v>
      </c>
      <c r="N2127">
        <v>27</v>
      </c>
      <c r="O2127" s="9">
        <f t="shared" si="231"/>
        <v>1.42</v>
      </c>
      <c r="P2127" s="12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t="b">
        <v>0</v>
      </c>
      <c r="T2127" t="s">
        <v>8282</v>
      </c>
      <c r="U2127" s="6">
        <f t="shared" si="235"/>
        <v>42191.023530092592</v>
      </c>
      <c r="V2127" s="9">
        <f t="shared" si="237"/>
        <v>2015</v>
      </c>
      <c r="W2127" s="6">
        <f t="shared" si="236"/>
        <v>42221.023530092592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H2128" t="s">
        <v>8224</v>
      </c>
      <c r="I2128" t="s">
        <v>8246</v>
      </c>
      <c r="K2128">
        <v>1418080887</v>
      </c>
      <c r="L2128">
        <v>1415488887</v>
      </c>
      <c r="M2128" t="b">
        <v>0</v>
      </c>
      <c r="N2128">
        <v>2</v>
      </c>
      <c r="O2128" s="9">
        <f t="shared" si="231"/>
        <v>0.05</v>
      </c>
      <c r="P2128" s="12">
        <f t="shared" si="232"/>
        <v>5</v>
      </c>
      <c r="Q2128" t="str">
        <f t="shared" si="233"/>
        <v>games</v>
      </c>
      <c r="R2128" t="str">
        <f t="shared" si="234"/>
        <v>video games</v>
      </c>
      <c r="S2128" t="b">
        <v>0</v>
      </c>
      <c r="T2128" t="s">
        <v>8282</v>
      </c>
      <c r="U2128" s="6">
        <f t="shared" si="235"/>
        <v>41951.973229166666</v>
      </c>
      <c r="V2128" s="9">
        <f t="shared" si="237"/>
        <v>2014</v>
      </c>
      <c r="W2128" s="6">
        <f t="shared" si="236"/>
        <v>41981.973229166666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H2129" t="s">
        <v>8225</v>
      </c>
      <c r="I2129" t="s">
        <v>8247</v>
      </c>
      <c r="K2129">
        <v>1426158463</v>
      </c>
      <c r="L2129">
        <v>1423570063</v>
      </c>
      <c r="M2129" t="b">
        <v>0</v>
      </c>
      <c r="N2129">
        <v>236</v>
      </c>
      <c r="O2129" s="9">
        <f t="shared" si="231"/>
        <v>28.842857142857142</v>
      </c>
      <c r="P2129" s="12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t="b">
        <v>0</v>
      </c>
      <c r="T2129" t="s">
        <v>8282</v>
      </c>
      <c r="U2129" s="6">
        <f t="shared" si="235"/>
        <v>42045.505358796298</v>
      </c>
      <c r="V2129" s="9">
        <f t="shared" si="237"/>
        <v>2015</v>
      </c>
      <c r="W2129" s="6">
        <f t="shared" si="236"/>
        <v>42075.463692129633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H2130" t="s">
        <v>8229</v>
      </c>
      <c r="I2130" t="s">
        <v>8251</v>
      </c>
      <c r="K2130">
        <v>1411324369</v>
      </c>
      <c r="L2130">
        <v>1406140369</v>
      </c>
      <c r="M2130" t="b">
        <v>0</v>
      </c>
      <c r="N2130">
        <v>1</v>
      </c>
      <c r="O2130" s="9">
        <f t="shared" si="231"/>
        <v>0.16666666666666666</v>
      </c>
      <c r="P2130" s="12">
        <f t="shared" si="232"/>
        <v>25</v>
      </c>
      <c r="Q2130" t="str">
        <f t="shared" si="233"/>
        <v>games</v>
      </c>
      <c r="R2130" t="str">
        <f t="shared" si="234"/>
        <v>video games</v>
      </c>
      <c r="S2130" t="b">
        <v>0</v>
      </c>
      <c r="T2130" t="s">
        <v>8282</v>
      </c>
      <c r="U2130" s="6">
        <f t="shared" si="235"/>
        <v>41843.772789351853</v>
      </c>
      <c r="V2130" s="9">
        <f t="shared" si="237"/>
        <v>2014</v>
      </c>
      <c r="W2130" s="6">
        <f t="shared" si="236"/>
        <v>41903.772789351853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H2131" t="s">
        <v>8224</v>
      </c>
      <c r="I2131" t="s">
        <v>8246</v>
      </c>
      <c r="K2131">
        <v>1457570100</v>
      </c>
      <c r="L2131">
        <v>1454978100</v>
      </c>
      <c r="M2131" t="b">
        <v>0</v>
      </c>
      <c r="N2131">
        <v>12</v>
      </c>
      <c r="O2131" s="9">
        <f t="shared" si="231"/>
        <v>11.8</v>
      </c>
      <c r="P2131" s="12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t="b">
        <v>0</v>
      </c>
      <c r="T2131" t="s">
        <v>8282</v>
      </c>
      <c r="U2131" s="6">
        <f t="shared" si="235"/>
        <v>42409.024305555555</v>
      </c>
      <c r="V2131" s="9">
        <f t="shared" si="237"/>
        <v>2016</v>
      </c>
      <c r="W2131" s="6">
        <f t="shared" si="236"/>
        <v>42439.024305555555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H2132" t="s">
        <v>8224</v>
      </c>
      <c r="I2132" t="s">
        <v>8246</v>
      </c>
      <c r="K2132">
        <v>1408154663</v>
      </c>
      <c r="L2132">
        <v>1405130663</v>
      </c>
      <c r="M2132" t="b">
        <v>0</v>
      </c>
      <c r="N2132">
        <v>4</v>
      </c>
      <c r="O2132" s="9">
        <f t="shared" si="231"/>
        <v>0.20238095238095238</v>
      </c>
      <c r="P2132" s="1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t="b">
        <v>0</v>
      </c>
      <c r="T2132" t="s">
        <v>8282</v>
      </c>
      <c r="U2132" s="6">
        <f t="shared" si="235"/>
        <v>41832.086377314816</v>
      </c>
      <c r="V2132" s="9">
        <f t="shared" si="237"/>
        <v>2014</v>
      </c>
      <c r="W2132" s="6">
        <f t="shared" si="236"/>
        <v>41867.086377314816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H2133" t="s">
        <v>8224</v>
      </c>
      <c r="I2133" t="s">
        <v>8246</v>
      </c>
      <c r="K2133">
        <v>1436677091</v>
      </c>
      <c r="L2133">
        <v>1434085091</v>
      </c>
      <c r="M2133" t="b">
        <v>0</v>
      </c>
      <c r="N2133">
        <v>3</v>
      </c>
      <c r="O2133" s="9">
        <f t="shared" si="231"/>
        <v>5</v>
      </c>
      <c r="P2133" s="12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t="b">
        <v>0</v>
      </c>
      <c r="T2133" t="s">
        <v>8282</v>
      </c>
      <c r="U2133" s="6">
        <f t="shared" si="235"/>
        <v>42167.207071759258</v>
      </c>
      <c r="V2133" s="9">
        <f t="shared" si="237"/>
        <v>2015</v>
      </c>
      <c r="W2133" s="6">
        <f t="shared" si="236"/>
        <v>42197.207071759258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H2134" t="s">
        <v>8224</v>
      </c>
      <c r="I2134" t="s">
        <v>8246</v>
      </c>
      <c r="K2134">
        <v>1391427692</v>
      </c>
      <c r="L2134">
        <v>1388835692</v>
      </c>
      <c r="M2134" t="b">
        <v>0</v>
      </c>
      <c r="N2134">
        <v>99</v>
      </c>
      <c r="O2134" s="9">
        <f t="shared" si="231"/>
        <v>2.1129899999999999</v>
      </c>
      <c r="P2134" s="12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t="b">
        <v>0</v>
      </c>
      <c r="T2134" t="s">
        <v>8282</v>
      </c>
      <c r="U2134" s="6">
        <f t="shared" si="235"/>
        <v>41643.487175925926</v>
      </c>
      <c r="V2134" s="9">
        <f t="shared" si="237"/>
        <v>2014</v>
      </c>
      <c r="W2134" s="6">
        <f t="shared" si="236"/>
        <v>41673.487175925926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H2135" t="s">
        <v>8224</v>
      </c>
      <c r="I2135" t="s">
        <v>8246</v>
      </c>
      <c r="K2135">
        <v>1303628340</v>
      </c>
      <c r="L2135">
        <v>1300328399</v>
      </c>
      <c r="M2135" t="b">
        <v>0</v>
      </c>
      <c r="N2135">
        <v>3</v>
      </c>
      <c r="O2135" s="9">
        <f t="shared" si="231"/>
        <v>1.6</v>
      </c>
      <c r="P2135" s="12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t="b">
        <v>0</v>
      </c>
      <c r="T2135" t="s">
        <v>8282</v>
      </c>
      <c r="U2135" s="6">
        <f t="shared" si="235"/>
        <v>40619.097210648149</v>
      </c>
      <c r="V2135" s="9">
        <f t="shared" si="237"/>
        <v>2011</v>
      </c>
      <c r="W2135" s="6">
        <f t="shared" si="236"/>
        <v>40657.290972222225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H2136" t="s">
        <v>8224</v>
      </c>
      <c r="I2136" t="s">
        <v>8246</v>
      </c>
      <c r="K2136">
        <v>1367097391</v>
      </c>
      <c r="L2136">
        <v>1364505391</v>
      </c>
      <c r="M2136" t="b">
        <v>0</v>
      </c>
      <c r="N2136">
        <v>3</v>
      </c>
      <c r="O2136" s="9">
        <f t="shared" si="231"/>
        <v>1.7333333333333334</v>
      </c>
      <c r="P2136" s="12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t="b">
        <v>0</v>
      </c>
      <c r="T2136" t="s">
        <v>8282</v>
      </c>
      <c r="U2136" s="6">
        <f t="shared" si="235"/>
        <v>41361.886469907404</v>
      </c>
      <c r="V2136" s="9">
        <f t="shared" si="237"/>
        <v>2013</v>
      </c>
      <c r="W2136" s="6">
        <f t="shared" si="236"/>
        <v>41391.886469907404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H2137" t="s">
        <v>8224</v>
      </c>
      <c r="I2137" t="s">
        <v>8246</v>
      </c>
      <c r="K2137">
        <v>1349392033</v>
      </c>
      <c r="L2137">
        <v>1346800033</v>
      </c>
      <c r="M2137" t="b">
        <v>0</v>
      </c>
      <c r="N2137">
        <v>22</v>
      </c>
      <c r="O2137" s="9">
        <f t="shared" si="231"/>
        <v>9.56</v>
      </c>
      <c r="P2137" s="12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t="b">
        <v>0</v>
      </c>
      <c r="T2137" t="s">
        <v>8282</v>
      </c>
      <c r="U2137" s="6">
        <f t="shared" si="235"/>
        <v>41156.96334490741</v>
      </c>
      <c r="V2137" s="9">
        <f t="shared" si="237"/>
        <v>2012</v>
      </c>
      <c r="W2137" s="6">
        <f t="shared" si="236"/>
        <v>41186.96334490741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H2138" t="s">
        <v>8224</v>
      </c>
      <c r="I2138" t="s">
        <v>8246</v>
      </c>
      <c r="K2138">
        <v>1382184786</v>
      </c>
      <c r="L2138">
        <v>1379592786</v>
      </c>
      <c r="M2138" t="b">
        <v>0</v>
      </c>
      <c r="N2138">
        <v>4</v>
      </c>
      <c r="O2138" s="9">
        <f t="shared" si="231"/>
        <v>5.9612499999999999E-2</v>
      </c>
      <c r="P2138" s="12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t="b">
        <v>0</v>
      </c>
      <c r="T2138" t="s">
        <v>8282</v>
      </c>
      <c r="U2138" s="6">
        <f t="shared" si="235"/>
        <v>41536.509097222224</v>
      </c>
      <c r="V2138" s="9">
        <f t="shared" si="237"/>
        <v>2013</v>
      </c>
      <c r="W2138" s="6">
        <f t="shared" si="236"/>
        <v>41566.509097222224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H2139" t="s">
        <v>8229</v>
      </c>
      <c r="I2139" t="s">
        <v>8251</v>
      </c>
      <c r="K2139">
        <v>1417804229</v>
      </c>
      <c r="L2139">
        <v>1415212229</v>
      </c>
      <c r="M2139" t="b">
        <v>0</v>
      </c>
      <c r="N2139">
        <v>534</v>
      </c>
      <c r="O2139" s="9">
        <f t="shared" si="231"/>
        <v>28.405999999999999</v>
      </c>
      <c r="P2139" s="12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t="b">
        <v>0</v>
      </c>
      <c r="T2139" t="s">
        <v>8282</v>
      </c>
      <c r="U2139" s="6">
        <f t="shared" si="235"/>
        <v>41948.771168981482</v>
      </c>
      <c r="V2139" s="9">
        <f t="shared" si="237"/>
        <v>2014</v>
      </c>
      <c r="W2139" s="6">
        <f t="shared" si="236"/>
        <v>41978.771168981482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H2140" t="s">
        <v>8225</v>
      </c>
      <c r="I2140" t="s">
        <v>8247</v>
      </c>
      <c r="K2140">
        <v>1383959939</v>
      </c>
      <c r="L2140">
        <v>1381364339</v>
      </c>
      <c r="M2140" t="b">
        <v>0</v>
      </c>
      <c r="N2140">
        <v>12</v>
      </c>
      <c r="O2140" s="9">
        <f t="shared" si="231"/>
        <v>12.8</v>
      </c>
      <c r="P2140" s="12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t="b">
        <v>0</v>
      </c>
      <c r="T2140" t="s">
        <v>8282</v>
      </c>
      <c r="U2140" s="6">
        <f t="shared" si="235"/>
        <v>41557.013182870374</v>
      </c>
      <c r="V2140" s="9">
        <f t="shared" si="237"/>
        <v>2013</v>
      </c>
      <c r="W2140" s="6">
        <f t="shared" si="236"/>
        <v>41587.054849537039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H2141" t="s">
        <v>8224</v>
      </c>
      <c r="I2141" t="s">
        <v>8246</v>
      </c>
      <c r="K2141">
        <v>1478196008</v>
      </c>
      <c r="L2141">
        <v>1475604008</v>
      </c>
      <c r="M2141" t="b">
        <v>0</v>
      </c>
      <c r="N2141">
        <v>56</v>
      </c>
      <c r="O2141" s="9">
        <f t="shared" si="231"/>
        <v>5.42</v>
      </c>
      <c r="P2141" s="12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t="b">
        <v>0</v>
      </c>
      <c r="T2141" t="s">
        <v>8282</v>
      </c>
      <c r="U2141" s="6">
        <f t="shared" si="235"/>
        <v>42647.750092592592</v>
      </c>
      <c r="V2141" s="9">
        <f t="shared" si="237"/>
        <v>2016</v>
      </c>
      <c r="W2141" s="6">
        <f t="shared" si="236"/>
        <v>42677.750092592592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H2142" t="s">
        <v>8224</v>
      </c>
      <c r="I2142" t="s">
        <v>8246</v>
      </c>
      <c r="K2142">
        <v>1357934424</v>
      </c>
      <c r="L2142">
        <v>1355342424</v>
      </c>
      <c r="M2142" t="b">
        <v>0</v>
      </c>
      <c r="N2142">
        <v>11</v>
      </c>
      <c r="O2142" s="9">
        <f t="shared" si="231"/>
        <v>0.112</v>
      </c>
      <c r="P2142" s="1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t="b">
        <v>0</v>
      </c>
      <c r="T2142" t="s">
        <v>8282</v>
      </c>
      <c r="U2142" s="6">
        <f t="shared" si="235"/>
        <v>41255.833611111113</v>
      </c>
      <c r="V2142" s="9">
        <f t="shared" si="237"/>
        <v>2012</v>
      </c>
      <c r="W2142" s="6">
        <f t="shared" si="236"/>
        <v>41285.833611111113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H2143" t="s">
        <v>8224</v>
      </c>
      <c r="I2143" t="s">
        <v>8246</v>
      </c>
      <c r="K2143">
        <v>1415947159</v>
      </c>
      <c r="L2143">
        <v>1413351559</v>
      </c>
      <c r="M2143" t="b">
        <v>0</v>
      </c>
      <c r="N2143">
        <v>0</v>
      </c>
      <c r="O2143" s="9">
        <f t="shared" si="231"/>
        <v>0</v>
      </c>
      <c r="P2143" s="12">
        <f t="shared" si="232"/>
        <v>0</v>
      </c>
      <c r="Q2143" t="str">
        <f t="shared" si="233"/>
        <v>games</v>
      </c>
      <c r="R2143" t="str">
        <f t="shared" si="234"/>
        <v>video games</v>
      </c>
      <c r="S2143" t="b">
        <v>0</v>
      </c>
      <c r="T2143" t="s">
        <v>8282</v>
      </c>
      <c r="U2143" s="6">
        <f t="shared" si="235"/>
        <v>41927.235636574071</v>
      </c>
      <c r="V2143" s="9">
        <f t="shared" si="237"/>
        <v>2014</v>
      </c>
      <c r="W2143" s="6">
        <f t="shared" si="236"/>
        <v>41957.277303240742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H2144" t="s">
        <v>8236</v>
      </c>
      <c r="I2144" t="s">
        <v>8249</v>
      </c>
      <c r="K2144">
        <v>1451494210</v>
      </c>
      <c r="L2144">
        <v>1449075010</v>
      </c>
      <c r="M2144" t="b">
        <v>0</v>
      </c>
      <c r="N2144">
        <v>12</v>
      </c>
      <c r="O2144" s="9">
        <f t="shared" si="231"/>
        <v>5.7238095238095239</v>
      </c>
      <c r="P2144" s="12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t="b">
        <v>0</v>
      </c>
      <c r="T2144" t="s">
        <v>8282</v>
      </c>
      <c r="U2144" s="6">
        <f t="shared" si="235"/>
        <v>42340.701504629629</v>
      </c>
      <c r="V2144" s="9">
        <f t="shared" si="237"/>
        <v>2015</v>
      </c>
      <c r="W2144" s="6">
        <f t="shared" si="236"/>
        <v>42368.701504629629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H2145" t="s">
        <v>8224</v>
      </c>
      <c r="I2145" t="s">
        <v>8246</v>
      </c>
      <c r="K2145">
        <v>1279738800</v>
      </c>
      <c r="L2145">
        <v>1275599812</v>
      </c>
      <c r="M2145" t="b">
        <v>0</v>
      </c>
      <c r="N2145">
        <v>5</v>
      </c>
      <c r="O2145" s="9">
        <f t="shared" si="231"/>
        <v>11.25</v>
      </c>
      <c r="P2145" s="12">
        <f t="shared" si="232"/>
        <v>45</v>
      </c>
      <c r="Q2145" t="str">
        <f t="shared" si="233"/>
        <v>games</v>
      </c>
      <c r="R2145" t="str">
        <f t="shared" si="234"/>
        <v>video games</v>
      </c>
      <c r="S2145" t="b">
        <v>0</v>
      </c>
      <c r="T2145" t="s">
        <v>8282</v>
      </c>
      <c r="U2145" s="6">
        <f t="shared" si="235"/>
        <v>40332.886712962965</v>
      </c>
      <c r="V2145" s="9">
        <f t="shared" si="237"/>
        <v>2010</v>
      </c>
      <c r="W2145" s="6">
        <f t="shared" si="236"/>
        <v>40380.791666666664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H2146" t="s">
        <v>8224</v>
      </c>
      <c r="I2146" t="s">
        <v>8246</v>
      </c>
      <c r="K2146">
        <v>1379164040</v>
      </c>
      <c r="L2146">
        <v>1376399240</v>
      </c>
      <c r="M2146" t="b">
        <v>0</v>
      </c>
      <c r="N2146">
        <v>24</v>
      </c>
      <c r="O2146" s="9">
        <f t="shared" si="231"/>
        <v>1.7098591549295774</v>
      </c>
      <c r="P2146" s="12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t="b">
        <v>0</v>
      </c>
      <c r="T2146" t="s">
        <v>8282</v>
      </c>
      <c r="U2146" s="6">
        <f t="shared" si="235"/>
        <v>41499.546759259261</v>
      </c>
      <c r="V2146" s="9">
        <f t="shared" si="237"/>
        <v>2013</v>
      </c>
      <c r="W2146" s="6">
        <f t="shared" si="236"/>
        <v>41531.546759259261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H2147" t="s">
        <v>8224</v>
      </c>
      <c r="I2147" t="s">
        <v>8246</v>
      </c>
      <c r="K2147">
        <v>1385534514</v>
      </c>
      <c r="L2147">
        <v>1382938914</v>
      </c>
      <c r="M2147" t="b">
        <v>0</v>
      </c>
      <c r="N2147">
        <v>89</v>
      </c>
      <c r="O2147" s="9">
        <f t="shared" si="231"/>
        <v>30.433333333333334</v>
      </c>
      <c r="P2147" s="12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t="b">
        <v>0</v>
      </c>
      <c r="T2147" t="s">
        <v>8282</v>
      </c>
      <c r="U2147" s="6">
        <f t="shared" si="235"/>
        <v>41575.237430555557</v>
      </c>
      <c r="V2147" s="9">
        <f t="shared" si="237"/>
        <v>2013</v>
      </c>
      <c r="W2147" s="6">
        <f t="shared" si="236"/>
        <v>41605.279097222221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H2148" t="s">
        <v>8224</v>
      </c>
      <c r="I2148" t="s">
        <v>8246</v>
      </c>
      <c r="K2148">
        <v>1455207510</v>
      </c>
      <c r="L2148">
        <v>1453997910</v>
      </c>
      <c r="M2148" t="b">
        <v>0</v>
      </c>
      <c r="N2148">
        <v>1</v>
      </c>
      <c r="O2148" s="9">
        <f t="shared" si="231"/>
        <v>0.02</v>
      </c>
      <c r="P2148" s="12">
        <f t="shared" si="232"/>
        <v>1</v>
      </c>
      <c r="Q2148" t="str">
        <f t="shared" si="233"/>
        <v>games</v>
      </c>
      <c r="R2148" t="str">
        <f t="shared" si="234"/>
        <v>video games</v>
      </c>
      <c r="S2148" t="b">
        <v>0</v>
      </c>
      <c r="T2148" t="s">
        <v>8282</v>
      </c>
      <c r="U2148" s="6">
        <f t="shared" si="235"/>
        <v>42397.679513888885</v>
      </c>
      <c r="V2148" s="9">
        <f t="shared" si="237"/>
        <v>2016</v>
      </c>
      <c r="W2148" s="6">
        <f t="shared" si="236"/>
        <v>42411.679513888885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H2149" t="s">
        <v>8224</v>
      </c>
      <c r="I2149" t="s">
        <v>8246</v>
      </c>
      <c r="K2149">
        <v>1416125148</v>
      </c>
      <c r="L2149">
        <v>1413356748</v>
      </c>
      <c r="M2149" t="b">
        <v>0</v>
      </c>
      <c r="N2149">
        <v>55</v>
      </c>
      <c r="O2149" s="9">
        <f t="shared" si="231"/>
        <v>0.69641025641025645</v>
      </c>
      <c r="P2149" s="12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t="b">
        <v>0</v>
      </c>
      <c r="T2149" t="s">
        <v>8282</v>
      </c>
      <c r="U2149" s="6">
        <f t="shared" si="235"/>
        <v>41927.295694444445</v>
      </c>
      <c r="V2149" s="9">
        <f t="shared" si="237"/>
        <v>2014</v>
      </c>
      <c r="W2149" s="6">
        <f t="shared" si="236"/>
        <v>41959.337361111116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H2150" t="s">
        <v>8225</v>
      </c>
      <c r="I2150" t="s">
        <v>8247</v>
      </c>
      <c r="K2150">
        <v>1427992582</v>
      </c>
      <c r="L2150">
        <v>1425404182</v>
      </c>
      <c r="M2150" t="b">
        <v>0</v>
      </c>
      <c r="N2150">
        <v>2</v>
      </c>
      <c r="O2150" s="9">
        <f t="shared" si="231"/>
        <v>2</v>
      </c>
      <c r="P2150" s="12">
        <f t="shared" si="232"/>
        <v>1</v>
      </c>
      <c r="Q2150" t="str">
        <f t="shared" si="233"/>
        <v>games</v>
      </c>
      <c r="R2150" t="str">
        <f t="shared" si="234"/>
        <v>video games</v>
      </c>
      <c r="S2150" t="b">
        <v>0</v>
      </c>
      <c r="T2150" t="s">
        <v>8282</v>
      </c>
      <c r="U2150" s="6">
        <f t="shared" si="235"/>
        <v>42066.733587962968</v>
      </c>
      <c r="V2150" s="9">
        <f t="shared" si="237"/>
        <v>2015</v>
      </c>
      <c r="W2150" s="6">
        <f t="shared" si="236"/>
        <v>42096.691921296297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H2151" t="s">
        <v>8224</v>
      </c>
      <c r="I2151" t="s">
        <v>8246</v>
      </c>
      <c r="K2151">
        <v>1280534400</v>
      </c>
      <c r="L2151">
        <v>1277512556</v>
      </c>
      <c r="M2151" t="b">
        <v>0</v>
      </c>
      <c r="N2151">
        <v>0</v>
      </c>
      <c r="O2151" s="9">
        <f t="shared" si="231"/>
        <v>0</v>
      </c>
      <c r="P2151" s="12">
        <f t="shared" si="232"/>
        <v>0</v>
      </c>
      <c r="Q2151" t="str">
        <f t="shared" si="233"/>
        <v>games</v>
      </c>
      <c r="R2151" t="str">
        <f t="shared" si="234"/>
        <v>video games</v>
      </c>
      <c r="S2151" t="b">
        <v>0</v>
      </c>
      <c r="T2151" t="s">
        <v>8282</v>
      </c>
      <c r="U2151" s="6">
        <f t="shared" si="235"/>
        <v>40355.024953703702</v>
      </c>
      <c r="V2151" s="9">
        <f t="shared" si="237"/>
        <v>2010</v>
      </c>
      <c r="W2151" s="6">
        <f t="shared" si="236"/>
        <v>40390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H2152" t="s">
        <v>8234</v>
      </c>
      <c r="I2152" t="s">
        <v>8254</v>
      </c>
      <c r="K2152">
        <v>1468392599</v>
      </c>
      <c r="L2152">
        <v>1465800599</v>
      </c>
      <c r="M2152" t="b">
        <v>0</v>
      </c>
      <c r="N2152">
        <v>4</v>
      </c>
      <c r="O2152" s="9">
        <f t="shared" si="231"/>
        <v>0.81</v>
      </c>
      <c r="P2152" s="1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t="b">
        <v>0</v>
      </c>
      <c r="T2152" t="s">
        <v>8282</v>
      </c>
      <c r="U2152" s="6">
        <f t="shared" si="235"/>
        <v>42534.284710648149</v>
      </c>
      <c r="V2152" s="9">
        <f t="shared" si="237"/>
        <v>2016</v>
      </c>
      <c r="W2152" s="6">
        <f t="shared" si="236"/>
        <v>42564.284710648149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H2153" t="s">
        <v>8224</v>
      </c>
      <c r="I2153" t="s">
        <v>8246</v>
      </c>
      <c r="K2153">
        <v>1467231614</v>
      </c>
      <c r="L2153">
        <v>1464639614</v>
      </c>
      <c r="M2153" t="b">
        <v>0</v>
      </c>
      <c r="N2153">
        <v>6</v>
      </c>
      <c r="O2153" s="9">
        <f t="shared" si="231"/>
        <v>0.26222222222222225</v>
      </c>
      <c r="P2153" s="12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t="b">
        <v>0</v>
      </c>
      <c r="T2153" t="s">
        <v>8282</v>
      </c>
      <c r="U2153" s="6">
        <f t="shared" si="235"/>
        <v>42520.847384259258</v>
      </c>
      <c r="V2153" s="9">
        <f t="shared" si="237"/>
        <v>2016</v>
      </c>
      <c r="W2153" s="6">
        <f t="shared" si="236"/>
        <v>42550.847384259258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H2154" t="s">
        <v>8224</v>
      </c>
      <c r="I2154" t="s">
        <v>8246</v>
      </c>
      <c r="K2154">
        <v>1394909909</v>
      </c>
      <c r="L2154">
        <v>1392321509</v>
      </c>
      <c r="M2154" t="b">
        <v>0</v>
      </c>
      <c r="N2154">
        <v>4</v>
      </c>
      <c r="O2154" s="9">
        <f t="shared" si="231"/>
        <v>0.16666666666666666</v>
      </c>
      <c r="P2154" s="12">
        <f t="shared" si="232"/>
        <v>12.5</v>
      </c>
      <c r="Q2154" t="str">
        <f t="shared" si="233"/>
        <v>games</v>
      </c>
      <c r="R2154" t="str">
        <f t="shared" si="234"/>
        <v>video games</v>
      </c>
      <c r="S2154" t="b">
        <v>0</v>
      </c>
      <c r="T2154" t="s">
        <v>8282</v>
      </c>
      <c r="U2154" s="6">
        <f t="shared" si="235"/>
        <v>41683.832280092596</v>
      </c>
      <c r="V2154" s="9">
        <f t="shared" si="237"/>
        <v>2014</v>
      </c>
      <c r="W2154" s="6">
        <f t="shared" si="236"/>
        <v>41713.790613425925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H2155" t="s">
        <v>8224</v>
      </c>
      <c r="I2155" t="s">
        <v>8246</v>
      </c>
      <c r="K2155">
        <v>1420876740</v>
      </c>
      <c r="L2155">
        <v>1417470718</v>
      </c>
      <c r="M2155" t="b">
        <v>0</v>
      </c>
      <c r="N2155">
        <v>4</v>
      </c>
      <c r="O2155" s="9">
        <f t="shared" si="231"/>
        <v>9.124454880912446E-3</v>
      </c>
      <c r="P2155" s="12">
        <f t="shared" si="232"/>
        <v>8.5</v>
      </c>
      <c r="Q2155" t="str">
        <f t="shared" si="233"/>
        <v>games</v>
      </c>
      <c r="R2155" t="str">
        <f t="shared" si="234"/>
        <v>video games</v>
      </c>
      <c r="S2155" t="b">
        <v>0</v>
      </c>
      <c r="T2155" t="s">
        <v>8282</v>
      </c>
      <c r="U2155" s="6">
        <f t="shared" si="235"/>
        <v>41974.911087962959</v>
      </c>
      <c r="V2155" s="9">
        <f t="shared" si="237"/>
        <v>2014</v>
      </c>
      <c r="W2155" s="6">
        <f t="shared" si="236"/>
        <v>42014.332638888889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H2156" t="s">
        <v>8224</v>
      </c>
      <c r="I2156" t="s">
        <v>8246</v>
      </c>
      <c r="K2156">
        <v>1390921827</v>
      </c>
      <c r="L2156">
        <v>1389193827</v>
      </c>
      <c r="M2156" t="b">
        <v>0</v>
      </c>
      <c r="N2156">
        <v>2</v>
      </c>
      <c r="O2156" s="9">
        <f t="shared" si="231"/>
        <v>0.8</v>
      </c>
      <c r="P2156" s="12">
        <f t="shared" si="232"/>
        <v>1</v>
      </c>
      <c r="Q2156" t="str">
        <f t="shared" si="233"/>
        <v>games</v>
      </c>
      <c r="R2156" t="str">
        <f t="shared" si="234"/>
        <v>video games</v>
      </c>
      <c r="S2156" t="b">
        <v>0</v>
      </c>
      <c r="T2156" t="s">
        <v>8282</v>
      </c>
      <c r="U2156" s="6">
        <f t="shared" si="235"/>
        <v>41647.632256944446</v>
      </c>
      <c r="V2156" s="9">
        <f t="shared" si="237"/>
        <v>2014</v>
      </c>
      <c r="W2156" s="6">
        <f t="shared" si="236"/>
        <v>41667.632256944446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H2157" t="s">
        <v>8225</v>
      </c>
      <c r="I2157" t="s">
        <v>8247</v>
      </c>
      <c r="K2157">
        <v>1459443385</v>
      </c>
      <c r="L2157">
        <v>1456854985</v>
      </c>
      <c r="M2157" t="b">
        <v>0</v>
      </c>
      <c r="N2157">
        <v>5</v>
      </c>
      <c r="O2157" s="9">
        <f t="shared" si="231"/>
        <v>2.2999999999999998</v>
      </c>
      <c r="P2157" s="12">
        <f t="shared" si="232"/>
        <v>23</v>
      </c>
      <c r="Q2157" t="str">
        <f t="shared" si="233"/>
        <v>games</v>
      </c>
      <c r="R2157" t="str">
        <f t="shared" si="234"/>
        <v>video games</v>
      </c>
      <c r="S2157" t="b">
        <v>0</v>
      </c>
      <c r="T2157" t="s">
        <v>8282</v>
      </c>
      <c r="U2157" s="6">
        <f t="shared" si="235"/>
        <v>42430.747511574074</v>
      </c>
      <c r="V2157" s="9">
        <f t="shared" si="237"/>
        <v>2016</v>
      </c>
      <c r="W2157" s="6">
        <f t="shared" si="236"/>
        <v>42460.70584490741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H2158" t="s">
        <v>8224</v>
      </c>
      <c r="I2158" t="s">
        <v>8246</v>
      </c>
      <c r="K2158">
        <v>1379363406</v>
      </c>
      <c r="L2158">
        <v>1375475406</v>
      </c>
      <c r="M2158" t="b">
        <v>0</v>
      </c>
      <c r="N2158">
        <v>83</v>
      </c>
      <c r="O2158" s="9">
        <f t="shared" si="231"/>
        <v>2.6660714285714286</v>
      </c>
      <c r="P2158" s="12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t="b">
        <v>0</v>
      </c>
      <c r="T2158" t="s">
        <v>8282</v>
      </c>
      <c r="U2158" s="6">
        <f t="shared" si="235"/>
        <v>41488.85423611111</v>
      </c>
      <c r="V2158" s="9">
        <f t="shared" si="237"/>
        <v>2013</v>
      </c>
      <c r="W2158" s="6">
        <f t="shared" si="236"/>
        <v>41533.85423611111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H2159" t="s">
        <v>8224</v>
      </c>
      <c r="I2159" t="s">
        <v>8246</v>
      </c>
      <c r="K2159">
        <v>1482479940</v>
      </c>
      <c r="L2159">
        <v>1479684783</v>
      </c>
      <c r="M2159" t="b">
        <v>0</v>
      </c>
      <c r="N2159">
        <v>57</v>
      </c>
      <c r="O2159" s="9">
        <f t="shared" si="231"/>
        <v>28.192</v>
      </c>
      <c r="P2159" s="12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t="b">
        <v>0</v>
      </c>
      <c r="T2159" t="s">
        <v>8282</v>
      </c>
      <c r="U2159" s="6">
        <f t="shared" si="235"/>
        <v>42694.98128472222</v>
      </c>
      <c r="V2159" s="9">
        <f t="shared" si="237"/>
        <v>2016</v>
      </c>
      <c r="W2159" s="6">
        <f t="shared" si="236"/>
        <v>42727.332638888889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H2160" t="s">
        <v>8224</v>
      </c>
      <c r="I2160" t="s">
        <v>8246</v>
      </c>
      <c r="K2160">
        <v>1360009774</v>
      </c>
      <c r="L2160">
        <v>1356121774</v>
      </c>
      <c r="M2160" t="b">
        <v>0</v>
      </c>
      <c r="N2160">
        <v>311</v>
      </c>
      <c r="O2160" s="9">
        <f t="shared" si="231"/>
        <v>6.5900366666666663</v>
      </c>
      <c r="P2160" s="12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t="b">
        <v>0</v>
      </c>
      <c r="T2160" t="s">
        <v>8282</v>
      </c>
      <c r="U2160" s="6">
        <f t="shared" si="235"/>
        <v>41264.853865740741</v>
      </c>
      <c r="V2160" s="9">
        <f t="shared" si="237"/>
        <v>2012</v>
      </c>
      <c r="W2160" s="6">
        <f t="shared" si="236"/>
        <v>41309.853865740741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H2161" t="s">
        <v>8224</v>
      </c>
      <c r="I2161" t="s">
        <v>8246</v>
      </c>
      <c r="K2161">
        <v>1310837574</v>
      </c>
      <c r="L2161">
        <v>1308245574</v>
      </c>
      <c r="M2161" t="b">
        <v>0</v>
      </c>
      <c r="N2161">
        <v>2</v>
      </c>
      <c r="O2161" s="9">
        <f t="shared" si="231"/>
        <v>0.72222222222222221</v>
      </c>
      <c r="P2161" s="12">
        <f t="shared" si="232"/>
        <v>13</v>
      </c>
      <c r="Q2161" t="str">
        <f t="shared" si="233"/>
        <v>games</v>
      </c>
      <c r="R2161" t="str">
        <f t="shared" si="234"/>
        <v>video games</v>
      </c>
      <c r="S2161" t="b">
        <v>0</v>
      </c>
      <c r="T2161" t="s">
        <v>8282</v>
      </c>
      <c r="U2161" s="6">
        <f t="shared" si="235"/>
        <v>40710.731180555558</v>
      </c>
      <c r="V2161" s="9">
        <f t="shared" si="237"/>
        <v>2011</v>
      </c>
      <c r="W2161" s="6">
        <f t="shared" si="236"/>
        <v>40740.731180555558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H2162" t="s">
        <v>8224</v>
      </c>
      <c r="I2162" t="s">
        <v>8246</v>
      </c>
      <c r="K2162">
        <v>1337447105</v>
      </c>
      <c r="L2162">
        <v>1334855105</v>
      </c>
      <c r="M2162" t="b">
        <v>0</v>
      </c>
      <c r="N2162">
        <v>16</v>
      </c>
      <c r="O2162" s="9">
        <f t="shared" si="231"/>
        <v>0.85</v>
      </c>
      <c r="P2162" s="1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t="b">
        <v>0</v>
      </c>
      <c r="T2162" t="s">
        <v>8282</v>
      </c>
      <c r="U2162" s="6">
        <f t="shared" si="235"/>
        <v>41018.711863425924</v>
      </c>
      <c r="V2162" s="9">
        <f t="shared" si="237"/>
        <v>2012</v>
      </c>
      <c r="W2162" s="6">
        <f t="shared" si="236"/>
        <v>41048.711863425924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H2163" t="s">
        <v>8224</v>
      </c>
      <c r="I2163" t="s">
        <v>8246</v>
      </c>
      <c r="K2163">
        <v>1443040059</v>
      </c>
      <c r="L2163">
        <v>1440448059</v>
      </c>
      <c r="M2163" t="b">
        <v>0</v>
      </c>
      <c r="N2163">
        <v>13</v>
      </c>
      <c r="O2163" s="9">
        <f t="shared" si="231"/>
        <v>115.75</v>
      </c>
      <c r="P2163" s="12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t="b">
        <v>1</v>
      </c>
      <c r="T2163" t="s">
        <v>8276</v>
      </c>
      <c r="U2163" s="6">
        <f t="shared" si="235"/>
        <v>42240.852534722224</v>
      </c>
      <c r="V2163" s="9">
        <f t="shared" si="237"/>
        <v>2015</v>
      </c>
      <c r="W2163" s="6">
        <f t="shared" si="236"/>
        <v>42270.852534722224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H2164" t="s">
        <v>8224</v>
      </c>
      <c r="I2164" t="s">
        <v>8246</v>
      </c>
      <c r="K2164">
        <v>1406226191</v>
      </c>
      <c r="L2164">
        <v>1403547791</v>
      </c>
      <c r="M2164" t="b">
        <v>0</v>
      </c>
      <c r="N2164">
        <v>58</v>
      </c>
      <c r="O2164" s="9">
        <f t="shared" si="231"/>
        <v>112.26666666666667</v>
      </c>
      <c r="P2164" s="12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t="b">
        <v>1</v>
      </c>
      <c r="T2164" t="s">
        <v>8276</v>
      </c>
      <c r="U2164" s="6">
        <f t="shared" si="235"/>
        <v>41813.766099537039</v>
      </c>
      <c r="V2164" s="9">
        <f t="shared" si="237"/>
        <v>2014</v>
      </c>
      <c r="W2164" s="6">
        <f t="shared" si="236"/>
        <v>41844.766099537039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H2165" t="s">
        <v>8224</v>
      </c>
      <c r="I2165" t="s">
        <v>8246</v>
      </c>
      <c r="K2165">
        <v>1433735400</v>
      </c>
      <c r="L2165">
        <v>1429306520</v>
      </c>
      <c r="M2165" t="b">
        <v>0</v>
      </c>
      <c r="N2165">
        <v>44</v>
      </c>
      <c r="O2165" s="9">
        <f t="shared" si="231"/>
        <v>132.19999999999999</v>
      </c>
      <c r="P2165" s="12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t="b">
        <v>1</v>
      </c>
      <c r="T2165" t="s">
        <v>8276</v>
      </c>
      <c r="U2165" s="6">
        <f t="shared" si="235"/>
        <v>42111.899537037039</v>
      </c>
      <c r="V2165" s="9">
        <f t="shared" si="237"/>
        <v>2015</v>
      </c>
      <c r="W2165" s="6">
        <f t="shared" si="236"/>
        <v>42163.159722222219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H2166" t="s">
        <v>8224</v>
      </c>
      <c r="I2166" t="s">
        <v>8246</v>
      </c>
      <c r="K2166">
        <v>1466827140</v>
      </c>
      <c r="L2166">
        <v>1464196414</v>
      </c>
      <c r="M2166" t="b">
        <v>0</v>
      </c>
      <c r="N2166">
        <v>83</v>
      </c>
      <c r="O2166" s="9">
        <f t="shared" si="231"/>
        <v>102.63636363636364</v>
      </c>
      <c r="P2166" s="12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t="b">
        <v>1</v>
      </c>
      <c r="T2166" t="s">
        <v>8276</v>
      </c>
      <c r="U2166" s="6">
        <f t="shared" si="235"/>
        <v>42515.71775462963</v>
      </c>
      <c r="V2166" s="9">
        <f t="shared" si="237"/>
        <v>2016</v>
      </c>
      <c r="W2166" s="6">
        <f t="shared" si="236"/>
        <v>42546.165972222225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H2167" t="s">
        <v>8230</v>
      </c>
      <c r="I2167" t="s">
        <v>8249</v>
      </c>
      <c r="K2167">
        <v>1460127635</v>
      </c>
      <c r="L2167">
        <v>1457539235</v>
      </c>
      <c r="M2167" t="b">
        <v>0</v>
      </c>
      <c r="N2167">
        <v>117</v>
      </c>
      <c r="O2167" s="9">
        <f t="shared" si="231"/>
        <v>138.63999999999999</v>
      </c>
      <c r="P2167" s="12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t="b">
        <v>1</v>
      </c>
      <c r="T2167" t="s">
        <v>8276</v>
      </c>
      <c r="U2167" s="6">
        <f t="shared" si="235"/>
        <v>42438.667071759264</v>
      </c>
      <c r="V2167" s="9">
        <f t="shared" si="237"/>
        <v>2016</v>
      </c>
      <c r="W2167" s="6">
        <f t="shared" si="236"/>
        <v>42468.625405092593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H2168" t="s">
        <v>8224</v>
      </c>
      <c r="I2168" t="s">
        <v>8246</v>
      </c>
      <c r="K2168">
        <v>1417813618</v>
      </c>
      <c r="L2168">
        <v>1413922018</v>
      </c>
      <c r="M2168" t="b">
        <v>0</v>
      </c>
      <c r="N2168">
        <v>32</v>
      </c>
      <c r="O2168" s="9">
        <f t="shared" si="231"/>
        <v>146.6</v>
      </c>
      <c r="P2168" s="12">
        <f t="shared" si="232"/>
        <v>91.625</v>
      </c>
      <c r="Q2168" t="str">
        <f t="shared" si="233"/>
        <v>music</v>
      </c>
      <c r="R2168" t="str">
        <f t="shared" si="234"/>
        <v>rock</v>
      </c>
      <c r="S2168" t="b">
        <v>1</v>
      </c>
      <c r="T2168" t="s">
        <v>8276</v>
      </c>
      <c r="U2168" s="6">
        <f t="shared" si="235"/>
        <v>41933.838171296295</v>
      </c>
      <c r="V2168" s="9">
        <f t="shared" si="237"/>
        <v>2014</v>
      </c>
      <c r="W2168" s="6">
        <f t="shared" si="236"/>
        <v>41978.879837962959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H2169" t="s">
        <v>8224</v>
      </c>
      <c r="I2169" t="s">
        <v>8246</v>
      </c>
      <c r="K2169">
        <v>1347672937</v>
      </c>
      <c r="L2169">
        <v>1346463337</v>
      </c>
      <c r="M2169" t="b">
        <v>0</v>
      </c>
      <c r="N2169">
        <v>8</v>
      </c>
      <c r="O2169" s="9">
        <f t="shared" si="231"/>
        <v>120</v>
      </c>
      <c r="P2169" s="12">
        <f t="shared" si="232"/>
        <v>22.5</v>
      </c>
      <c r="Q2169" t="str">
        <f t="shared" si="233"/>
        <v>music</v>
      </c>
      <c r="R2169" t="str">
        <f t="shared" si="234"/>
        <v>rock</v>
      </c>
      <c r="S2169" t="b">
        <v>1</v>
      </c>
      <c r="T2169" t="s">
        <v>8276</v>
      </c>
      <c r="U2169" s="6">
        <f t="shared" si="235"/>
        <v>41153.066400462965</v>
      </c>
      <c r="V2169" s="9">
        <f t="shared" si="237"/>
        <v>2012</v>
      </c>
      <c r="W2169" s="6">
        <f t="shared" si="236"/>
        <v>41167.066400462965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H2170" t="s">
        <v>8224</v>
      </c>
      <c r="I2170" t="s">
        <v>8246</v>
      </c>
      <c r="K2170">
        <v>1486702800</v>
      </c>
      <c r="L2170">
        <v>1484058261</v>
      </c>
      <c r="M2170" t="b">
        <v>0</v>
      </c>
      <c r="N2170">
        <v>340</v>
      </c>
      <c r="O2170" s="9">
        <f t="shared" si="231"/>
        <v>121.58161111111112</v>
      </c>
      <c r="P2170" s="12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t="b">
        <v>1</v>
      </c>
      <c r="T2170" t="s">
        <v>8276</v>
      </c>
      <c r="U2170" s="6">
        <f t="shared" si="235"/>
        <v>42745.600243055553</v>
      </c>
      <c r="V2170" s="9">
        <f t="shared" si="237"/>
        <v>2017</v>
      </c>
      <c r="W2170" s="6">
        <f t="shared" si="236"/>
        <v>42776.208333333328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H2171" t="s">
        <v>8224</v>
      </c>
      <c r="I2171" t="s">
        <v>8246</v>
      </c>
      <c r="K2171">
        <v>1488473351</v>
      </c>
      <c r="L2171">
        <v>1488214151</v>
      </c>
      <c r="M2171" t="b">
        <v>0</v>
      </c>
      <c r="N2171">
        <v>7</v>
      </c>
      <c r="O2171" s="9">
        <f t="shared" si="231"/>
        <v>100</v>
      </c>
      <c r="P2171" s="12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t="b">
        <v>1</v>
      </c>
      <c r="T2171" t="s">
        <v>8276</v>
      </c>
      <c r="U2171" s="6">
        <f t="shared" si="235"/>
        <v>42793.700821759259</v>
      </c>
      <c r="V2171" s="9">
        <f t="shared" si="237"/>
        <v>2017</v>
      </c>
      <c r="W2171" s="6">
        <f t="shared" si="236"/>
        <v>42796.700821759259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H2172" t="s">
        <v>8224</v>
      </c>
      <c r="I2172" t="s">
        <v>8246</v>
      </c>
      <c r="K2172">
        <v>1440266422</v>
      </c>
      <c r="L2172">
        <v>1436810422</v>
      </c>
      <c r="M2172" t="b">
        <v>0</v>
      </c>
      <c r="N2172">
        <v>19</v>
      </c>
      <c r="O2172" s="9">
        <f t="shared" si="231"/>
        <v>180.85714285714286</v>
      </c>
      <c r="P2172" s="1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t="b">
        <v>1</v>
      </c>
      <c r="T2172" t="s">
        <v>8276</v>
      </c>
      <c r="U2172" s="6">
        <f t="shared" si="235"/>
        <v>42198.750254629631</v>
      </c>
      <c r="V2172" s="9">
        <f t="shared" si="237"/>
        <v>2015</v>
      </c>
      <c r="W2172" s="6">
        <f t="shared" si="236"/>
        <v>42238.750254629631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H2173" t="s">
        <v>8224</v>
      </c>
      <c r="I2173" t="s">
        <v>8246</v>
      </c>
      <c r="K2173">
        <v>1434949200</v>
      </c>
      <c r="L2173">
        <v>1431903495</v>
      </c>
      <c r="M2173" t="b">
        <v>0</v>
      </c>
      <c r="N2173">
        <v>47</v>
      </c>
      <c r="O2173" s="9">
        <f t="shared" si="231"/>
        <v>106.075</v>
      </c>
      <c r="P2173" s="12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t="b">
        <v>1</v>
      </c>
      <c r="T2173" t="s">
        <v>8276</v>
      </c>
      <c r="U2173" s="6">
        <f t="shared" si="235"/>
        <v>42141.95711805555</v>
      </c>
      <c r="V2173" s="9">
        <f t="shared" si="237"/>
        <v>2015</v>
      </c>
      <c r="W2173" s="6">
        <f t="shared" si="236"/>
        <v>42177.208333333328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H2174" t="s">
        <v>8224</v>
      </c>
      <c r="I2174" t="s">
        <v>8246</v>
      </c>
      <c r="K2174">
        <v>1429365320</v>
      </c>
      <c r="L2174">
        <v>1426773320</v>
      </c>
      <c r="M2174" t="b">
        <v>0</v>
      </c>
      <c r="N2174">
        <v>13</v>
      </c>
      <c r="O2174" s="9">
        <f t="shared" si="231"/>
        <v>100</v>
      </c>
      <c r="P2174" s="12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t="b">
        <v>1</v>
      </c>
      <c r="T2174" t="s">
        <v>8276</v>
      </c>
      <c r="U2174" s="6">
        <f t="shared" si="235"/>
        <v>42082.580092592594</v>
      </c>
      <c r="V2174" s="9">
        <f t="shared" si="237"/>
        <v>2015</v>
      </c>
      <c r="W2174" s="6">
        <f t="shared" si="236"/>
        <v>42112.580092592594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H2175" t="s">
        <v>8224</v>
      </c>
      <c r="I2175" t="s">
        <v>8246</v>
      </c>
      <c r="K2175">
        <v>1378785540</v>
      </c>
      <c r="L2175">
        <v>1376066243</v>
      </c>
      <c r="M2175" t="b">
        <v>0</v>
      </c>
      <c r="N2175">
        <v>90</v>
      </c>
      <c r="O2175" s="9">
        <f t="shared" si="231"/>
        <v>126.92857142857143</v>
      </c>
      <c r="P2175" s="12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t="b">
        <v>1</v>
      </c>
      <c r="T2175" t="s">
        <v>8276</v>
      </c>
      <c r="U2175" s="6">
        <f t="shared" si="235"/>
        <v>41495.692627314813</v>
      </c>
      <c r="V2175" s="9">
        <f t="shared" si="237"/>
        <v>2013</v>
      </c>
      <c r="W2175" s="6">
        <f t="shared" si="236"/>
        <v>41527.165972222225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H2176" t="s">
        <v>8225</v>
      </c>
      <c r="I2176" t="s">
        <v>8247</v>
      </c>
      <c r="K2176">
        <v>1462453307</v>
      </c>
      <c r="L2176">
        <v>1459861307</v>
      </c>
      <c r="M2176" t="b">
        <v>0</v>
      </c>
      <c r="N2176">
        <v>63</v>
      </c>
      <c r="O2176" s="9">
        <f t="shared" si="231"/>
        <v>102.97499999999999</v>
      </c>
      <c r="P2176" s="12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t="b">
        <v>1</v>
      </c>
      <c r="T2176" t="s">
        <v>8276</v>
      </c>
      <c r="U2176" s="6">
        <f t="shared" si="235"/>
        <v>42465.542905092589</v>
      </c>
      <c r="V2176" s="9">
        <f t="shared" si="237"/>
        <v>2016</v>
      </c>
      <c r="W2176" s="6">
        <f t="shared" si="236"/>
        <v>42495.542905092589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H2177" t="s">
        <v>8224</v>
      </c>
      <c r="I2177" t="s">
        <v>8246</v>
      </c>
      <c r="K2177">
        <v>1469059986</v>
      </c>
      <c r="L2177">
        <v>1468455186</v>
      </c>
      <c r="M2177" t="b">
        <v>0</v>
      </c>
      <c r="N2177">
        <v>26</v>
      </c>
      <c r="O2177" s="9">
        <f t="shared" si="231"/>
        <v>250</v>
      </c>
      <c r="P2177" s="12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t="b">
        <v>1</v>
      </c>
      <c r="T2177" t="s">
        <v>8276</v>
      </c>
      <c r="U2177" s="6">
        <f t="shared" si="235"/>
        <v>42565.009097222224</v>
      </c>
      <c r="V2177" s="9">
        <f t="shared" si="237"/>
        <v>2016</v>
      </c>
      <c r="W2177" s="6">
        <f t="shared" si="236"/>
        <v>42572.009097222224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H2178" t="s">
        <v>8224</v>
      </c>
      <c r="I2178" t="s">
        <v>8246</v>
      </c>
      <c r="K2178">
        <v>1430579509</v>
      </c>
      <c r="L2178">
        <v>1427987509</v>
      </c>
      <c r="M2178" t="b">
        <v>0</v>
      </c>
      <c r="N2178">
        <v>71</v>
      </c>
      <c r="O2178" s="9">
        <f t="shared" si="231"/>
        <v>126.02</v>
      </c>
      <c r="P2178" s="12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t="b">
        <v>1</v>
      </c>
      <c r="T2178" t="s">
        <v>8276</v>
      </c>
      <c r="U2178" s="6">
        <f t="shared" si="235"/>
        <v>42096.633206018523</v>
      </c>
      <c r="V2178" s="9">
        <f t="shared" si="237"/>
        <v>2015</v>
      </c>
      <c r="W2178" s="6">
        <f t="shared" si="236"/>
        <v>42126.633206018523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H2179" t="s">
        <v>8224</v>
      </c>
      <c r="I2179" t="s">
        <v>8246</v>
      </c>
      <c r="K2179">
        <v>1465192867</v>
      </c>
      <c r="L2179">
        <v>1463032867</v>
      </c>
      <c r="M2179" t="b">
        <v>0</v>
      </c>
      <c r="N2179">
        <v>38</v>
      </c>
      <c r="O2179" s="9">
        <f t="shared" ref="O2179:O2242" si="238">E2179*100/D2179</f>
        <v>100.12</v>
      </c>
      <c r="P2179" s="12">
        <f t="shared" ref="P2179:P2242" si="239">IF(N2179=0,0,E2179/N2179)</f>
        <v>65.868421052631575</v>
      </c>
      <c r="Q2179" t="str">
        <f t="shared" ref="Q2179:Q2242" si="240">LEFT(T2179,FIND("/",T2179)-1)</f>
        <v>music</v>
      </c>
      <c r="R2179" t="str">
        <f t="shared" ref="R2179:R2242" si="241">RIGHT(T2179,LEN(T2179)-FIND("/",T2179))</f>
        <v>rock</v>
      </c>
      <c r="S2179" t="b">
        <v>1</v>
      </c>
      <c r="T2179" t="s">
        <v>8276</v>
      </c>
      <c r="U2179" s="6">
        <f t="shared" ref="U2179:U2242" si="242">(L2179/86400)+DATE(1970,1,1)</f>
        <v>42502.250775462962</v>
      </c>
      <c r="V2179" s="9">
        <f t="shared" si="237"/>
        <v>2016</v>
      </c>
      <c r="W2179" s="6">
        <f t="shared" ref="W2179:W2242" si="243">(K2179/86400)+DATE(1970,1,1)</f>
        <v>42527.250775462962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H2180" t="s">
        <v>8224</v>
      </c>
      <c r="I2180" t="s">
        <v>8246</v>
      </c>
      <c r="K2180">
        <v>1484752597</v>
      </c>
      <c r="L2180">
        <v>1482160597</v>
      </c>
      <c r="M2180" t="b">
        <v>0</v>
      </c>
      <c r="N2180">
        <v>859</v>
      </c>
      <c r="O2180" s="9">
        <f t="shared" si="238"/>
        <v>138.63999999999999</v>
      </c>
      <c r="P2180" s="12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t="b">
        <v>1</v>
      </c>
      <c r="T2180" t="s">
        <v>8276</v>
      </c>
      <c r="U2180" s="6">
        <f t="shared" si="242"/>
        <v>42723.63653935185</v>
      </c>
      <c r="V2180" s="9">
        <f t="shared" ref="V2180:V2243" si="244">YEAR(U2180)</f>
        <v>2016</v>
      </c>
      <c r="W2180" s="6">
        <f t="shared" si="243"/>
        <v>42753.63653935185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H2181" t="s">
        <v>8224</v>
      </c>
      <c r="I2181" t="s">
        <v>8246</v>
      </c>
      <c r="K2181">
        <v>1428725192</v>
      </c>
      <c r="L2181">
        <v>1426133192</v>
      </c>
      <c r="M2181" t="b">
        <v>0</v>
      </c>
      <c r="N2181">
        <v>21</v>
      </c>
      <c r="O2181" s="9">
        <f t="shared" si="238"/>
        <v>161.4</v>
      </c>
      <c r="P2181" s="12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t="b">
        <v>1</v>
      </c>
      <c r="T2181" t="s">
        <v>8276</v>
      </c>
      <c r="U2181" s="6">
        <f t="shared" si="242"/>
        <v>42075.171203703707</v>
      </c>
      <c r="V2181" s="9">
        <f t="shared" si="244"/>
        <v>2015</v>
      </c>
      <c r="W2181" s="6">
        <f t="shared" si="243"/>
        <v>42105.171203703707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H2182" t="s">
        <v>8224</v>
      </c>
      <c r="I2182" t="s">
        <v>8246</v>
      </c>
      <c r="K2182">
        <v>1447434268</v>
      </c>
      <c r="L2182">
        <v>1443801868</v>
      </c>
      <c r="M2182" t="b">
        <v>0</v>
      </c>
      <c r="N2182">
        <v>78</v>
      </c>
      <c r="O2182" s="9">
        <f t="shared" si="238"/>
        <v>107.1842</v>
      </c>
      <c r="P2182" s="1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t="b">
        <v>1</v>
      </c>
      <c r="T2182" t="s">
        <v>8276</v>
      </c>
      <c r="U2182" s="6">
        <f t="shared" si="242"/>
        <v>42279.669768518521</v>
      </c>
      <c r="V2182" s="9">
        <f t="shared" si="244"/>
        <v>2015</v>
      </c>
      <c r="W2182" s="6">
        <f t="shared" si="243"/>
        <v>42321.711435185185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H2183" t="s">
        <v>8224</v>
      </c>
      <c r="I2183" t="s">
        <v>8246</v>
      </c>
      <c r="K2183">
        <v>1487635653</v>
      </c>
      <c r="L2183">
        <v>1486426053</v>
      </c>
      <c r="M2183" t="b">
        <v>0</v>
      </c>
      <c r="N2183">
        <v>53</v>
      </c>
      <c r="O2183" s="9">
        <f t="shared" si="238"/>
        <v>153.1</v>
      </c>
      <c r="P2183" s="12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t="b">
        <v>1</v>
      </c>
      <c r="T2183" t="s">
        <v>8297</v>
      </c>
      <c r="U2183" s="6">
        <f t="shared" si="242"/>
        <v>42773.005243055552</v>
      </c>
      <c r="V2183" s="9">
        <f t="shared" si="244"/>
        <v>2017</v>
      </c>
      <c r="W2183" s="6">
        <f t="shared" si="243"/>
        <v>42787.005243055552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H2184" t="s">
        <v>8229</v>
      </c>
      <c r="I2184" t="s">
        <v>8251</v>
      </c>
      <c r="K2184">
        <v>1412285825</v>
      </c>
      <c r="L2184">
        <v>1409261825</v>
      </c>
      <c r="M2184" t="b">
        <v>0</v>
      </c>
      <c r="N2184">
        <v>356</v>
      </c>
      <c r="O2184" s="9">
        <f t="shared" si="238"/>
        <v>524.16666666666663</v>
      </c>
      <c r="P2184" s="12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t="b">
        <v>1</v>
      </c>
      <c r="T2184" t="s">
        <v>8297</v>
      </c>
      <c r="U2184" s="6">
        <f t="shared" si="242"/>
        <v>41879.900752314818</v>
      </c>
      <c r="V2184" s="9">
        <f t="shared" si="244"/>
        <v>2014</v>
      </c>
      <c r="W2184" s="6">
        <f t="shared" si="243"/>
        <v>41914.900752314818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H2185" t="s">
        <v>8224</v>
      </c>
      <c r="I2185" t="s">
        <v>8246</v>
      </c>
      <c r="K2185">
        <v>1486616400</v>
      </c>
      <c r="L2185">
        <v>1484037977</v>
      </c>
      <c r="M2185" t="b">
        <v>0</v>
      </c>
      <c r="N2185">
        <v>279</v>
      </c>
      <c r="O2185" s="9">
        <f t="shared" si="238"/>
        <v>489.27777777777777</v>
      </c>
      <c r="P2185" s="12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t="b">
        <v>1</v>
      </c>
      <c r="T2185" t="s">
        <v>8297</v>
      </c>
      <c r="U2185" s="6">
        <f t="shared" si="242"/>
        <v>42745.365474537037</v>
      </c>
      <c r="V2185" s="9">
        <f t="shared" si="244"/>
        <v>2017</v>
      </c>
      <c r="W2185" s="6">
        <f t="shared" si="243"/>
        <v>42775.208333333328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H2186" t="s">
        <v>8224</v>
      </c>
      <c r="I2186" t="s">
        <v>8246</v>
      </c>
      <c r="K2186">
        <v>1453737600</v>
      </c>
      <c r="L2186">
        <v>1452530041</v>
      </c>
      <c r="M2186" t="b">
        <v>1</v>
      </c>
      <c r="N2186">
        <v>266</v>
      </c>
      <c r="O2186" s="9">
        <f t="shared" si="238"/>
        <v>284.74</v>
      </c>
      <c r="P2186" s="12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t="b">
        <v>1</v>
      </c>
      <c r="T2186" t="s">
        <v>8297</v>
      </c>
      <c r="U2186" s="6">
        <f t="shared" si="242"/>
        <v>42380.690289351856</v>
      </c>
      <c r="V2186" s="9">
        <f t="shared" si="244"/>
        <v>2016</v>
      </c>
      <c r="W2186" s="6">
        <f t="shared" si="243"/>
        <v>42394.666666666672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H2187" t="s">
        <v>8225</v>
      </c>
      <c r="I2187" t="s">
        <v>8247</v>
      </c>
      <c r="K2187">
        <v>1364286239</v>
      </c>
      <c r="L2187">
        <v>1360830239</v>
      </c>
      <c r="M2187" t="b">
        <v>0</v>
      </c>
      <c r="N2187">
        <v>623</v>
      </c>
      <c r="O2187" s="9">
        <f t="shared" si="238"/>
        <v>1856.97</v>
      </c>
      <c r="P2187" s="12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t="b">
        <v>1</v>
      </c>
      <c r="T2187" t="s">
        <v>8297</v>
      </c>
      <c r="U2187" s="6">
        <f t="shared" si="242"/>
        <v>41319.349988425922</v>
      </c>
      <c r="V2187" s="9">
        <f t="shared" si="244"/>
        <v>2013</v>
      </c>
      <c r="W2187" s="6">
        <f t="shared" si="243"/>
        <v>41359.349988425922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H2188" t="s">
        <v>8224</v>
      </c>
      <c r="I2188" t="s">
        <v>8246</v>
      </c>
      <c r="K2188">
        <v>1473213600</v>
      </c>
      <c r="L2188">
        <v>1470062743</v>
      </c>
      <c r="M2188" t="b">
        <v>0</v>
      </c>
      <c r="N2188">
        <v>392</v>
      </c>
      <c r="O2188" s="9">
        <f t="shared" si="238"/>
        <v>109.675</v>
      </c>
      <c r="P2188" s="12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t="b">
        <v>1</v>
      </c>
      <c r="T2188" t="s">
        <v>8297</v>
      </c>
      <c r="U2188" s="6">
        <f t="shared" si="242"/>
        <v>42583.615081018521</v>
      </c>
      <c r="V2188" s="9">
        <f t="shared" si="244"/>
        <v>2016</v>
      </c>
      <c r="W2188" s="6">
        <f t="shared" si="243"/>
        <v>42620.083333333328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H2189" t="s">
        <v>8224</v>
      </c>
      <c r="I2189" t="s">
        <v>8246</v>
      </c>
      <c r="K2189">
        <v>1428033540</v>
      </c>
      <c r="L2189">
        <v>1425531666</v>
      </c>
      <c r="M2189" t="b">
        <v>1</v>
      </c>
      <c r="N2189">
        <v>3562</v>
      </c>
      <c r="O2189" s="9">
        <f t="shared" si="238"/>
        <v>1014.6425</v>
      </c>
      <c r="P2189" s="12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t="b">
        <v>1</v>
      </c>
      <c r="T2189" t="s">
        <v>8297</v>
      </c>
      <c r="U2189" s="6">
        <f t="shared" si="242"/>
        <v>42068.209097222221</v>
      </c>
      <c r="V2189" s="9">
        <f t="shared" si="244"/>
        <v>2015</v>
      </c>
      <c r="W2189" s="6">
        <f t="shared" si="243"/>
        <v>42097.165972222225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H2190" t="s">
        <v>8226</v>
      </c>
      <c r="I2190" t="s">
        <v>8248</v>
      </c>
      <c r="K2190">
        <v>1477414800</v>
      </c>
      <c r="L2190">
        <v>1474380241</v>
      </c>
      <c r="M2190" t="b">
        <v>0</v>
      </c>
      <c r="N2190">
        <v>514</v>
      </c>
      <c r="O2190" s="9">
        <f t="shared" si="238"/>
        <v>412.17692027666544</v>
      </c>
      <c r="P2190" s="12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t="b">
        <v>1</v>
      </c>
      <c r="T2190" t="s">
        <v>8297</v>
      </c>
      <c r="U2190" s="6">
        <f t="shared" si="242"/>
        <v>42633.586122685185</v>
      </c>
      <c r="V2190" s="9">
        <f t="shared" si="244"/>
        <v>2016</v>
      </c>
      <c r="W2190" s="6">
        <f t="shared" si="243"/>
        <v>42668.708333333328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H2191" t="s">
        <v>8225</v>
      </c>
      <c r="I2191" t="s">
        <v>8247</v>
      </c>
      <c r="K2191">
        <v>1461276000</v>
      </c>
      <c r="L2191">
        <v>1460055300</v>
      </c>
      <c r="M2191" t="b">
        <v>0</v>
      </c>
      <c r="N2191">
        <v>88</v>
      </c>
      <c r="O2191" s="9">
        <f t="shared" si="238"/>
        <v>503.25</v>
      </c>
      <c r="P2191" s="12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t="b">
        <v>1</v>
      </c>
      <c r="T2191" t="s">
        <v>8297</v>
      </c>
      <c r="U2191" s="6">
        <f t="shared" si="242"/>
        <v>42467.788194444445</v>
      </c>
      <c r="V2191" s="9">
        <f t="shared" si="244"/>
        <v>2016</v>
      </c>
      <c r="W2191" s="6">
        <f t="shared" si="243"/>
        <v>42481.916666666672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H2192" t="s">
        <v>8224</v>
      </c>
      <c r="I2192" t="s">
        <v>8246</v>
      </c>
      <c r="K2192">
        <v>1458716340</v>
      </c>
      <c r="L2192">
        <v>1455721204</v>
      </c>
      <c r="M2192" t="b">
        <v>0</v>
      </c>
      <c r="N2192">
        <v>537</v>
      </c>
      <c r="O2192" s="9">
        <f t="shared" si="238"/>
        <v>184.61052631578949</v>
      </c>
      <c r="P2192" s="1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t="b">
        <v>1</v>
      </c>
      <c r="T2192" t="s">
        <v>8297</v>
      </c>
      <c r="U2192" s="6">
        <f t="shared" si="242"/>
        <v>42417.625046296293</v>
      </c>
      <c r="V2192" s="9">
        <f t="shared" si="244"/>
        <v>2016</v>
      </c>
      <c r="W2192" s="6">
        <f t="shared" si="243"/>
        <v>42452.290972222225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H2193" t="s">
        <v>8225</v>
      </c>
      <c r="I2193" t="s">
        <v>8247</v>
      </c>
      <c r="K2193">
        <v>1487102427</v>
      </c>
      <c r="L2193">
        <v>1486065627</v>
      </c>
      <c r="M2193" t="b">
        <v>0</v>
      </c>
      <c r="N2193">
        <v>25</v>
      </c>
      <c r="O2193" s="9">
        <f t="shared" si="238"/>
        <v>119.73333333333333</v>
      </c>
      <c r="P2193" s="12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t="b">
        <v>1</v>
      </c>
      <c r="T2193" t="s">
        <v>8297</v>
      </c>
      <c r="U2193" s="6">
        <f t="shared" si="242"/>
        <v>42768.833645833336</v>
      </c>
      <c r="V2193" s="9">
        <f t="shared" si="244"/>
        <v>2017</v>
      </c>
      <c r="W2193" s="6">
        <f t="shared" si="243"/>
        <v>42780.833645833336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H2194" t="s">
        <v>8225</v>
      </c>
      <c r="I2194" t="s">
        <v>8247</v>
      </c>
      <c r="K2194">
        <v>1481842800</v>
      </c>
      <c r="L2194">
        <v>1479414344</v>
      </c>
      <c r="M2194" t="b">
        <v>0</v>
      </c>
      <c r="N2194">
        <v>3238</v>
      </c>
      <c r="O2194" s="9">
        <f t="shared" si="238"/>
        <v>1081.2401666666667</v>
      </c>
      <c r="P2194" s="12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t="b">
        <v>1</v>
      </c>
      <c r="T2194" t="s">
        <v>8297</v>
      </c>
      <c r="U2194" s="6">
        <f t="shared" si="242"/>
        <v>42691.8512037037</v>
      </c>
      <c r="V2194" s="9">
        <f t="shared" si="244"/>
        <v>2016</v>
      </c>
      <c r="W2194" s="6">
        <f t="shared" si="243"/>
        <v>42719.958333333328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H2195" t="s">
        <v>8224</v>
      </c>
      <c r="I2195" t="s">
        <v>8246</v>
      </c>
      <c r="K2195">
        <v>1479704340</v>
      </c>
      <c r="L2195">
        <v>1477043072</v>
      </c>
      <c r="M2195" t="b">
        <v>0</v>
      </c>
      <c r="N2195">
        <v>897</v>
      </c>
      <c r="O2195" s="9">
        <f t="shared" si="238"/>
        <v>452.37333333333333</v>
      </c>
      <c r="P2195" s="12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t="b">
        <v>1</v>
      </c>
      <c r="T2195" t="s">
        <v>8297</v>
      </c>
      <c r="U2195" s="6">
        <f t="shared" si="242"/>
        <v>42664.405925925923</v>
      </c>
      <c r="V2195" s="9">
        <f t="shared" si="244"/>
        <v>2016</v>
      </c>
      <c r="W2195" s="6">
        <f t="shared" si="243"/>
        <v>42695.207638888889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H2196" t="s">
        <v>8224</v>
      </c>
      <c r="I2196" t="s">
        <v>8246</v>
      </c>
      <c r="K2196">
        <v>1459012290</v>
      </c>
      <c r="L2196">
        <v>1456423890</v>
      </c>
      <c r="M2196" t="b">
        <v>0</v>
      </c>
      <c r="N2196">
        <v>878</v>
      </c>
      <c r="O2196" s="9">
        <f t="shared" si="238"/>
        <v>537.37</v>
      </c>
      <c r="P2196" s="12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t="b">
        <v>1</v>
      </c>
      <c r="T2196" t="s">
        <v>8297</v>
      </c>
      <c r="U2196" s="6">
        <f t="shared" si="242"/>
        <v>42425.757986111115</v>
      </c>
      <c r="V2196" s="9">
        <f t="shared" si="244"/>
        <v>2016</v>
      </c>
      <c r="W2196" s="6">
        <f t="shared" si="243"/>
        <v>42455.716319444444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H2197" t="s">
        <v>8224</v>
      </c>
      <c r="I2197" t="s">
        <v>8246</v>
      </c>
      <c r="K2197">
        <v>1439317900</v>
      </c>
      <c r="L2197">
        <v>1436725900</v>
      </c>
      <c r="M2197" t="b">
        <v>0</v>
      </c>
      <c r="N2197">
        <v>115</v>
      </c>
      <c r="O2197" s="9">
        <f t="shared" si="238"/>
        <v>120.32608695652173</v>
      </c>
      <c r="P2197" s="12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t="b">
        <v>1</v>
      </c>
      <c r="T2197" t="s">
        <v>8297</v>
      </c>
      <c r="U2197" s="6">
        <f t="shared" si="242"/>
        <v>42197.771990740745</v>
      </c>
      <c r="V2197" s="9">
        <f t="shared" si="244"/>
        <v>2015</v>
      </c>
      <c r="W2197" s="6">
        <f t="shared" si="243"/>
        <v>42227.771990740745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H2198" t="s">
        <v>8224</v>
      </c>
      <c r="I2198" t="s">
        <v>8246</v>
      </c>
      <c r="K2198">
        <v>1480662000</v>
      </c>
      <c r="L2198">
        <v>1478000502</v>
      </c>
      <c r="M2198" t="b">
        <v>0</v>
      </c>
      <c r="N2198">
        <v>234</v>
      </c>
      <c r="O2198" s="9">
        <f t="shared" si="238"/>
        <v>113.83571428571429</v>
      </c>
      <c r="P2198" s="12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t="b">
        <v>1</v>
      </c>
      <c r="T2198" t="s">
        <v>8297</v>
      </c>
      <c r="U2198" s="6">
        <f t="shared" si="242"/>
        <v>42675.487291666665</v>
      </c>
      <c r="V2198" s="9">
        <f t="shared" si="244"/>
        <v>2016</v>
      </c>
      <c r="W2198" s="6">
        <f t="shared" si="243"/>
        <v>42706.291666666672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H2199" t="s">
        <v>8224</v>
      </c>
      <c r="I2199" t="s">
        <v>8246</v>
      </c>
      <c r="K2199">
        <v>1425132059</v>
      </c>
      <c r="L2199">
        <v>1422540059</v>
      </c>
      <c r="M2199" t="b">
        <v>0</v>
      </c>
      <c r="N2199">
        <v>4330</v>
      </c>
      <c r="O2199" s="9">
        <f t="shared" si="238"/>
        <v>951.03110000000004</v>
      </c>
      <c r="P2199" s="12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t="b">
        <v>1</v>
      </c>
      <c r="T2199" t="s">
        <v>8297</v>
      </c>
      <c r="U2199" s="6">
        <f t="shared" si="242"/>
        <v>42033.584016203706</v>
      </c>
      <c r="V2199" s="9">
        <f t="shared" si="244"/>
        <v>2015</v>
      </c>
      <c r="W2199" s="6">
        <f t="shared" si="243"/>
        <v>42063.584016203706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H2200" t="s">
        <v>8224</v>
      </c>
      <c r="I2200" t="s">
        <v>8246</v>
      </c>
      <c r="K2200">
        <v>1447507200</v>
      </c>
      <c r="L2200">
        <v>1444911600</v>
      </c>
      <c r="M2200" t="b">
        <v>0</v>
      </c>
      <c r="N2200">
        <v>651</v>
      </c>
      <c r="O2200" s="9">
        <f t="shared" si="238"/>
        <v>132.89250000000001</v>
      </c>
      <c r="P2200" s="12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t="b">
        <v>1</v>
      </c>
      <c r="T2200" t="s">
        <v>8297</v>
      </c>
      <c r="U2200" s="6">
        <f t="shared" si="242"/>
        <v>42292.513888888891</v>
      </c>
      <c r="V2200" s="9">
        <f t="shared" si="244"/>
        <v>2015</v>
      </c>
      <c r="W2200" s="6">
        <f t="shared" si="243"/>
        <v>42322.555555555555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H2201" t="s">
        <v>8241</v>
      </c>
      <c r="I2201" t="s">
        <v>8249</v>
      </c>
      <c r="K2201">
        <v>1444903198</v>
      </c>
      <c r="L2201">
        <v>1442311198</v>
      </c>
      <c r="M2201" t="b">
        <v>1</v>
      </c>
      <c r="N2201">
        <v>251</v>
      </c>
      <c r="O2201" s="9">
        <f t="shared" si="238"/>
        <v>146.97777777777779</v>
      </c>
      <c r="P2201" s="12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t="b">
        <v>1</v>
      </c>
      <c r="T2201" t="s">
        <v>8297</v>
      </c>
      <c r="U2201" s="6">
        <f t="shared" si="242"/>
        <v>42262.416643518518</v>
      </c>
      <c r="V2201" s="9">
        <f t="shared" si="244"/>
        <v>2015</v>
      </c>
      <c r="W2201" s="6">
        <f t="shared" si="243"/>
        <v>42292.416643518518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H2202" t="s">
        <v>8225</v>
      </c>
      <c r="I2202" t="s">
        <v>8247</v>
      </c>
      <c r="K2202">
        <v>1436151600</v>
      </c>
      <c r="L2202">
        <v>1433775668</v>
      </c>
      <c r="M2202" t="b">
        <v>0</v>
      </c>
      <c r="N2202">
        <v>263</v>
      </c>
      <c r="O2202" s="9">
        <f t="shared" si="238"/>
        <v>542.15</v>
      </c>
      <c r="P2202" s="1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t="b">
        <v>1</v>
      </c>
      <c r="T2202" t="s">
        <v>8297</v>
      </c>
      <c r="U2202" s="6">
        <f t="shared" si="242"/>
        <v>42163.625787037032</v>
      </c>
      <c r="V2202" s="9">
        <f t="shared" si="244"/>
        <v>2015</v>
      </c>
      <c r="W2202" s="6">
        <f t="shared" si="243"/>
        <v>42191.125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H2203" t="s">
        <v>8225</v>
      </c>
      <c r="I2203" t="s">
        <v>8247</v>
      </c>
      <c r="K2203">
        <v>1358367565</v>
      </c>
      <c r="L2203">
        <v>1357157965</v>
      </c>
      <c r="M2203" t="b">
        <v>0</v>
      </c>
      <c r="N2203">
        <v>28</v>
      </c>
      <c r="O2203" s="9">
        <f t="shared" si="238"/>
        <v>382.71818181818179</v>
      </c>
      <c r="P2203" s="12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t="b">
        <v>1</v>
      </c>
      <c r="T2203" t="s">
        <v>8280</v>
      </c>
      <c r="U2203" s="6">
        <f t="shared" si="242"/>
        <v>41276.846817129626</v>
      </c>
      <c r="V2203" s="9">
        <f t="shared" si="244"/>
        <v>2013</v>
      </c>
      <c r="W2203" s="6">
        <f t="shared" si="243"/>
        <v>41290.846817129626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H2204" t="s">
        <v>8224</v>
      </c>
      <c r="I2204" t="s">
        <v>8246</v>
      </c>
      <c r="K2204">
        <v>1351801368</v>
      </c>
      <c r="L2204">
        <v>1349209368</v>
      </c>
      <c r="M2204" t="b">
        <v>0</v>
      </c>
      <c r="N2204">
        <v>721</v>
      </c>
      <c r="O2204" s="9">
        <f t="shared" si="238"/>
        <v>704.18124999999998</v>
      </c>
      <c r="P2204" s="12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t="b">
        <v>1</v>
      </c>
      <c r="T2204" t="s">
        <v>8280</v>
      </c>
      <c r="U2204" s="6">
        <f t="shared" si="242"/>
        <v>41184.849166666667</v>
      </c>
      <c r="V2204" s="9">
        <f t="shared" si="244"/>
        <v>2012</v>
      </c>
      <c r="W2204" s="6">
        <f t="shared" si="243"/>
        <v>41214.849166666667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H2205" t="s">
        <v>8229</v>
      </c>
      <c r="I2205" t="s">
        <v>8251</v>
      </c>
      <c r="K2205">
        <v>1443127082</v>
      </c>
      <c r="L2205">
        <v>1440535082</v>
      </c>
      <c r="M2205" t="b">
        <v>0</v>
      </c>
      <c r="N2205">
        <v>50</v>
      </c>
      <c r="O2205" s="9">
        <f t="shared" si="238"/>
        <v>109.55</v>
      </c>
      <c r="P2205" s="12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t="b">
        <v>1</v>
      </c>
      <c r="T2205" t="s">
        <v>8280</v>
      </c>
      <c r="U2205" s="6">
        <f t="shared" si="242"/>
        <v>42241.85974537037</v>
      </c>
      <c r="V2205" s="9">
        <f t="shared" si="244"/>
        <v>2015</v>
      </c>
      <c r="W2205" s="6">
        <f t="shared" si="243"/>
        <v>42271.85974537037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H2206" t="s">
        <v>8224</v>
      </c>
      <c r="I2206" t="s">
        <v>8246</v>
      </c>
      <c r="K2206">
        <v>1362814119</v>
      </c>
      <c r="L2206">
        <v>1360222119</v>
      </c>
      <c r="M2206" t="b">
        <v>0</v>
      </c>
      <c r="N2206">
        <v>73</v>
      </c>
      <c r="O2206" s="9">
        <f t="shared" si="238"/>
        <v>132.86666666666667</v>
      </c>
      <c r="P2206" s="12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t="b">
        <v>1</v>
      </c>
      <c r="T2206" t="s">
        <v>8280</v>
      </c>
      <c r="U2206" s="6">
        <f t="shared" si="242"/>
        <v>41312.311562499999</v>
      </c>
      <c r="V2206" s="9">
        <f t="shared" si="244"/>
        <v>2013</v>
      </c>
      <c r="W2206" s="6">
        <f t="shared" si="243"/>
        <v>41342.311562499999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H2207" t="s">
        <v>8224</v>
      </c>
      <c r="I2207" t="s">
        <v>8246</v>
      </c>
      <c r="K2207">
        <v>1338579789</v>
      </c>
      <c r="L2207">
        <v>1335987789</v>
      </c>
      <c r="M2207" t="b">
        <v>0</v>
      </c>
      <c r="N2207">
        <v>27</v>
      </c>
      <c r="O2207" s="9">
        <f t="shared" si="238"/>
        <v>152</v>
      </c>
      <c r="P2207" s="12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t="b">
        <v>1</v>
      </c>
      <c r="T2207" t="s">
        <v>8280</v>
      </c>
      <c r="U2207" s="6">
        <f t="shared" si="242"/>
        <v>41031.821631944447</v>
      </c>
      <c r="V2207" s="9">
        <f t="shared" si="244"/>
        <v>2012</v>
      </c>
      <c r="W2207" s="6">
        <f t="shared" si="243"/>
        <v>41061.821631944447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H2208" t="s">
        <v>8224</v>
      </c>
      <c r="I2208" t="s">
        <v>8246</v>
      </c>
      <c r="K2208">
        <v>1334556624</v>
      </c>
      <c r="L2208">
        <v>1333001424</v>
      </c>
      <c r="M2208" t="b">
        <v>0</v>
      </c>
      <c r="N2208">
        <v>34</v>
      </c>
      <c r="O2208" s="9">
        <f t="shared" si="238"/>
        <v>102.72727272727273</v>
      </c>
      <c r="P2208" s="12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t="b">
        <v>1</v>
      </c>
      <c r="T2208" t="s">
        <v>8280</v>
      </c>
      <c r="U2208" s="6">
        <f t="shared" si="242"/>
        <v>40997.257222222222</v>
      </c>
      <c r="V2208" s="9">
        <f t="shared" si="244"/>
        <v>2012</v>
      </c>
      <c r="W2208" s="6">
        <f t="shared" si="243"/>
        <v>41015.257222222222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H2209" t="s">
        <v>8224</v>
      </c>
      <c r="I2209" t="s">
        <v>8246</v>
      </c>
      <c r="K2209">
        <v>1384580373</v>
      </c>
      <c r="L2209">
        <v>1381984773</v>
      </c>
      <c r="M2209" t="b">
        <v>0</v>
      </c>
      <c r="N2209">
        <v>7</v>
      </c>
      <c r="O2209" s="9">
        <f t="shared" si="238"/>
        <v>100</v>
      </c>
      <c r="P2209" s="12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t="b">
        <v>1</v>
      </c>
      <c r="T2209" t="s">
        <v>8280</v>
      </c>
      <c r="U2209" s="6">
        <f t="shared" si="242"/>
        <v>41564.194131944445</v>
      </c>
      <c r="V2209" s="9">
        <f t="shared" si="244"/>
        <v>2013</v>
      </c>
      <c r="W2209" s="6">
        <f t="shared" si="243"/>
        <v>41594.235798611109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H2210" t="s">
        <v>8224</v>
      </c>
      <c r="I2210" t="s">
        <v>8246</v>
      </c>
      <c r="K2210">
        <v>1333771200</v>
      </c>
      <c r="L2210">
        <v>1328649026</v>
      </c>
      <c r="M2210" t="b">
        <v>0</v>
      </c>
      <c r="N2210">
        <v>24</v>
      </c>
      <c r="O2210" s="9">
        <f t="shared" si="238"/>
        <v>101.6</v>
      </c>
      <c r="P2210" s="12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t="b">
        <v>1</v>
      </c>
      <c r="T2210" t="s">
        <v>8280</v>
      </c>
      <c r="U2210" s="6">
        <f t="shared" si="242"/>
        <v>40946.882245370369</v>
      </c>
      <c r="V2210" s="9">
        <f t="shared" si="244"/>
        <v>2012</v>
      </c>
      <c r="W2210" s="6">
        <f t="shared" si="243"/>
        <v>41006.166666666664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H2211" t="s">
        <v>8225</v>
      </c>
      <c r="I2211" t="s">
        <v>8247</v>
      </c>
      <c r="K2211">
        <v>1397516400</v>
      </c>
      <c r="L2211">
        <v>1396524644</v>
      </c>
      <c r="M2211" t="b">
        <v>0</v>
      </c>
      <c r="N2211">
        <v>15</v>
      </c>
      <c r="O2211" s="9">
        <f t="shared" si="238"/>
        <v>150.80000000000001</v>
      </c>
      <c r="P2211" s="12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t="b">
        <v>1</v>
      </c>
      <c r="T2211" t="s">
        <v>8280</v>
      </c>
      <c r="U2211" s="6">
        <f t="shared" si="242"/>
        <v>41732.479675925926</v>
      </c>
      <c r="V2211" s="9">
        <f t="shared" si="244"/>
        <v>2014</v>
      </c>
      <c r="W2211" s="6">
        <f t="shared" si="243"/>
        <v>41743.958333333336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H2212" t="s">
        <v>8224</v>
      </c>
      <c r="I2212" t="s">
        <v>8246</v>
      </c>
      <c r="K2212">
        <v>1334424960</v>
      </c>
      <c r="L2212">
        <v>1329442510</v>
      </c>
      <c r="M2212" t="b">
        <v>0</v>
      </c>
      <c r="N2212">
        <v>72</v>
      </c>
      <c r="O2212" s="9">
        <f t="shared" si="238"/>
        <v>111.425</v>
      </c>
      <c r="P2212" s="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t="b">
        <v>1</v>
      </c>
      <c r="T2212" t="s">
        <v>8280</v>
      </c>
      <c r="U2212" s="6">
        <f t="shared" si="242"/>
        <v>40956.066087962965</v>
      </c>
      <c r="V2212" s="9">
        <f t="shared" si="244"/>
        <v>2012</v>
      </c>
      <c r="W2212" s="6">
        <f t="shared" si="243"/>
        <v>41013.733333333337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H2213" t="s">
        <v>8224</v>
      </c>
      <c r="I2213" t="s">
        <v>8246</v>
      </c>
      <c r="K2213">
        <v>1397113140</v>
      </c>
      <c r="L2213">
        <v>1395168625</v>
      </c>
      <c r="M2213" t="b">
        <v>0</v>
      </c>
      <c r="N2213">
        <v>120</v>
      </c>
      <c r="O2213" s="9">
        <f t="shared" si="238"/>
        <v>195.6</v>
      </c>
      <c r="P2213" s="12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t="b">
        <v>1</v>
      </c>
      <c r="T2213" t="s">
        <v>8280</v>
      </c>
      <c r="U2213" s="6">
        <f t="shared" si="242"/>
        <v>41716.785011574073</v>
      </c>
      <c r="V2213" s="9">
        <f t="shared" si="244"/>
        <v>2014</v>
      </c>
      <c r="W2213" s="6">
        <f t="shared" si="243"/>
        <v>41739.290972222225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H2214" t="s">
        <v>8224</v>
      </c>
      <c r="I2214" t="s">
        <v>8246</v>
      </c>
      <c r="K2214">
        <v>1383526800</v>
      </c>
      <c r="L2214">
        <v>1380650177</v>
      </c>
      <c r="M2214" t="b">
        <v>0</v>
      </c>
      <c r="N2214">
        <v>123</v>
      </c>
      <c r="O2214" s="9">
        <f t="shared" si="238"/>
        <v>114.38333333333334</v>
      </c>
      <c r="P2214" s="12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t="b">
        <v>1</v>
      </c>
      <c r="T2214" t="s">
        <v>8280</v>
      </c>
      <c r="U2214" s="6">
        <f t="shared" si="242"/>
        <v>41548.747418981482</v>
      </c>
      <c r="V2214" s="9">
        <f t="shared" si="244"/>
        <v>2013</v>
      </c>
      <c r="W2214" s="6">
        <f t="shared" si="243"/>
        <v>41582.041666666664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H2215" t="s">
        <v>8224</v>
      </c>
      <c r="I2215" t="s">
        <v>8246</v>
      </c>
      <c r="K2215">
        <v>1431719379</v>
      </c>
      <c r="L2215">
        <v>1429127379</v>
      </c>
      <c r="M2215" t="b">
        <v>0</v>
      </c>
      <c r="N2215">
        <v>1</v>
      </c>
      <c r="O2215" s="9">
        <f t="shared" si="238"/>
        <v>200</v>
      </c>
      <c r="P2215" s="12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t="b">
        <v>1</v>
      </c>
      <c r="T2215" t="s">
        <v>8280</v>
      </c>
      <c r="U2215" s="6">
        <f t="shared" si="242"/>
        <v>42109.826145833329</v>
      </c>
      <c r="V2215" s="9">
        <f t="shared" si="244"/>
        <v>2015</v>
      </c>
      <c r="W2215" s="6">
        <f t="shared" si="243"/>
        <v>42139.826145833329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H2216" t="s">
        <v>8224</v>
      </c>
      <c r="I2216" t="s">
        <v>8246</v>
      </c>
      <c r="K2216">
        <v>1391713248</v>
      </c>
      <c r="L2216">
        <v>1389121248</v>
      </c>
      <c r="M2216" t="b">
        <v>0</v>
      </c>
      <c r="N2216">
        <v>24</v>
      </c>
      <c r="O2216" s="9">
        <f t="shared" si="238"/>
        <v>292.50166666666667</v>
      </c>
      <c r="P2216" s="12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t="b">
        <v>1</v>
      </c>
      <c r="T2216" t="s">
        <v>8280</v>
      </c>
      <c r="U2216" s="6">
        <f t="shared" si="242"/>
        <v>41646.792222222226</v>
      </c>
      <c r="V2216" s="9">
        <f t="shared" si="244"/>
        <v>2014</v>
      </c>
      <c r="W2216" s="6">
        <f t="shared" si="243"/>
        <v>41676.792222222226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H2217" t="s">
        <v>8224</v>
      </c>
      <c r="I2217" t="s">
        <v>8246</v>
      </c>
      <c r="K2217">
        <v>1331621940</v>
      </c>
      <c r="L2217">
        <v>1329671572</v>
      </c>
      <c r="M2217" t="b">
        <v>0</v>
      </c>
      <c r="N2217">
        <v>33</v>
      </c>
      <c r="O2217" s="9">
        <f t="shared" si="238"/>
        <v>156.36363636363637</v>
      </c>
      <c r="P2217" s="12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t="b">
        <v>1</v>
      </c>
      <c r="T2217" t="s">
        <v>8280</v>
      </c>
      <c r="U2217" s="6">
        <f t="shared" si="242"/>
        <v>40958.717268518521</v>
      </c>
      <c r="V2217" s="9">
        <f t="shared" si="244"/>
        <v>2012</v>
      </c>
      <c r="W2217" s="6">
        <f t="shared" si="243"/>
        <v>40981.290972222225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H2218" t="s">
        <v>8224</v>
      </c>
      <c r="I2218" t="s">
        <v>8246</v>
      </c>
      <c r="K2218">
        <v>1437674545</v>
      </c>
      <c r="L2218">
        <v>1436464945</v>
      </c>
      <c r="M2218" t="b">
        <v>0</v>
      </c>
      <c r="N2218">
        <v>14</v>
      </c>
      <c r="O2218" s="9">
        <f t="shared" si="238"/>
        <v>105.66666666666667</v>
      </c>
      <c r="P2218" s="12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t="b">
        <v>1</v>
      </c>
      <c r="T2218" t="s">
        <v>8280</v>
      </c>
      <c r="U2218" s="6">
        <f t="shared" si="242"/>
        <v>42194.75167824074</v>
      </c>
      <c r="V2218" s="9">
        <f t="shared" si="244"/>
        <v>2015</v>
      </c>
      <c r="W2218" s="6">
        <f t="shared" si="243"/>
        <v>42208.75167824074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H2219" t="s">
        <v>8224</v>
      </c>
      <c r="I2219" t="s">
        <v>8246</v>
      </c>
      <c r="K2219">
        <v>1446451200</v>
      </c>
      <c r="L2219">
        <v>1445539113</v>
      </c>
      <c r="M2219" t="b">
        <v>0</v>
      </c>
      <c r="N2219">
        <v>9</v>
      </c>
      <c r="O2219" s="9">
        <f t="shared" si="238"/>
        <v>101.19047619047619</v>
      </c>
      <c r="P2219" s="12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t="b">
        <v>1</v>
      </c>
      <c r="T2219" t="s">
        <v>8280</v>
      </c>
      <c r="U2219" s="6">
        <f t="shared" si="242"/>
        <v>42299.776770833334</v>
      </c>
      <c r="V2219" s="9">
        <f t="shared" si="244"/>
        <v>2015</v>
      </c>
      <c r="W2219" s="6">
        <f t="shared" si="243"/>
        <v>42310.333333333328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H2220" t="s">
        <v>8224</v>
      </c>
      <c r="I2220" t="s">
        <v>8246</v>
      </c>
      <c r="K2220">
        <v>1346198400</v>
      </c>
      <c r="L2220">
        <v>1344281383</v>
      </c>
      <c r="M2220" t="b">
        <v>0</v>
      </c>
      <c r="N2220">
        <v>76</v>
      </c>
      <c r="O2220" s="9">
        <f t="shared" si="238"/>
        <v>122.833</v>
      </c>
      <c r="P2220" s="12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t="b">
        <v>1</v>
      </c>
      <c r="T2220" t="s">
        <v>8280</v>
      </c>
      <c r="U2220" s="6">
        <f t="shared" si="242"/>
        <v>41127.812303240738</v>
      </c>
      <c r="V2220" s="9">
        <f t="shared" si="244"/>
        <v>2012</v>
      </c>
      <c r="W2220" s="6">
        <f t="shared" si="243"/>
        <v>41150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H2221" t="s">
        <v>8224</v>
      </c>
      <c r="I2221" t="s">
        <v>8246</v>
      </c>
      <c r="K2221">
        <v>1440004512</v>
      </c>
      <c r="L2221">
        <v>1437412512</v>
      </c>
      <c r="M2221" t="b">
        <v>0</v>
      </c>
      <c r="N2221">
        <v>19</v>
      </c>
      <c r="O2221" s="9">
        <f t="shared" si="238"/>
        <v>101.5</v>
      </c>
      <c r="P2221" s="12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t="b">
        <v>1</v>
      </c>
      <c r="T2221" t="s">
        <v>8280</v>
      </c>
      <c r="U2221" s="6">
        <f t="shared" si="242"/>
        <v>42205.718888888892</v>
      </c>
      <c r="V2221" s="9">
        <f t="shared" si="244"/>
        <v>2015</v>
      </c>
      <c r="W2221" s="6">
        <f t="shared" si="243"/>
        <v>42235.718888888892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H2222" t="s">
        <v>8224</v>
      </c>
      <c r="I2222" t="s">
        <v>8246</v>
      </c>
      <c r="K2222">
        <v>1374888436</v>
      </c>
      <c r="L2222">
        <v>1372296436</v>
      </c>
      <c r="M2222" t="b">
        <v>0</v>
      </c>
      <c r="N2222">
        <v>69</v>
      </c>
      <c r="O2222" s="9">
        <f t="shared" si="238"/>
        <v>101.14285714285714</v>
      </c>
      <c r="P2222" s="1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t="b">
        <v>1</v>
      </c>
      <c r="T2222" t="s">
        <v>8280</v>
      </c>
      <c r="U2222" s="6">
        <f t="shared" si="242"/>
        <v>41452.060601851852</v>
      </c>
      <c r="V2222" s="9">
        <f t="shared" si="244"/>
        <v>2013</v>
      </c>
      <c r="W2222" s="6">
        <f t="shared" si="243"/>
        <v>41482.060601851852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H2223" t="s">
        <v>8224</v>
      </c>
      <c r="I2223" t="s">
        <v>8246</v>
      </c>
      <c r="K2223">
        <v>1461369600</v>
      </c>
      <c r="L2223">
        <v>1458748809</v>
      </c>
      <c r="M2223" t="b">
        <v>0</v>
      </c>
      <c r="N2223">
        <v>218</v>
      </c>
      <c r="O2223" s="9">
        <f t="shared" si="238"/>
        <v>108.12</v>
      </c>
      <c r="P2223" s="12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t="b">
        <v>1</v>
      </c>
      <c r="T2223" t="s">
        <v>8297</v>
      </c>
      <c r="U2223" s="6">
        <f t="shared" si="242"/>
        <v>42452.666770833333</v>
      </c>
      <c r="V2223" s="9">
        <f t="shared" si="244"/>
        <v>2016</v>
      </c>
      <c r="W2223" s="6">
        <f t="shared" si="243"/>
        <v>42483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H2224" t="s">
        <v>8224</v>
      </c>
      <c r="I2224" t="s">
        <v>8246</v>
      </c>
      <c r="K2224">
        <v>1327776847</v>
      </c>
      <c r="L2224">
        <v>1325184847</v>
      </c>
      <c r="M2224" t="b">
        <v>0</v>
      </c>
      <c r="N2224">
        <v>30</v>
      </c>
      <c r="O2224" s="9">
        <f t="shared" si="238"/>
        <v>162.6</v>
      </c>
      <c r="P2224" s="12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t="b">
        <v>1</v>
      </c>
      <c r="T2224" t="s">
        <v>8297</v>
      </c>
      <c r="U2224" s="6">
        <f t="shared" si="242"/>
        <v>40906.787581018521</v>
      </c>
      <c r="V2224" s="9">
        <f t="shared" si="244"/>
        <v>2011</v>
      </c>
      <c r="W2224" s="6">
        <f t="shared" si="243"/>
        <v>40936.787581018521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H2225" t="s">
        <v>8229</v>
      </c>
      <c r="I2225" t="s">
        <v>8251</v>
      </c>
      <c r="K2225">
        <v>1435418568</v>
      </c>
      <c r="L2225">
        <v>1432826568</v>
      </c>
      <c r="M2225" t="b">
        <v>0</v>
      </c>
      <c r="N2225">
        <v>100</v>
      </c>
      <c r="O2225" s="9">
        <f t="shared" si="238"/>
        <v>105.8</v>
      </c>
      <c r="P2225" s="12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t="b">
        <v>1</v>
      </c>
      <c r="T2225" t="s">
        <v>8297</v>
      </c>
      <c r="U2225" s="6">
        <f t="shared" si="242"/>
        <v>42152.640833333338</v>
      </c>
      <c r="V2225" s="9">
        <f t="shared" si="244"/>
        <v>2015</v>
      </c>
      <c r="W2225" s="6">
        <f t="shared" si="243"/>
        <v>42182.640833333338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H2226" t="s">
        <v>8224</v>
      </c>
      <c r="I2226" t="s">
        <v>8246</v>
      </c>
      <c r="K2226">
        <v>1477767600</v>
      </c>
      <c r="L2226">
        <v>1475337675</v>
      </c>
      <c r="M2226" t="b">
        <v>0</v>
      </c>
      <c r="N2226">
        <v>296</v>
      </c>
      <c r="O2226" s="9">
        <f t="shared" si="238"/>
        <v>243.15</v>
      </c>
      <c r="P2226" s="12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t="b">
        <v>1</v>
      </c>
      <c r="T2226" t="s">
        <v>8297</v>
      </c>
      <c r="U2226" s="6">
        <f t="shared" si="242"/>
        <v>42644.667534722219</v>
      </c>
      <c r="V2226" s="9">
        <f t="shared" si="244"/>
        <v>2016</v>
      </c>
      <c r="W2226" s="6">
        <f t="shared" si="243"/>
        <v>42672.791666666672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H2227" t="s">
        <v>8225</v>
      </c>
      <c r="I2227" t="s">
        <v>8247</v>
      </c>
      <c r="K2227">
        <v>1411326015</v>
      </c>
      <c r="L2227">
        <v>1408734015</v>
      </c>
      <c r="M2227" t="b">
        <v>0</v>
      </c>
      <c r="N2227">
        <v>1204</v>
      </c>
      <c r="O2227" s="9">
        <f t="shared" si="238"/>
        <v>944.83338095238094</v>
      </c>
      <c r="P2227" s="12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t="b">
        <v>1</v>
      </c>
      <c r="T2227" t="s">
        <v>8297</v>
      </c>
      <c r="U2227" s="6">
        <f t="shared" si="242"/>
        <v>41873.79184027778</v>
      </c>
      <c r="V2227" s="9">
        <f t="shared" si="244"/>
        <v>2014</v>
      </c>
      <c r="W2227" s="6">
        <f t="shared" si="243"/>
        <v>41903.79184027778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H2228" t="s">
        <v>8224</v>
      </c>
      <c r="I2228" t="s">
        <v>8246</v>
      </c>
      <c r="K2228">
        <v>1455253140</v>
      </c>
      <c r="L2228">
        <v>1452625822</v>
      </c>
      <c r="M2228" t="b">
        <v>0</v>
      </c>
      <c r="N2228">
        <v>321</v>
      </c>
      <c r="O2228" s="9">
        <f t="shared" si="238"/>
        <v>108.46283333333335</v>
      </c>
      <c r="P2228" s="12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t="b">
        <v>1</v>
      </c>
      <c r="T2228" t="s">
        <v>8297</v>
      </c>
      <c r="U2228" s="6">
        <f t="shared" si="242"/>
        <v>42381.79886574074</v>
      </c>
      <c r="V2228" s="9">
        <f t="shared" si="244"/>
        <v>2016</v>
      </c>
      <c r="W2228" s="6">
        <f t="shared" si="243"/>
        <v>42412.207638888889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H2229" t="s">
        <v>8225</v>
      </c>
      <c r="I2229" t="s">
        <v>8247</v>
      </c>
      <c r="K2229">
        <v>1384374155</v>
      </c>
      <c r="L2229">
        <v>1381778555</v>
      </c>
      <c r="M2229" t="b">
        <v>0</v>
      </c>
      <c r="N2229">
        <v>301</v>
      </c>
      <c r="O2229" s="9">
        <f t="shared" si="238"/>
        <v>157.37692307692308</v>
      </c>
      <c r="P2229" s="12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t="b">
        <v>1</v>
      </c>
      <c r="T2229" t="s">
        <v>8297</v>
      </c>
      <c r="U2229" s="6">
        <f t="shared" si="242"/>
        <v>41561.807349537034</v>
      </c>
      <c r="V2229" s="9">
        <f t="shared" si="244"/>
        <v>2013</v>
      </c>
      <c r="W2229" s="6">
        <f t="shared" si="243"/>
        <v>41591.849016203705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H2230" t="s">
        <v>8236</v>
      </c>
      <c r="I2230" t="s">
        <v>8249</v>
      </c>
      <c r="K2230">
        <v>1439707236</v>
      </c>
      <c r="L2230">
        <v>1437115236</v>
      </c>
      <c r="M2230" t="b">
        <v>0</v>
      </c>
      <c r="N2230">
        <v>144</v>
      </c>
      <c r="O2230" s="9">
        <f t="shared" si="238"/>
        <v>1174.49</v>
      </c>
      <c r="P2230" s="12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t="b">
        <v>1</v>
      </c>
      <c r="T2230" t="s">
        <v>8297</v>
      </c>
      <c r="U2230" s="6">
        <f t="shared" si="242"/>
        <v>42202.278194444443</v>
      </c>
      <c r="V2230" s="9">
        <f t="shared" si="244"/>
        <v>2015</v>
      </c>
      <c r="W2230" s="6">
        <f t="shared" si="243"/>
        <v>42232.278194444443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H2231" t="s">
        <v>8224</v>
      </c>
      <c r="I2231" t="s">
        <v>8246</v>
      </c>
      <c r="K2231">
        <v>1378180800</v>
      </c>
      <c r="L2231">
        <v>1375113391</v>
      </c>
      <c r="M2231" t="b">
        <v>0</v>
      </c>
      <c r="N2231">
        <v>539</v>
      </c>
      <c r="O2231" s="9">
        <f t="shared" si="238"/>
        <v>171.04755366949576</v>
      </c>
      <c r="P2231" s="12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t="b">
        <v>1</v>
      </c>
      <c r="T2231" t="s">
        <v>8297</v>
      </c>
      <c r="U2231" s="6">
        <f t="shared" si="242"/>
        <v>41484.664247685185</v>
      </c>
      <c r="V2231" s="9">
        <f t="shared" si="244"/>
        <v>2013</v>
      </c>
      <c r="W2231" s="6">
        <f t="shared" si="243"/>
        <v>41520.166666666664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H2232" t="s">
        <v>8224</v>
      </c>
      <c r="I2232" t="s">
        <v>8246</v>
      </c>
      <c r="K2232">
        <v>1398460127</v>
      </c>
      <c r="L2232">
        <v>1395868127</v>
      </c>
      <c r="M2232" t="b">
        <v>0</v>
      </c>
      <c r="N2232">
        <v>498</v>
      </c>
      <c r="O2232" s="9">
        <f t="shared" si="238"/>
        <v>125.95294117647059</v>
      </c>
      <c r="P2232" s="1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t="b">
        <v>1</v>
      </c>
      <c r="T2232" t="s">
        <v>8297</v>
      </c>
      <c r="U2232" s="6">
        <f t="shared" si="242"/>
        <v>41724.881099537037</v>
      </c>
      <c r="V2232" s="9">
        <f t="shared" si="244"/>
        <v>2014</v>
      </c>
      <c r="W2232" s="6">
        <f t="shared" si="243"/>
        <v>41754.881099537037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H2233" t="s">
        <v>8224</v>
      </c>
      <c r="I2233" t="s">
        <v>8246</v>
      </c>
      <c r="K2233">
        <v>1372136400</v>
      </c>
      <c r="L2233">
        <v>1369864301</v>
      </c>
      <c r="M2233" t="b">
        <v>0</v>
      </c>
      <c r="N2233">
        <v>1113</v>
      </c>
      <c r="O2233" s="9">
        <f t="shared" si="238"/>
        <v>1212.1296</v>
      </c>
      <c r="P2233" s="12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t="b">
        <v>1</v>
      </c>
      <c r="T2233" t="s">
        <v>8297</v>
      </c>
      <c r="U2233" s="6">
        <f t="shared" si="242"/>
        <v>41423.910891203705</v>
      </c>
      <c r="V2233" s="9">
        <f t="shared" si="244"/>
        <v>2013</v>
      </c>
      <c r="W2233" s="6">
        <f t="shared" si="243"/>
        <v>41450.208333333336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H2234" t="s">
        <v>8224</v>
      </c>
      <c r="I2234" t="s">
        <v>8246</v>
      </c>
      <c r="K2234">
        <v>1405738800</v>
      </c>
      <c r="L2234">
        <v>1402945408</v>
      </c>
      <c r="M2234" t="b">
        <v>0</v>
      </c>
      <c r="N2234">
        <v>988</v>
      </c>
      <c r="O2234" s="9">
        <f t="shared" si="238"/>
        <v>495.8</v>
      </c>
      <c r="P2234" s="12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t="b">
        <v>1</v>
      </c>
      <c r="T2234" t="s">
        <v>8297</v>
      </c>
      <c r="U2234" s="6">
        <f t="shared" si="242"/>
        <v>41806.794074074074</v>
      </c>
      <c r="V2234" s="9">
        <f t="shared" si="244"/>
        <v>2014</v>
      </c>
      <c r="W2234" s="6">
        <f t="shared" si="243"/>
        <v>41839.125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H2235" t="s">
        <v>8225</v>
      </c>
      <c r="I2235" t="s">
        <v>8247</v>
      </c>
      <c r="K2235">
        <v>1450051200</v>
      </c>
      <c r="L2235">
        <v>1448269539</v>
      </c>
      <c r="M2235" t="b">
        <v>0</v>
      </c>
      <c r="N2235">
        <v>391</v>
      </c>
      <c r="O2235" s="9">
        <f t="shared" si="238"/>
        <v>332.04</v>
      </c>
      <c r="P2235" s="12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t="b">
        <v>1</v>
      </c>
      <c r="T2235" t="s">
        <v>8297</v>
      </c>
      <c r="U2235" s="6">
        <f t="shared" si="242"/>
        <v>42331.378923611112</v>
      </c>
      <c r="V2235" s="9">
        <f t="shared" si="244"/>
        <v>2015</v>
      </c>
      <c r="W2235" s="6">
        <f t="shared" si="243"/>
        <v>42352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H2236" t="s">
        <v>8224</v>
      </c>
      <c r="I2236" t="s">
        <v>8246</v>
      </c>
      <c r="K2236">
        <v>1483645647</v>
      </c>
      <c r="L2236">
        <v>1481053647</v>
      </c>
      <c r="M2236" t="b">
        <v>0</v>
      </c>
      <c r="N2236">
        <v>28</v>
      </c>
      <c r="O2236" s="9">
        <f t="shared" si="238"/>
        <v>1165</v>
      </c>
      <c r="P2236" s="12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t="b">
        <v>1</v>
      </c>
      <c r="T2236" t="s">
        <v>8297</v>
      </c>
      <c r="U2236" s="6">
        <f t="shared" si="242"/>
        <v>42710.824618055558</v>
      </c>
      <c r="V2236" s="9">
        <f t="shared" si="244"/>
        <v>2016</v>
      </c>
      <c r="W2236" s="6">
        <f t="shared" si="243"/>
        <v>42740.824618055558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H2237" t="s">
        <v>8229</v>
      </c>
      <c r="I2237" t="s">
        <v>8251</v>
      </c>
      <c r="K2237">
        <v>1427585511</v>
      </c>
      <c r="L2237">
        <v>1424997111</v>
      </c>
      <c r="M2237" t="b">
        <v>0</v>
      </c>
      <c r="N2237">
        <v>147</v>
      </c>
      <c r="O2237" s="9">
        <f t="shared" si="238"/>
        <v>153.3153846153846</v>
      </c>
      <c r="P2237" s="12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t="b">
        <v>1</v>
      </c>
      <c r="T2237" t="s">
        <v>8297</v>
      </c>
      <c r="U2237" s="6">
        <f t="shared" si="242"/>
        <v>42062.022118055553</v>
      </c>
      <c r="V2237" s="9">
        <f t="shared" si="244"/>
        <v>2015</v>
      </c>
      <c r="W2237" s="6">
        <f t="shared" si="243"/>
        <v>42091.980451388888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H2238" t="s">
        <v>8224</v>
      </c>
      <c r="I2238" t="s">
        <v>8246</v>
      </c>
      <c r="K2238">
        <v>1454338123</v>
      </c>
      <c r="L2238">
        <v>1451746123</v>
      </c>
      <c r="M2238" t="b">
        <v>0</v>
      </c>
      <c r="N2238">
        <v>680</v>
      </c>
      <c r="O2238" s="9">
        <f t="shared" si="238"/>
        <v>537.10714285714289</v>
      </c>
      <c r="P2238" s="12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t="b">
        <v>1</v>
      </c>
      <c r="T2238" t="s">
        <v>8297</v>
      </c>
      <c r="U2238" s="6">
        <f t="shared" si="242"/>
        <v>42371.617164351846</v>
      </c>
      <c r="V2238" s="9">
        <f t="shared" si="244"/>
        <v>2016</v>
      </c>
      <c r="W2238" s="6">
        <f t="shared" si="243"/>
        <v>42401.617164351846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H2239" t="s">
        <v>8224</v>
      </c>
      <c r="I2239" t="s">
        <v>8246</v>
      </c>
      <c r="K2239">
        <v>1415779140</v>
      </c>
      <c r="L2239">
        <v>1412294683</v>
      </c>
      <c r="M2239" t="b">
        <v>0</v>
      </c>
      <c r="N2239">
        <v>983</v>
      </c>
      <c r="O2239" s="9">
        <f t="shared" si="238"/>
        <v>352.92777777777781</v>
      </c>
      <c r="P2239" s="12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t="b">
        <v>1</v>
      </c>
      <c r="T2239" t="s">
        <v>8297</v>
      </c>
      <c r="U2239" s="6">
        <f t="shared" si="242"/>
        <v>41915.003275462965</v>
      </c>
      <c r="V2239" s="9">
        <f t="shared" si="244"/>
        <v>2014</v>
      </c>
      <c r="W2239" s="6">
        <f t="shared" si="243"/>
        <v>41955.332638888889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H2240" t="s">
        <v>8236</v>
      </c>
      <c r="I2240" t="s">
        <v>8249</v>
      </c>
      <c r="K2240">
        <v>1489157716</v>
      </c>
      <c r="L2240">
        <v>1486565716</v>
      </c>
      <c r="M2240" t="b">
        <v>0</v>
      </c>
      <c r="N2240">
        <v>79</v>
      </c>
      <c r="O2240" s="9">
        <f t="shared" si="238"/>
        <v>137.4</v>
      </c>
      <c r="P2240" s="12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t="b">
        <v>1</v>
      </c>
      <c r="T2240" t="s">
        <v>8297</v>
      </c>
      <c r="U2240" s="6">
        <f t="shared" si="242"/>
        <v>42774.621712962966</v>
      </c>
      <c r="V2240" s="9">
        <f t="shared" si="244"/>
        <v>2017</v>
      </c>
      <c r="W2240" s="6">
        <f t="shared" si="243"/>
        <v>42804.621712962966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H2241" t="s">
        <v>8224</v>
      </c>
      <c r="I2241" t="s">
        <v>8246</v>
      </c>
      <c r="K2241">
        <v>1385870520</v>
      </c>
      <c r="L2241">
        <v>1382742014</v>
      </c>
      <c r="M2241" t="b">
        <v>0</v>
      </c>
      <c r="N2241">
        <v>426</v>
      </c>
      <c r="O2241" s="9">
        <f t="shared" si="238"/>
        <v>128.02668</v>
      </c>
      <c r="P2241" s="12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t="b">
        <v>1</v>
      </c>
      <c r="T2241" t="s">
        <v>8297</v>
      </c>
      <c r="U2241" s="6">
        <f t="shared" si="242"/>
        <v>41572.958495370374</v>
      </c>
      <c r="V2241" s="9">
        <f t="shared" si="244"/>
        <v>2013</v>
      </c>
      <c r="W2241" s="6">
        <f t="shared" si="243"/>
        <v>41609.168055555558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H2242" t="s">
        <v>8224</v>
      </c>
      <c r="I2242" t="s">
        <v>8246</v>
      </c>
      <c r="K2242">
        <v>1461354544</v>
      </c>
      <c r="L2242">
        <v>1458762544</v>
      </c>
      <c r="M2242" t="b">
        <v>0</v>
      </c>
      <c r="N2242">
        <v>96</v>
      </c>
      <c r="O2242" s="9">
        <f t="shared" si="238"/>
        <v>270.68</v>
      </c>
      <c r="P2242" s="12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t="b">
        <v>1</v>
      </c>
      <c r="T2242" t="s">
        <v>8297</v>
      </c>
      <c r="U2242" s="6">
        <f t="shared" si="242"/>
        <v>42452.825740740736</v>
      </c>
      <c r="V2242" s="9">
        <f t="shared" si="244"/>
        <v>2016</v>
      </c>
      <c r="W2242" s="6">
        <f t="shared" si="243"/>
        <v>42482.825740740736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H2243" t="s">
        <v>8225</v>
      </c>
      <c r="I2243" t="s">
        <v>8247</v>
      </c>
      <c r="K2243">
        <v>1488484300</v>
      </c>
      <c r="L2243">
        <v>1485892300</v>
      </c>
      <c r="M2243" t="b">
        <v>0</v>
      </c>
      <c r="N2243">
        <v>163</v>
      </c>
      <c r="O2243" s="9">
        <f t="shared" ref="O2243:O2306" si="245">E2243*100/D2243</f>
        <v>806.4</v>
      </c>
      <c r="P2243" s="12">
        <f t="shared" ref="P2243:P2306" si="246">IF(N2243=0,0,E2243/N2243)</f>
        <v>49.472392638036808</v>
      </c>
      <c r="Q2243" t="str">
        <f t="shared" ref="Q2243:Q2306" si="247">LEFT(T2243,FIND("/",T2243)-1)</f>
        <v>games</v>
      </c>
      <c r="R2243" t="str">
        <f t="shared" ref="R2243:R2306" si="248">RIGHT(T2243,LEN(T2243)-FIND("/",T2243))</f>
        <v>tabletop games</v>
      </c>
      <c r="S2243" t="b">
        <v>1</v>
      </c>
      <c r="T2243" t="s">
        <v>8297</v>
      </c>
      <c r="U2243" s="6">
        <f t="shared" ref="U2243:U2306" si="249">(L2243/86400)+DATE(1970,1,1)</f>
        <v>42766.827546296292</v>
      </c>
      <c r="V2243" s="9">
        <f t="shared" si="244"/>
        <v>2017</v>
      </c>
      <c r="W2243" s="6">
        <f t="shared" ref="W2243:W2306" si="250">(K2243/86400)+DATE(1970,1,1)</f>
        <v>42796.827546296292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H2244" t="s">
        <v>8224</v>
      </c>
      <c r="I2244" t="s">
        <v>8246</v>
      </c>
      <c r="K2244">
        <v>1385521320</v>
      </c>
      <c r="L2244">
        <v>1382449733</v>
      </c>
      <c r="M2244" t="b">
        <v>0</v>
      </c>
      <c r="N2244">
        <v>2525</v>
      </c>
      <c r="O2244" s="9">
        <f t="shared" si="245"/>
        <v>1360.0976000000001</v>
      </c>
      <c r="P2244" s="12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t="b">
        <v>1</v>
      </c>
      <c r="T2244" t="s">
        <v>8297</v>
      </c>
      <c r="U2244" s="6">
        <f t="shared" si="249"/>
        <v>41569.575613425928</v>
      </c>
      <c r="V2244" s="9">
        <f t="shared" ref="V2244:V2307" si="251">YEAR(U2244)</f>
        <v>2013</v>
      </c>
      <c r="W2244" s="6">
        <f t="shared" si="250"/>
        <v>41605.126388888893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H2245" t="s">
        <v>8224</v>
      </c>
      <c r="I2245" t="s">
        <v>8246</v>
      </c>
      <c r="K2245">
        <v>1489374000</v>
      </c>
      <c r="L2245">
        <v>1488823290</v>
      </c>
      <c r="M2245" t="b">
        <v>0</v>
      </c>
      <c r="N2245">
        <v>2035</v>
      </c>
      <c r="O2245" s="9">
        <f t="shared" si="245"/>
        <v>930250</v>
      </c>
      <c r="P2245" s="12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t="b">
        <v>1</v>
      </c>
      <c r="T2245" t="s">
        <v>8297</v>
      </c>
      <c r="U2245" s="6">
        <f t="shared" si="249"/>
        <v>42800.751041666663</v>
      </c>
      <c r="V2245" s="9">
        <f t="shared" si="251"/>
        <v>2017</v>
      </c>
      <c r="W2245" s="6">
        <f t="shared" si="250"/>
        <v>42807.125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H2246" t="s">
        <v>8224</v>
      </c>
      <c r="I2246" t="s">
        <v>8246</v>
      </c>
      <c r="K2246">
        <v>1476649800</v>
      </c>
      <c r="L2246">
        <v>1475609946</v>
      </c>
      <c r="M2246" t="b">
        <v>0</v>
      </c>
      <c r="N2246">
        <v>290</v>
      </c>
      <c r="O2246" s="9">
        <f t="shared" si="245"/>
        <v>377.02</v>
      </c>
      <c r="P2246" s="12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t="b">
        <v>1</v>
      </c>
      <c r="T2246" t="s">
        <v>8297</v>
      </c>
      <c r="U2246" s="6">
        <f t="shared" si="249"/>
        <v>42647.818819444445</v>
      </c>
      <c r="V2246" s="9">
        <f t="shared" si="251"/>
        <v>2016</v>
      </c>
      <c r="W2246" s="6">
        <f t="shared" si="250"/>
        <v>42659.854166666672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H2247" t="s">
        <v>8224</v>
      </c>
      <c r="I2247" t="s">
        <v>8246</v>
      </c>
      <c r="K2247">
        <v>1393005600</v>
      </c>
      <c r="L2247">
        <v>1390323617</v>
      </c>
      <c r="M2247" t="b">
        <v>0</v>
      </c>
      <c r="N2247">
        <v>1980</v>
      </c>
      <c r="O2247" s="9">
        <f t="shared" si="245"/>
        <v>2647.0250000000001</v>
      </c>
      <c r="P2247" s="12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t="b">
        <v>1</v>
      </c>
      <c r="T2247" t="s">
        <v>8297</v>
      </c>
      <c r="U2247" s="6">
        <f t="shared" si="249"/>
        <v>41660.70853009259</v>
      </c>
      <c r="V2247" s="9">
        <f t="shared" si="251"/>
        <v>2014</v>
      </c>
      <c r="W2247" s="6">
        <f t="shared" si="250"/>
        <v>41691.75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H2248" t="s">
        <v>8225</v>
      </c>
      <c r="I2248" t="s">
        <v>8247</v>
      </c>
      <c r="K2248">
        <v>1441393210</v>
      </c>
      <c r="L2248">
        <v>1438801210</v>
      </c>
      <c r="M2248" t="b">
        <v>0</v>
      </c>
      <c r="N2248">
        <v>57</v>
      </c>
      <c r="O2248" s="9">
        <f t="shared" si="245"/>
        <v>100.12</v>
      </c>
      <c r="P2248" s="12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t="b">
        <v>1</v>
      </c>
      <c r="T2248" t="s">
        <v>8297</v>
      </c>
      <c r="U2248" s="6">
        <f t="shared" si="249"/>
        <v>42221.79178240741</v>
      </c>
      <c r="V2248" s="9">
        <f t="shared" si="251"/>
        <v>2015</v>
      </c>
      <c r="W2248" s="6">
        <f t="shared" si="250"/>
        <v>42251.79178240741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H2249" t="s">
        <v>8224</v>
      </c>
      <c r="I2249" t="s">
        <v>8246</v>
      </c>
      <c r="K2249">
        <v>1438185565</v>
      </c>
      <c r="L2249">
        <v>1436975965</v>
      </c>
      <c r="M2249" t="b">
        <v>0</v>
      </c>
      <c r="N2249">
        <v>380</v>
      </c>
      <c r="O2249" s="9">
        <f t="shared" si="245"/>
        <v>104.45405405405405</v>
      </c>
      <c r="P2249" s="12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t="b">
        <v>1</v>
      </c>
      <c r="T2249" t="s">
        <v>8297</v>
      </c>
      <c r="U2249" s="6">
        <f t="shared" si="249"/>
        <v>42200.666261574079</v>
      </c>
      <c r="V2249" s="9">
        <f t="shared" si="251"/>
        <v>2015</v>
      </c>
      <c r="W2249" s="6">
        <f t="shared" si="250"/>
        <v>42214.666261574079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H2250" t="s">
        <v>8225</v>
      </c>
      <c r="I2250" t="s">
        <v>8247</v>
      </c>
      <c r="K2250">
        <v>1481749278</v>
      </c>
      <c r="L2250">
        <v>1479157278</v>
      </c>
      <c r="M2250" t="b">
        <v>0</v>
      </c>
      <c r="N2250">
        <v>128</v>
      </c>
      <c r="O2250" s="9">
        <f t="shared" si="245"/>
        <v>107.21428571428571</v>
      </c>
      <c r="P2250" s="12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t="b">
        <v>1</v>
      </c>
      <c r="T2250" t="s">
        <v>8297</v>
      </c>
      <c r="U2250" s="6">
        <f t="shared" si="249"/>
        <v>42688.875902777778</v>
      </c>
      <c r="V2250" s="9">
        <f t="shared" si="251"/>
        <v>2016</v>
      </c>
      <c r="W2250" s="6">
        <f t="shared" si="250"/>
        <v>42718.875902777778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H2251" t="s">
        <v>8224</v>
      </c>
      <c r="I2251" t="s">
        <v>8246</v>
      </c>
      <c r="K2251">
        <v>1364917965</v>
      </c>
      <c r="L2251">
        <v>1362329565</v>
      </c>
      <c r="M2251" t="b">
        <v>0</v>
      </c>
      <c r="N2251">
        <v>180</v>
      </c>
      <c r="O2251" s="9">
        <f t="shared" si="245"/>
        <v>168.77142857142857</v>
      </c>
      <c r="P2251" s="12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t="b">
        <v>1</v>
      </c>
      <c r="T2251" t="s">
        <v>8297</v>
      </c>
      <c r="U2251" s="6">
        <f t="shared" si="249"/>
        <v>41336.703298611115</v>
      </c>
      <c r="V2251" s="9">
        <f t="shared" si="251"/>
        <v>2013</v>
      </c>
      <c r="W2251" s="6">
        <f t="shared" si="250"/>
        <v>41366.661631944444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H2252" t="s">
        <v>8224</v>
      </c>
      <c r="I2252" t="s">
        <v>8246</v>
      </c>
      <c r="K2252">
        <v>1480727273</v>
      </c>
      <c r="L2252">
        <v>1478131673</v>
      </c>
      <c r="M2252" t="b">
        <v>0</v>
      </c>
      <c r="N2252">
        <v>571</v>
      </c>
      <c r="O2252" s="9">
        <f t="shared" si="245"/>
        <v>975.11199999999997</v>
      </c>
      <c r="P2252" s="1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t="b">
        <v>1</v>
      </c>
      <c r="T2252" t="s">
        <v>8297</v>
      </c>
      <c r="U2252" s="6">
        <f t="shared" si="249"/>
        <v>42677.005474537036</v>
      </c>
      <c r="V2252" s="9">
        <f t="shared" si="251"/>
        <v>2016</v>
      </c>
      <c r="W2252" s="6">
        <f t="shared" si="250"/>
        <v>42707.0471412037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H2253" t="s">
        <v>8224</v>
      </c>
      <c r="I2253" t="s">
        <v>8246</v>
      </c>
      <c r="K2253">
        <v>1408177077</v>
      </c>
      <c r="L2253">
        <v>1406362677</v>
      </c>
      <c r="M2253" t="b">
        <v>0</v>
      </c>
      <c r="N2253">
        <v>480</v>
      </c>
      <c r="O2253" s="9">
        <f t="shared" si="245"/>
        <v>134.44929411764707</v>
      </c>
      <c r="P2253" s="12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t="b">
        <v>1</v>
      </c>
      <c r="T2253" t="s">
        <v>8297</v>
      </c>
      <c r="U2253" s="6">
        <f t="shared" si="249"/>
        <v>41846.34579861111</v>
      </c>
      <c r="V2253" s="9">
        <f t="shared" si="251"/>
        <v>2014</v>
      </c>
      <c r="W2253" s="6">
        <f t="shared" si="250"/>
        <v>41867.34579861111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H2254" t="s">
        <v>8227</v>
      </c>
      <c r="I2254" t="s">
        <v>8249</v>
      </c>
      <c r="K2254">
        <v>1470469938</v>
      </c>
      <c r="L2254">
        <v>1469173938</v>
      </c>
      <c r="M2254" t="b">
        <v>0</v>
      </c>
      <c r="N2254">
        <v>249</v>
      </c>
      <c r="O2254" s="9">
        <f t="shared" si="245"/>
        <v>272.27777777777777</v>
      </c>
      <c r="P2254" s="12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t="b">
        <v>1</v>
      </c>
      <c r="T2254" t="s">
        <v>8297</v>
      </c>
      <c r="U2254" s="6">
        <f t="shared" si="249"/>
        <v>42573.327986111108</v>
      </c>
      <c r="V2254" s="9">
        <f t="shared" si="251"/>
        <v>2016</v>
      </c>
      <c r="W2254" s="6">
        <f t="shared" si="250"/>
        <v>42588.327986111108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H2255" t="s">
        <v>8224</v>
      </c>
      <c r="I2255" t="s">
        <v>8246</v>
      </c>
      <c r="K2255">
        <v>1447862947</v>
      </c>
      <c r="L2255">
        <v>1445267347</v>
      </c>
      <c r="M2255" t="b">
        <v>0</v>
      </c>
      <c r="N2255">
        <v>84</v>
      </c>
      <c r="O2255" s="9">
        <f t="shared" si="245"/>
        <v>112.6875</v>
      </c>
      <c r="P2255" s="12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t="b">
        <v>1</v>
      </c>
      <c r="T2255" t="s">
        <v>8297</v>
      </c>
      <c r="U2255" s="6">
        <f t="shared" si="249"/>
        <v>42296.631331018521</v>
      </c>
      <c r="V2255" s="9">
        <f t="shared" si="251"/>
        <v>2015</v>
      </c>
      <c r="W2255" s="6">
        <f t="shared" si="250"/>
        <v>42326.672997685186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H2256" t="s">
        <v>8224</v>
      </c>
      <c r="I2256" t="s">
        <v>8246</v>
      </c>
      <c r="K2256">
        <v>1485271968</v>
      </c>
      <c r="L2256">
        <v>1484667168</v>
      </c>
      <c r="M2256" t="b">
        <v>0</v>
      </c>
      <c r="N2256">
        <v>197</v>
      </c>
      <c r="O2256" s="9">
        <f t="shared" si="245"/>
        <v>459.8</v>
      </c>
      <c r="P2256" s="12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t="b">
        <v>1</v>
      </c>
      <c r="T2256" t="s">
        <v>8297</v>
      </c>
      <c r="U2256" s="6">
        <f t="shared" si="249"/>
        <v>42752.647777777776</v>
      </c>
      <c r="V2256" s="9">
        <f t="shared" si="251"/>
        <v>2017</v>
      </c>
      <c r="W2256" s="6">
        <f t="shared" si="250"/>
        <v>42759.647777777776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H2257" t="s">
        <v>8224</v>
      </c>
      <c r="I2257" t="s">
        <v>8246</v>
      </c>
      <c r="K2257">
        <v>1462661451</v>
      </c>
      <c r="L2257">
        <v>1460069451</v>
      </c>
      <c r="M2257" t="b">
        <v>0</v>
      </c>
      <c r="N2257">
        <v>271</v>
      </c>
      <c r="O2257" s="9">
        <f t="shared" si="245"/>
        <v>286.65822784810126</v>
      </c>
      <c r="P2257" s="12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t="b">
        <v>1</v>
      </c>
      <c r="T2257" t="s">
        <v>8297</v>
      </c>
      <c r="U2257" s="6">
        <f t="shared" si="249"/>
        <v>42467.951979166668</v>
      </c>
      <c r="V2257" s="9">
        <f t="shared" si="251"/>
        <v>2016</v>
      </c>
      <c r="W2257" s="6">
        <f t="shared" si="250"/>
        <v>42497.951979166668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H2258" t="s">
        <v>8225</v>
      </c>
      <c r="I2258" t="s">
        <v>8247</v>
      </c>
      <c r="K2258">
        <v>1479811846</v>
      </c>
      <c r="L2258">
        <v>1478602246</v>
      </c>
      <c r="M2258" t="b">
        <v>0</v>
      </c>
      <c r="N2258">
        <v>50</v>
      </c>
      <c r="O2258" s="9">
        <f t="shared" si="245"/>
        <v>222.70833333333334</v>
      </c>
      <c r="P2258" s="12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t="b">
        <v>1</v>
      </c>
      <c r="T2258" t="s">
        <v>8297</v>
      </c>
      <c r="U2258" s="6">
        <f t="shared" si="249"/>
        <v>42682.451921296291</v>
      </c>
      <c r="V2258" s="9">
        <f t="shared" si="251"/>
        <v>2016</v>
      </c>
      <c r="W2258" s="6">
        <f t="shared" si="250"/>
        <v>42696.451921296291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H2259" t="s">
        <v>8225</v>
      </c>
      <c r="I2259" t="s">
        <v>8247</v>
      </c>
      <c r="K2259">
        <v>1466377200</v>
      </c>
      <c r="L2259">
        <v>1463351329</v>
      </c>
      <c r="M2259" t="b">
        <v>0</v>
      </c>
      <c r="N2259">
        <v>169</v>
      </c>
      <c r="O2259" s="9">
        <f t="shared" si="245"/>
        <v>636.14</v>
      </c>
      <c r="P2259" s="12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t="b">
        <v>1</v>
      </c>
      <c r="T2259" t="s">
        <v>8297</v>
      </c>
      <c r="U2259" s="6">
        <f t="shared" si="249"/>
        <v>42505.936678240745</v>
      </c>
      <c r="V2259" s="9">
        <f t="shared" si="251"/>
        <v>2016</v>
      </c>
      <c r="W2259" s="6">
        <f t="shared" si="250"/>
        <v>42540.958333333328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H2260" t="s">
        <v>8224</v>
      </c>
      <c r="I2260" t="s">
        <v>8246</v>
      </c>
      <c r="K2260">
        <v>1434045687</v>
      </c>
      <c r="L2260">
        <v>1431453687</v>
      </c>
      <c r="M2260" t="b">
        <v>0</v>
      </c>
      <c r="N2260">
        <v>205</v>
      </c>
      <c r="O2260" s="9">
        <f t="shared" si="245"/>
        <v>146.5</v>
      </c>
      <c r="P2260" s="12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t="b">
        <v>1</v>
      </c>
      <c r="T2260" t="s">
        <v>8297</v>
      </c>
      <c r="U2260" s="6">
        <f t="shared" si="249"/>
        <v>42136.75100694444</v>
      </c>
      <c r="V2260" s="9">
        <f t="shared" si="251"/>
        <v>2015</v>
      </c>
      <c r="W2260" s="6">
        <f t="shared" si="250"/>
        <v>42166.75100694444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H2261" t="s">
        <v>8225</v>
      </c>
      <c r="I2261" t="s">
        <v>8247</v>
      </c>
      <c r="K2261">
        <v>1481224736</v>
      </c>
      <c r="L2261">
        <v>1480360736</v>
      </c>
      <c r="M2261" t="b">
        <v>0</v>
      </c>
      <c r="N2261">
        <v>206</v>
      </c>
      <c r="O2261" s="9">
        <f t="shared" si="245"/>
        <v>1867.1</v>
      </c>
      <c r="P2261" s="12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t="b">
        <v>1</v>
      </c>
      <c r="T2261" t="s">
        <v>8297</v>
      </c>
      <c r="U2261" s="6">
        <f t="shared" si="249"/>
        <v>42702.804814814815</v>
      </c>
      <c r="V2261" s="9">
        <f t="shared" si="251"/>
        <v>2016</v>
      </c>
      <c r="W2261" s="6">
        <f t="shared" si="250"/>
        <v>42712.804814814815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H2262" t="s">
        <v>8224</v>
      </c>
      <c r="I2262" t="s">
        <v>8246</v>
      </c>
      <c r="K2262">
        <v>1395876250</v>
      </c>
      <c r="L2262">
        <v>1393287850</v>
      </c>
      <c r="M2262" t="b">
        <v>0</v>
      </c>
      <c r="N2262">
        <v>84</v>
      </c>
      <c r="O2262" s="9">
        <f t="shared" si="245"/>
        <v>326.92</v>
      </c>
      <c r="P2262" s="1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t="b">
        <v>1</v>
      </c>
      <c r="T2262" t="s">
        <v>8297</v>
      </c>
      <c r="U2262" s="6">
        <f t="shared" si="249"/>
        <v>41695.016782407409</v>
      </c>
      <c r="V2262" s="9">
        <f t="shared" si="251"/>
        <v>2014</v>
      </c>
      <c r="W2262" s="6">
        <f t="shared" si="250"/>
        <v>41724.975115740745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H2263" t="s">
        <v>8226</v>
      </c>
      <c r="I2263" t="s">
        <v>8248</v>
      </c>
      <c r="K2263">
        <v>1487093020</v>
      </c>
      <c r="L2263">
        <v>1485278620</v>
      </c>
      <c r="M2263" t="b">
        <v>0</v>
      </c>
      <c r="N2263">
        <v>210</v>
      </c>
      <c r="O2263" s="9">
        <f t="shared" si="245"/>
        <v>779.5</v>
      </c>
      <c r="P2263" s="12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t="b">
        <v>1</v>
      </c>
      <c r="T2263" t="s">
        <v>8297</v>
      </c>
      <c r="U2263" s="6">
        <f t="shared" si="249"/>
        <v>42759.724768518514</v>
      </c>
      <c r="V2263" s="9">
        <f t="shared" si="251"/>
        <v>2017</v>
      </c>
      <c r="W2263" s="6">
        <f t="shared" si="250"/>
        <v>42780.724768518514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H2264" t="s">
        <v>8224</v>
      </c>
      <c r="I2264" t="s">
        <v>8246</v>
      </c>
      <c r="K2264">
        <v>1416268800</v>
      </c>
      <c r="L2264">
        <v>1413295358</v>
      </c>
      <c r="M2264" t="b">
        <v>0</v>
      </c>
      <c r="N2264">
        <v>181</v>
      </c>
      <c r="O2264" s="9">
        <f t="shared" si="245"/>
        <v>154.15151515151516</v>
      </c>
      <c r="P2264" s="12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t="b">
        <v>1</v>
      </c>
      <c r="T2264" t="s">
        <v>8297</v>
      </c>
      <c r="U2264" s="6">
        <f t="shared" si="249"/>
        <v>41926.585162037038</v>
      </c>
      <c r="V2264" s="9">
        <f t="shared" si="251"/>
        <v>2014</v>
      </c>
      <c r="W2264" s="6">
        <f t="shared" si="250"/>
        <v>41961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H2265" t="s">
        <v>8235</v>
      </c>
      <c r="I2265" t="s">
        <v>8255</v>
      </c>
      <c r="K2265">
        <v>1422734313</v>
      </c>
      <c r="L2265">
        <v>1420919913</v>
      </c>
      <c r="M2265" t="b">
        <v>0</v>
      </c>
      <c r="N2265">
        <v>60</v>
      </c>
      <c r="O2265" s="9">
        <f t="shared" si="245"/>
        <v>115.54666666666667</v>
      </c>
      <c r="P2265" s="12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t="b">
        <v>1</v>
      </c>
      <c r="T2265" t="s">
        <v>8297</v>
      </c>
      <c r="U2265" s="6">
        <f t="shared" si="249"/>
        <v>42014.832326388889</v>
      </c>
      <c r="V2265" s="9">
        <f t="shared" si="251"/>
        <v>2015</v>
      </c>
      <c r="W2265" s="6">
        <f t="shared" si="250"/>
        <v>42035.832326388889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H2266" t="s">
        <v>8224</v>
      </c>
      <c r="I2266" t="s">
        <v>8246</v>
      </c>
      <c r="K2266">
        <v>1463972400</v>
      </c>
      <c r="L2266">
        <v>1462543114</v>
      </c>
      <c r="M2266" t="b">
        <v>0</v>
      </c>
      <c r="N2266">
        <v>445</v>
      </c>
      <c r="O2266" s="9">
        <f t="shared" si="245"/>
        <v>180.03333333333333</v>
      </c>
      <c r="P2266" s="12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t="b">
        <v>1</v>
      </c>
      <c r="T2266" t="s">
        <v>8297</v>
      </c>
      <c r="U2266" s="6">
        <f t="shared" si="249"/>
        <v>42496.582337962958</v>
      </c>
      <c r="V2266" s="9">
        <f t="shared" si="251"/>
        <v>2016</v>
      </c>
      <c r="W2266" s="6">
        <f t="shared" si="250"/>
        <v>42513.125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H2267" t="s">
        <v>8225</v>
      </c>
      <c r="I2267" t="s">
        <v>8247</v>
      </c>
      <c r="K2267">
        <v>1479846507</v>
      </c>
      <c r="L2267">
        <v>1479241707</v>
      </c>
      <c r="M2267" t="b">
        <v>0</v>
      </c>
      <c r="N2267">
        <v>17</v>
      </c>
      <c r="O2267" s="9">
        <f t="shared" si="245"/>
        <v>298.5</v>
      </c>
      <c r="P2267" s="12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t="b">
        <v>1</v>
      </c>
      <c r="T2267" t="s">
        <v>8297</v>
      </c>
      <c r="U2267" s="6">
        <f t="shared" si="249"/>
        <v>42689.853090277778</v>
      </c>
      <c r="V2267" s="9">
        <f t="shared" si="251"/>
        <v>2016</v>
      </c>
      <c r="W2267" s="6">
        <f t="shared" si="250"/>
        <v>42696.853090277778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H2268" t="s">
        <v>8224</v>
      </c>
      <c r="I2268" t="s">
        <v>8246</v>
      </c>
      <c r="K2268">
        <v>1461722400</v>
      </c>
      <c r="L2268">
        <v>1460235592</v>
      </c>
      <c r="M2268" t="b">
        <v>0</v>
      </c>
      <c r="N2268">
        <v>194</v>
      </c>
      <c r="O2268" s="9">
        <f t="shared" si="245"/>
        <v>320.26666666666665</v>
      </c>
      <c r="P2268" s="12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t="b">
        <v>1</v>
      </c>
      <c r="T2268" t="s">
        <v>8297</v>
      </c>
      <c r="U2268" s="6">
        <f t="shared" si="249"/>
        <v>42469.874907407408</v>
      </c>
      <c r="V2268" s="9">
        <f t="shared" si="251"/>
        <v>2016</v>
      </c>
      <c r="W2268" s="6">
        <f t="shared" si="250"/>
        <v>42487.083333333328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H2269" t="s">
        <v>8224</v>
      </c>
      <c r="I2269" t="s">
        <v>8246</v>
      </c>
      <c r="K2269">
        <v>1419123600</v>
      </c>
      <c r="L2269">
        <v>1416945297</v>
      </c>
      <c r="M2269" t="b">
        <v>0</v>
      </c>
      <c r="N2269">
        <v>404</v>
      </c>
      <c r="O2269" s="9">
        <f t="shared" si="245"/>
        <v>380.52499999999998</v>
      </c>
      <c r="P2269" s="12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t="b">
        <v>1</v>
      </c>
      <c r="T2269" t="s">
        <v>8297</v>
      </c>
      <c r="U2269" s="6">
        <f t="shared" si="249"/>
        <v>41968.829826388886</v>
      </c>
      <c r="V2269" s="9">
        <f t="shared" si="251"/>
        <v>2014</v>
      </c>
      <c r="W2269" s="6">
        <f t="shared" si="250"/>
        <v>41994.041666666672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H2270" t="s">
        <v>8224</v>
      </c>
      <c r="I2270" t="s">
        <v>8246</v>
      </c>
      <c r="K2270">
        <v>1489283915</v>
      </c>
      <c r="L2270">
        <v>1486691915</v>
      </c>
      <c r="M2270" t="b">
        <v>0</v>
      </c>
      <c r="N2270">
        <v>194</v>
      </c>
      <c r="O2270" s="9">
        <f t="shared" si="245"/>
        <v>102.6</v>
      </c>
      <c r="P2270" s="12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t="b">
        <v>1</v>
      </c>
      <c r="T2270" t="s">
        <v>8297</v>
      </c>
      <c r="U2270" s="6">
        <f t="shared" si="249"/>
        <v>42776.082349537042</v>
      </c>
      <c r="V2270" s="9">
        <f t="shared" si="251"/>
        <v>2017</v>
      </c>
      <c r="W2270" s="6">
        <f t="shared" si="250"/>
        <v>42806.082349537042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H2271" t="s">
        <v>8224</v>
      </c>
      <c r="I2271" t="s">
        <v>8246</v>
      </c>
      <c r="K2271">
        <v>1488862800</v>
      </c>
      <c r="L2271">
        <v>1486745663</v>
      </c>
      <c r="M2271" t="b">
        <v>0</v>
      </c>
      <c r="N2271">
        <v>902</v>
      </c>
      <c r="O2271" s="9">
        <f t="shared" si="245"/>
        <v>1801.64</v>
      </c>
      <c r="P2271" s="12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t="b">
        <v>1</v>
      </c>
      <c r="T2271" t="s">
        <v>8297</v>
      </c>
      <c r="U2271" s="6">
        <f t="shared" si="249"/>
        <v>42776.704432870371</v>
      </c>
      <c r="V2271" s="9">
        <f t="shared" si="251"/>
        <v>2017</v>
      </c>
      <c r="W2271" s="6">
        <f t="shared" si="250"/>
        <v>42801.208333333328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H2272" t="s">
        <v>8224</v>
      </c>
      <c r="I2272" t="s">
        <v>8246</v>
      </c>
      <c r="K2272">
        <v>1484085540</v>
      </c>
      <c r="L2272">
        <v>1482353513</v>
      </c>
      <c r="M2272" t="b">
        <v>0</v>
      </c>
      <c r="N2272">
        <v>1670</v>
      </c>
      <c r="O2272" s="9">
        <f t="shared" si="245"/>
        <v>720.24800000000005</v>
      </c>
      <c r="P2272" s="1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t="b">
        <v>1</v>
      </c>
      <c r="T2272" t="s">
        <v>8297</v>
      </c>
      <c r="U2272" s="6">
        <f t="shared" si="249"/>
        <v>42725.869363425925</v>
      </c>
      <c r="V2272" s="9">
        <f t="shared" si="251"/>
        <v>2016</v>
      </c>
      <c r="W2272" s="6">
        <f t="shared" si="250"/>
        <v>42745.915972222225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H2273" t="s">
        <v>8224</v>
      </c>
      <c r="I2273" t="s">
        <v>8246</v>
      </c>
      <c r="K2273">
        <v>1481328004</v>
      </c>
      <c r="L2273">
        <v>1478736004</v>
      </c>
      <c r="M2273" t="b">
        <v>0</v>
      </c>
      <c r="N2273">
        <v>1328</v>
      </c>
      <c r="O2273" s="9">
        <f t="shared" si="245"/>
        <v>283.08999999999997</v>
      </c>
      <c r="P2273" s="12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t="b">
        <v>1</v>
      </c>
      <c r="T2273" t="s">
        <v>8297</v>
      </c>
      <c r="U2273" s="6">
        <f t="shared" si="249"/>
        <v>42684.000046296293</v>
      </c>
      <c r="V2273" s="9">
        <f t="shared" si="251"/>
        <v>2016</v>
      </c>
      <c r="W2273" s="6">
        <f t="shared" si="250"/>
        <v>42714.000046296293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H2274" t="s">
        <v>8224</v>
      </c>
      <c r="I2274" t="s">
        <v>8246</v>
      </c>
      <c r="K2274">
        <v>1449506836</v>
      </c>
      <c r="L2274">
        <v>1446914836</v>
      </c>
      <c r="M2274" t="b">
        <v>0</v>
      </c>
      <c r="N2274">
        <v>944</v>
      </c>
      <c r="O2274" s="9">
        <f t="shared" si="245"/>
        <v>1356.6</v>
      </c>
      <c r="P2274" s="12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t="b">
        <v>1</v>
      </c>
      <c r="T2274" t="s">
        <v>8297</v>
      </c>
      <c r="U2274" s="6">
        <f t="shared" si="249"/>
        <v>42315.699490740742</v>
      </c>
      <c r="V2274" s="9">
        <f t="shared" si="251"/>
        <v>2015</v>
      </c>
      <c r="W2274" s="6">
        <f t="shared" si="250"/>
        <v>42345.699490740742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H2275" t="s">
        <v>8229</v>
      </c>
      <c r="I2275" t="s">
        <v>8251</v>
      </c>
      <c r="K2275">
        <v>1489320642</v>
      </c>
      <c r="L2275">
        <v>1487164242</v>
      </c>
      <c r="M2275" t="b">
        <v>0</v>
      </c>
      <c r="N2275">
        <v>147</v>
      </c>
      <c r="O2275" s="9">
        <f t="shared" si="245"/>
        <v>220.36</v>
      </c>
      <c r="P2275" s="12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t="b">
        <v>1</v>
      </c>
      <c r="T2275" t="s">
        <v>8297</v>
      </c>
      <c r="U2275" s="6">
        <f t="shared" si="249"/>
        <v>42781.549097222218</v>
      </c>
      <c r="V2275" s="9">
        <f t="shared" si="251"/>
        <v>2017</v>
      </c>
      <c r="W2275" s="6">
        <f t="shared" si="250"/>
        <v>42806.507430555561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H2276" t="s">
        <v>8224</v>
      </c>
      <c r="I2276" t="s">
        <v>8246</v>
      </c>
      <c r="K2276">
        <v>1393156857</v>
      </c>
      <c r="L2276">
        <v>1390564857</v>
      </c>
      <c r="M2276" t="b">
        <v>0</v>
      </c>
      <c r="N2276">
        <v>99</v>
      </c>
      <c r="O2276" s="9">
        <f t="shared" si="245"/>
        <v>119.6</v>
      </c>
      <c r="P2276" s="12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t="b">
        <v>1</v>
      </c>
      <c r="T2276" t="s">
        <v>8297</v>
      </c>
      <c r="U2276" s="6">
        <f t="shared" si="249"/>
        <v>41663.500659722224</v>
      </c>
      <c r="V2276" s="9">
        <f t="shared" si="251"/>
        <v>2014</v>
      </c>
      <c r="W2276" s="6">
        <f t="shared" si="250"/>
        <v>41693.500659722224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H2277" t="s">
        <v>8225</v>
      </c>
      <c r="I2277" t="s">
        <v>8247</v>
      </c>
      <c r="K2277">
        <v>1419259679</v>
      </c>
      <c r="L2277">
        <v>1416667679</v>
      </c>
      <c r="M2277" t="b">
        <v>0</v>
      </c>
      <c r="N2277">
        <v>79</v>
      </c>
      <c r="O2277" s="9">
        <f t="shared" si="245"/>
        <v>407.76923076923077</v>
      </c>
      <c r="P2277" s="12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t="b">
        <v>1</v>
      </c>
      <c r="T2277" t="s">
        <v>8297</v>
      </c>
      <c r="U2277" s="6">
        <f t="shared" si="249"/>
        <v>41965.616655092592</v>
      </c>
      <c r="V2277" s="9">
        <f t="shared" si="251"/>
        <v>2014</v>
      </c>
      <c r="W2277" s="6">
        <f t="shared" si="250"/>
        <v>41995.616655092592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H2278" t="s">
        <v>8224</v>
      </c>
      <c r="I2278" t="s">
        <v>8246</v>
      </c>
      <c r="K2278">
        <v>1388936289</v>
      </c>
      <c r="L2278">
        <v>1386344289</v>
      </c>
      <c r="M2278" t="b">
        <v>0</v>
      </c>
      <c r="N2278">
        <v>75</v>
      </c>
      <c r="O2278" s="9">
        <f t="shared" si="245"/>
        <v>105.81826105905427</v>
      </c>
      <c r="P2278" s="12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t="b">
        <v>1</v>
      </c>
      <c r="T2278" t="s">
        <v>8297</v>
      </c>
      <c r="U2278" s="6">
        <f t="shared" si="249"/>
        <v>41614.651493055557</v>
      </c>
      <c r="V2278" s="9">
        <f t="shared" si="251"/>
        <v>2013</v>
      </c>
      <c r="W2278" s="6">
        <f t="shared" si="250"/>
        <v>41644.651493055557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H2279" t="s">
        <v>8224</v>
      </c>
      <c r="I2279" t="s">
        <v>8246</v>
      </c>
      <c r="K2279">
        <v>1330359423</v>
      </c>
      <c r="L2279">
        <v>1327767423</v>
      </c>
      <c r="M2279" t="b">
        <v>0</v>
      </c>
      <c r="N2279">
        <v>207</v>
      </c>
      <c r="O2279" s="9">
        <f t="shared" si="245"/>
        <v>141.08235294117648</v>
      </c>
      <c r="P2279" s="12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t="b">
        <v>1</v>
      </c>
      <c r="T2279" t="s">
        <v>8297</v>
      </c>
      <c r="U2279" s="6">
        <f t="shared" si="249"/>
        <v>40936.678506944445</v>
      </c>
      <c r="V2279" s="9">
        <f t="shared" si="251"/>
        <v>2012</v>
      </c>
      <c r="W2279" s="6">
        <f t="shared" si="250"/>
        <v>40966.678506944445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H2280" t="s">
        <v>8237</v>
      </c>
      <c r="I2280" t="s">
        <v>8249</v>
      </c>
      <c r="K2280">
        <v>1451861940</v>
      </c>
      <c r="L2280">
        <v>1448902867</v>
      </c>
      <c r="M2280" t="b">
        <v>0</v>
      </c>
      <c r="N2280">
        <v>102</v>
      </c>
      <c r="O2280" s="9">
        <f t="shared" si="245"/>
        <v>270.7</v>
      </c>
      <c r="P2280" s="12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t="b">
        <v>1</v>
      </c>
      <c r="T2280" t="s">
        <v>8297</v>
      </c>
      <c r="U2280" s="6">
        <f t="shared" si="249"/>
        <v>42338.709108796298</v>
      </c>
      <c r="V2280" s="9">
        <f t="shared" si="251"/>
        <v>2015</v>
      </c>
      <c r="W2280" s="6">
        <f t="shared" si="250"/>
        <v>42372.957638888889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H2281" t="s">
        <v>8224</v>
      </c>
      <c r="I2281" t="s">
        <v>8246</v>
      </c>
      <c r="K2281">
        <v>1423022400</v>
      </c>
      <c r="L2281">
        <v>1421436099</v>
      </c>
      <c r="M2281" t="b">
        <v>0</v>
      </c>
      <c r="N2281">
        <v>32</v>
      </c>
      <c r="O2281" s="9">
        <f t="shared" si="245"/>
        <v>153.80000000000001</v>
      </c>
      <c r="P2281" s="12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t="b">
        <v>1</v>
      </c>
      <c r="T2281" t="s">
        <v>8297</v>
      </c>
      <c r="U2281" s="6">
        <f t="shared" si="249"/>
        <v>42020.806701388894</v>
      </c>
      <c r="V2281" s="9">
        <f t="shared" si="251"/>
        <v>2015</v>
      </c>
      <c r="W2281" s="6">
        <f t="shared" si="250"/>
        <v>42039.166666666672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H2282" t="s">
        <v>8224</v>
      </c>
      <c r="I2282" t="s">
        <v>8246</v>
      </c>
      <c r="K2282">
        <v>1442501991</v>
      </c>
      <c r="L2282">
        <v>1439909991</v>
      </c>
      <c r="M2282" t="b">
        <v>0</v>
      </c>
      <c r="N2282">
        <v>480</v>
      </c>
      <c r="O2282" s="9">
        <f t="shared" si="245"/>
        <v>403.57653061224488</v>
      </c>
      <c r="P2282" s="1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t="b">
        <v>1</v>
      </c>
      <c r="T2282" t="s">
        <v>8297</v>
      </c>
      <c r="U2282" s="6">
        <f t="shared" si="249"/>
        <v>42234.624895833331</v>
      </c>
      <c r="V2282" s="9">
        <f t="shared" si="251"/>
        <v>2015</v>
      </c>
      <c r="W2282" s="6">
        <f t="shared" si="250"/>
        <v>42264.624895833331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H2283" t="s">
        <v>8224</v>
      </c>
      <c r="I2283" t="s">
        <v>8246</v>
      </c>
      <c r="K2283">
        <v>1311576600</v>
      </c>
      <c r="L2283">
        <v>1306219897</v>
      </c>
      <c r="M2283" t="b">
        <v>0</v>
      </c>
      <c r="N2283">
        <v>11</v>
      </c>
      <c r="O2283" s="9">
        <f t="shared" si="245"/>
        <v>185</v>
      </c>
      <c r="P2283" s="12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t="b">
        <v>1</v>
      </c>
      <c r="T2283" t="s">
        <v>8276</v>
      </c>
      <c r="U2283" s="6">
        <f t="shared" si="249"/>
        <v>40687.285844907405</v>
      </c>
      <c r="V2283" s="9">
        <f t="shared" si="251"/>
        <v>2011</v>
      </c>
      <c r="W2283" s="6">
        <f t="shared" si="250"/>
        <v>40749.284722222219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H2284" t="s">
        <v>8224</v>
      </c>
      <c r="I2284" t="s">
        <v>8246</v>
      </c>
      <c r="K2284">
        <v>1452744686</v>
      </c>
      <c r="L2284">
        <v>1447560686</v>
      </c>
      <c r="M2284" t="b">
        <v>0</v>
      </c>
      <c r="N2284">
        <v>12</v>
      </c>
      <c r="O2284" s="9">
        <f t="shared" si="245"/>
        <v>185.33333333333334</v>
      </c>
      <c r="P2284" s="12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t="b">
        <v>1</v>
      </c>
      <c r="T2284" t="s">
        <v>8276</v>
      </c>
      <c r="U2284" s="6">
        <f t="shared" si="249"/>
        <v>42323.17460648148</v>
      </c>
      <c r="V2284" s="9">
        <f t="shared" si="251"/>
        <v>2015</v>
      </c>
      <c r="W2284" s="6">
        <f t="shared" si="250"/>
        <v>42383.17460648148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H2285" t="s">
        <v>8224</v>
      </c>
      <c r="I2285" t="s">
        <v>8246</v>
      </c>
      <c r="K2285">
        <v>1336528804</v>
      </c>
      <c r="L2285">
        <v>1331348404</v>
      </c>
      <c r="M2285" t="b">
        <v>0</v>
      </c>
      <c r="N2285">
        <v>48</v>
      </c>
      <c r="O2285" s="9">
        <f t="shared" si="245"/>
        <v>100.85533333333333</v>
      </c>
      <c r="P2285" s="12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t="b">
        <v>1</v>
      </c>
      <c r="T2285" t="s">
        <v>8276</v>
      </c>
      <c r="U2285" s="6">
        <f t="shared" si="249"/>
        <v>40978.125046296293</v>
      </c>
      <c r="V2285" s="9">
        <f t="shared" si="251"/>
        <v>2012</v>
      </c>
      <c r="W2285" s="6">
        <f t="shared" si="250"/>
        <v>41038.083379629628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H2286" t="s">
        <v>8224</v>
      </c>
      <c r="I2286" t="s">
        <v>8246</v>
      </c>
      <c r="K2286">
        <v>1299902400</v>
      </c>
      <c r="L2286">
        <v>1297451245</v>
      </c>
      <c r="M2286" t="b">
        <v>0</v>
      </c>
      <c r="N2286">
        <v>59</v>
      </c>
      <c r="O2286" s="9">
        <f t="shared" si="245"/>
        <v>106.22116666666666</v>
      </c>
      <c r="P2286" s="12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t="b">
        <v>1</v>
      </c>
      <c r="T2286" t="s">
        <v>8276</v>
      </c>
      <c r="U2286" s="6">
        <f t="shared" si="249"/>
        <v>40585.796817129631</v>
      </c>
      <c r="V2286" s="9">
        <f t="shared" si="251"/>
        <v>2011</v>
      </c>
      <c r="W2286" s="6">
        <f t="shared" si="250"/>
        <v>40614.166666666664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H2287" t="s">
        <v>8224</v>
      </c>
      <c r="I2287" t="s">
        <v>8246</v>
      </c>
      <c r="K2287">
        <v>1340944043</v>
      </c>
      <c r="L2287">
        <v>1338352043</v>
      </c>
      <c r="M2287" t="b">
        <v>0</v>
      </c>
      <c r="N2287">
        <v>79</v>
      </c>
      <c r="O2287" s="9">
        <f t="shared" si="245"/>
        <v>121.36666666666666</v>
      </c>
      <c r="P2287" s="12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t="b">
        <v>1</v>
      </c>
      <c r="T2287" t="s">
        <v>8276</v>
      </c>
      <c r="U2287" s="6">
        <f t="shared" si="249"/>
        <v>41059.185682870375</v>
      </c>
      <c r="V2287" s="9">
        <f t="shared" si="251"/>
        <v>2012</v>
      </c>
      <c r="W2287" s="6">
        <f t="shared" si="250"/>
        <v>41089.185682870375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H2288" t="s">
        <v>8224</v>
      </c>
      <c r="I2288" t="s">
        <v>8246</v>
      </c>
      <c r="K2288">
        <v>1378439940</v>
      </c>
      <c r="L2288">
        <v>1376003254</v>
      </c>
      <c r="M2288" t="b">
        <v>0</v>
      </c>
      <c r="N2288">
        <v>14</v>
      </c>
      <c r="O2288" s="9">
        <f t="shared" si="245"/>
        <v>100.06666666666666</v>
      </c>
      <c r="P2288" s="12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t="b">
        <v>1</v>
      </c>
      <c r="T2288" t="s">
        <v>8276</v>
      </c>
      <c r="U2288" s="6">
        <f t="shared" si="249"/>
        <v>41494.963587962964</v>
      </c>
      <c r="V2288" s="9">
        <f t="shared" si="251"/>
        <v>2013</v>
      </c>
      <c r="W2288" s="6">
        <f t="shared" si="250"/>
        <v>41523.165972222225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H2289" t="s">
        <v>8224</v>
      </c>
      <c r="I2289" t="s">
        <v>8246</v>
      </c>
      <c r="K2289">
        <v>1403539260</v>
      </c>
      <c r="L2289">
        <v>1401724860</v>
      </c>
      <c r="M2289" t="b">
        <v>0</v>
      </c>
      <c r="N2289">
        <v>106</v>
      </c>
      <c r="O2289" s="9">
        <f t="shared" si="245"/>
        <v>119.97755555555555</v>
      </c>
      <c r="P2289" s="12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t="b">
        <v>1</v>
      </c>
      <c r="T2289" t="s">
        <v>8276</v>
      </c>
      <c r="U2289" s="6">
        <f t="shared" si="249"/>
        <v>41792.667361111111</v>
      </c>
      <c r="V2289" s="9">
        <f t="shared" si="251"/>
        <v>2014</v>
      </c>
      <c r="W2289" s="6">
        <f t="shared" si="250"/>
        <v>41813.667361111111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H2290" t="s">
        <v>8224</v>
      </c>
      <c r="I2290" t="s">
        <v>8246</v>
      </c>
      <c r="K2290">
        <v>1340733600</v>
      </c>
      <c r="L2290">
        <v>1339098689</v>
      </c>
      <c r="M2290" t="b">
        <v>0</v>
      </c>
      <c r="N2290">
        <v>25</v>
      </c>
      <c r="O2290" s="9">
        <f t="shared" si="245"/>
        <v>100.1</v>
      </c>
      <c r="P2290" s="12">
        <f t="shared" si="246"/>
        <v>40.04</v>
      </c>
      <c r="Q2290" t="str">
        <f t="shared" si="247"/>
        <v>music</v>
      </c>
      <c r="R2290" t="str">
        <f t="shared" si="248"/>
        <v>rock</v>
      </c>
      <c r="S2290" t="b">
        <v>1</v>
      </c>
      <c r="T2290" t="s">
        <v>8276</v>
      </c>
      <c r="U2290" s="6">
        <f t="shared" si="249"/>
        <v>41067.827418981484</v>
      </c>
      <c r="V2290" s="9">
        <f t="shared" si="251"/>
        <v>2012</v>
      </c>
      <c r="W2290" s="6">
        <f t="shared" si="250"/>
        <v>41086.75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H2291" t="s">
        <v>8224</v>
      </c>
      <c r="I2291" t="s">
        <v>8246</v>
      </c>
      <c r="K2291">
        <v>1386372120</v>
      </c>
      <c r="L2291">
        <v>1382659060</v>
      </c>
      <c r="M2291" t="b">
        <v>0</v>
      </c>
      <c r="N2291">
        <v>25</v>
      </c>
      <c r="O2291" s="9">
        <f t="shared" si="245"/>
        <v>107.4</v>
      </c>
      <c r="P2291" s="12">
        <f t="shared" si="246"/>
        <v>64.44</v>
      </c>
      <c r="Q2291" t="str">
        <f t="shared" si="247"/>
        <v>music</v>
      </c>
      <c r="R2291" t="str">
        <f t="shared" si="248"/>
        <v>rock</v>
      </c>
      <c r="S2291" t="b">
        <v>1</v>
      </c>
      <c r="T2291" t="s">
        <v>8276</v>
      </c>
      <c r="U2291" s="6">
        <f t="shared" si="249"/>
        <v>41571.998379629629</v>
      </c>
      <c r="V2291" s="9">
        <f t="shared" si="251"/>
        <v>2013</v>
      </c>
      <c r="W2291" s="6">
        <f t="shared" si="250"/>
        <v>41614.973611111112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H2292" t="s">
        <v>8224</v>
      </c>
      <c r="I2292" t="s">
        <v>8246</v>
      </c>
      <c r="K2292">
        <v>1259686800</v>
      </c>
      <c r="L2292">
        <v>1252908330</v>
      </c>
      <c r="M2292" t="b">
        <v>0</v>
      </c>
      <c r="N2292">
        <v>29</v>
      </c>
      <c r="O2292" s="9">
        <f t="shared" si="245"/>
        <v>104.06666666666666</v>
      </c>
      <c r="P2292" s="1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t="b">
        <v>1</v>
      </c>
      <c r="T2292" t="s">
        <v>8276</v>
      </c>
      <c r="U2292" s="6">
        <f t="shared" si="249"/>
        <v>40070.253819444442</v>
      </c>
      <c r="V2292" s="9">
        <f t="shared" si="251"/>
        <v>2009</v>
      </c>
      <c r="W2292" s="6">
        <f t="shared" si="250"/>
        <v>40148.708333333336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H2293" t="s">
        <v>8224</v>
      </c>
      <c r="I2293" t="s">
        <v>8246</v>
      </c>
      <c r="K2293">
        <v>1335153600</v>
      </c>
      <c r="L2293">
        <v>1332199618</v>
      </c>
      <c r="M2293" t="b">
        <v>0</v>
      </c>
      <c r="N2293">
        <v>43</v>
      </c>
      <c r="O2293" s="9">
        <f t="shared" si="245"/>
        <v>172.8</v>
      </c>
      <c r="P2293" s="12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t="b">
        <v>1</v>
      </c>
      <c r="T2293" t="s">
        <v>8276</v>
      </c>
      <c r="U2293" s="6">
        <f t="shared" si="249"/>
        <v>40987.977060185185</v>
      </c>
      <c r="V2293" s="9">
        <f t="shared" si="251"/>
        <v>2012</v>
      </c>
      <c r="W2293" s="6">
        <f t="shared" si="250"/>
        <v>41022.166666666664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H2294" t="s">
        <v>8224</v>
      </c>
      <c r="I2294" t="s">
        <v>8246</v>
      </c>
      <c r="K2294">
        <v>1334767476</v>
      </c>
      <c r="L2294">
        <v>1332175476</v>
      </c>
      <c r="M2294" t="b">
        <v>0</v>
      </c>
      <c r="N2294">
        <v>46</v>
      </c>
      <c r="O2294" s="9">
        <f t="shared" si="245"/>
        <v>107.25050000000002</v>
      </c>
      <c r="P2294" s="12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t="b">
        <v>1</v>
      </c>
      <c r="T2294" t="s">
        <v>8276</v>
      </c>
      <c r="U2294" s="6">
        <f t="shared" si="249"/>
        <v>40987.697638888887</v>
      </c>
      <c r="V2294" s="9">
        <f t="shared" si="251"/>
        <v>2012</v>
      </c>
      <c r="W2294" s="6">
        <f t="shared" si="250"/>
        <v>41017.697638888887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H2295" t="s">
        <v>8224</v>
      </c>
      <c r="I2295" t="s">
        <v>8246</v>
      </c>
      <c r="K2295">
        <v>1348545540</v>
      </c>
      <c r="L2295">
        <v>1346345999</v>
      </c>
      <c r="M2295" t="b">
        <v>0</v>
      </c>
      <c r="N2295">
        <v>27</v>
      </c>
      <c r="O2295" s="9">
        <f t="shared" si="245"/>
        <v>108.23529411764706</v>
      </c>
      <c r="P2295" s="12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t="b">
        <v>1</v>
      </c>
      <c r="T2295" t="s">
        <v>8276</v>
      </c>
      <c r="U2295" s="6">
        <f t="shared" si="249"/>
        <v>41151.708321759259</v>
      </c>
      <c r="V2295" s="9">
        <f t="shared" si="251"/>
        <v>2012</v>
      </c>
      <c r="W2295" s="6">
        <f t="shared" si="250"/>
        <v>41177.165972222225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H2296" t="s">
        <v>8224</v>
      </c>
      <c r="I2296" t="s">
        <v>8246</v>
      </c>
      <c r="K2296">
        <v>1358702480</v>
      </c>
      <c r="L2296">
        <v>1356110480</v>
      </c>
      <c r="M2296" t="b">
        <v>0</v>
      </c>
      <c r="N2296">
        <v>112</v>
      </c>
      <c r="O2296" s="9">
        <f t="shared" si="245"/>
        <v>146.08080000000001</v>
      </c>
      <c r="P2296" s="12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t="b">
        <v>1</v>
      </c>
      <c r="T2296" t="s">
        <v>8276</v>
      </c>
      <c r="U2296" s="6">
        <f t="shared" si="249"/>
        <v>41264.72314814815</v>
      </c>
      <c r="V2296" s="9">
        <f t="shared" si="251"/>
        <v>2012</v>
      </c>
      <c r="W2296" s="6">
        <f t="shared" si="250"/>
        <v>41294.72314814815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H2297" t="s">
        <v>8224</v>
      </c>
      <c r="I2297" t="s">
        <v>8246</v>
      </c>
      <c r="K2297">
        <v>1359240856</v>
      </c>
      <c r="L2297">
        <v>1356648856</v>
      </c>
      <c r="M2297" t="b">
        <v>0</v>
      </c>
      <c r="N2297">
        <v>34</v>
      </c>
      <c r="O2297" s="9">
        <f t="shared" si="245"/>
        <v>125.25</v>
      </c>
      <c r="P2297" s="12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t="b">
        <v>1</v>
      </c>
      <c r="T2297" t="s">
        <v>8276</v>
      </c>
      <c r="U2297" s="6">
        <f t="shared" si="249"/>
        <v>41270.954351851848</v>
      </c>
      <c r="V2297" s="9">
        <f t="shared" si="251"/>
        <v>2012</v>
      </c>
      <c r="W2297" s="6">
        <f t="shared" si="250"/>
        <v>41300.954351851848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H2298" t="s">
        <v>8224</v>
      </c>
      <c r="I2298" t="s">
        <v>8246</v>
      </c>
      <c r="K2298">
        <v>1330018426</v>
      </c>
      <c r="L2298">
        <v>1326994426</v>
      </c>
      <c r="M2298" t="b">
        <v>0</v>
      </c>
      <c r="N2298">
        <v>145</v>
      </c>
      <c r="O2298" s="9">
        <f t="shared" si="245"/>
        <v>149.07142857142858</v>
      </c>
      <c r="P2298" s="12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t="b">
        <v>1</v>
      </c>
      <c r="T2298" t="s">
        <v>8276</v>
      </c>
      <c r="U2298" s="6">
        <f t="shared" si="249"/>
        <v>40927.731782407405</v>
      </c>
      <c r="V2298" s="9">
        <f t="shared" si="251"/>
        <v>2012</v>
      </c>
      <c r="W2298" s="6">
        <f t="shared" si="250"/>
        <v>40962.731782407405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H2299" t="s">
        <v>8224</v>
      </c>
      <c r="I2299" t="s">
        <v>8246</v>
      </c>
      <c r="K2299">
        <v>1331697540</v>
      </c>
      <c r="L2299">
        <v>1328749249</v>
      </c>
      <c r="M2299" t="b">
        <v>0</v>
      </c>
      <c r="N2299">
        <v>19</v>
      </c>
      <c r="O2299" s="9">
        <f t="shared" si="245"/>
        <v>100.6</v>
      </c>
      <c r="P2299" s="12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t="b">
        <v>1</v>
      </c>
      <c r="T2299" t="s">
        <v>8276</v>
      </c>
      <c r="U2299" s="6">
        <f t="shared" si="249"/>
        <v>40948.042233796295</v>
      </c>
      <c r="V2299" s="9">
        <f t="shared" si="251"/>
        <v>2012</v>
      </c>
      <c r="W2299" s="6">
        <f t="shared" si="250"/>
        <v>40982.165972222225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H2300" t="s">
        <v>8224</v>
      </c>
      <c r="I2300" t="s">
        <v>8246</v>
      </c>
      <c r="K2300">
        <v>1395861033</v>
      </c>
      <c r="L2300">
        <v>1393272633</v>
      </c>
      <c r="M2300" t="b">
        <v>0</v>
      </c>
      <c r="N2300">
        <v>288</v>
      </c>
      <c r="O2300" s="9">
        <f t="shared" si="245"/>
        <v>105.07333333333334</v>
      </c>
      <c r="P2300" s="12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t="b">
        <v>1</v>
      </c>
      <c r="T2300" t="s">
        <v>8276</v>
      </c>
      <c r="U2300" s="6">
        <f t="shared" si="249"/>
        <v>41694.84065972222</v>
      </c>
      <c r="V2300" s="9">
        <f t="shared" si="251"/>
        <v>2014</v>
      </c>
      <c r="W2300" s="6">
        <f t="shared" si="250"/>
        <v>41724.798993055556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H2301" t="s">
        <v>8224</v>
      </c>
      <c r="I2301" t="s">
        <v>8246</v>
      </c>
      <c r="K2301">
        <v>1296953209</v>
      </c>
      <c r="L2301">
        <v>1295657209</v>
      </c>
      <c r="M2301" t="b">
        <v>0</v>
      </c>
      <c r="N2301">
        <v>14</v>
      </c>
      <c r="O2301" s="9">
        <f t="shared" si="245"/>
        <v>350.16666666666669</v>
      </c>
      <c r="P2301" s="12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t="b">
        <v>1</v>
      </c>
      <c r="T2301" t="s">
        <v>8276</v>
      </c>
      <c r="U2301" s="6">
        <f t="shared" si="249"/>
        <v>40565.032511574071</v>
      </c>
      <c r="V2301" s="9">
        <f t="shared" si="251"/>
        <v>2011</v>
      </c>
      <c r="W2301" s="6">
        <f t="shared" si="250"/>
        <v>40580.032511574071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H2302" t="s">
        <v>8224</v>
      </c>
      <c r="I2302" t="s">
        <v>8246</v>
      </c>
      <c r="K2302">
        <v>1340904416</v>
      </c>
      <c r="L2302">
        <v>1339694816</v>
      </c>
      <c r="M2302" t="b">
        <v>0</v>
      </c>
      <c r="N2302">
        <v>7</v>
      </c>
      <c r="O2302" s="9">
        <f t="shared" si="245"/>
        <v>101.25</v>
      </c>
      <c r="P2302" s="1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t="b">
        <v>1</v>
      </c>
      <c r="T2302" t="s">
        <v>8276</v>
      </c>
      <c r="U2302" s="6">
        <f t="shared" si="249"/>
        <v>41074.727037037039</v>
      </c>
      <c r="V2302" s="9">
        <f t="shared" si="251"/>
        <v>2012</v>
      </c>
      <c r="W2302" s="6">
        <f t="shared" si="250"/>
        <v>41088.727037037039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H2303" t="s">
        <v>8224</v>
      </c>
      <c r="I2303" t="s">
        <v>8246</v>
      </c>
      <c r="K2303">
        <v>1371785496</v>
      </c>
      <c r="L2303">
        <v>1369193496</v>
      </c>
      <c r="M2303" t="b">
        <v>1</v>
      </c>
      <c r="N2303">
        <v>211</v>
      </c>
      <c r="O2303" s="9">
        <f t="shared" si="245"/>
        <v>133.6044</v>
      </c>
      <c r="P2303" s="12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t="b">
        <v>1</v>
      </c>
      <c r="T2303" t="s">
        <v>8279</v>
      </c>
      <c r="U2303" s="6">
        <f t="shared" si="249"/>
        <v>41416.146944444445</v>
      </c>
      <c r="V2303" s="9">
        <f t="shared" si="251"/>
        <v>2013</v>
      </c>
      <c r="W2303" s="6">
        <f t="shared" si="250"/>
        <v>41446.146944444445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H2304" t="s">
        <v>8224</v>
      </c>
      <c r="I2304" t="s">
        <v>8246</v>
      </c>
      <c r="K2304">
        <v>1388473200</v>
      </c>
      <c r="L2304">
        <v>1385585434</v>
      </c>
      <c r="M2304" t="b">
        <v>1</v>
      </c>
      <c r="N2304">
        <v>85</v>
      </c>
      <c r="O2304" s="9">
        <f t="shared" si="245"/>
        <v>170.65217391304347</v>
      </c>
      <c r="P2304" s="12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t="b">
        <v>1</v>
      </c>
      <c r="T2304" t="s">
        <v>8279</v>
      </c>
      <c r="U2304" s="6">
        <f t="shared" si="249"/>
        <v>41605.868449074071</v>
      </c>
      <c r="V2304" s="9">
        <f t="shared" si="251"/>
        <v>2013</v>
      </c>
      <c r="W2304" s="6">
        <f t="shared" si="250"/>
        <v>41639.291666666664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H2305" t="s">
        <v>8224</v>
      </c>
      <c r="I2305" t="s">
        <v>8246</v>
      </c>
      <c r="K2305">
        <v>1323747596</v>
      </c>
      <c r="L2305">
        <v>1320287996</v>
      </c>
      <c r="M2305" t="b">
        <v>1</v>
      </c>
      <c r="N2305">
        <v>103</v>
      </c>
      <c r="O2305" s="9">
        <f t="shared" si="245"/>
        <v>109.35829457364341</v>
      </c>
      <c r="P2305" s="12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t="b">
        <v>1</v>
      </c>
      <c r="T2305" t="s">
        <v>8279</v>
      </c>
      <c r="U2305" s="6">
        <f t="shared" si="249"/>
        <v>40850.111064814817</v>
      </c>
      <c r="V2305" s="9">
        <f t="shared" si="251"/>
        <v>2011</v>
      </c>
      <c r="W2305" s="6">
        <f t="shared" si="250"/>
        <v>40890.152731481481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H2306" t="s">
        <v>8224</v>
      </c>
      <c r="I2306" t="s">
        <v>8246</v>
      </c>
      <c r="K2306">
        <v>1293857940</v>
      </c>
      <c r="L2306">
        <v>1290281691</v>
      </c>
      <c r="M2306" t="b">
        <v>1</v>
      </c>
      <c r="N2306">
        <v>113</v>
      </c>
      <c r="O2306" s="9">
        <f t="shared" si="245"/>
        <v>100.70033333333333</v>
      </c>
      <c r="P2306" s="12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t="b">
        <v>1</v>
      </c>
      <c r="T2306" t="s">
        <v>8279</v>
      </c>
      <c r="U2306" s="6">
        <f t="shared" si="249"/>
        <v>40502.815868055557</v>
      </c>
      <c r="V2306" s="9">
        <f t="shared" si="251"/>
        <v>2010</v>
      </c>
      <c r="W2306" s="6">
        <f t="shared" si="250"/>
        <v>40544.207638888889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H2307" t="s">
        <v>8224</v>
      </c>
      <c r="I2307" t="s">
        <v>8246</v>
      </c>
      <c r="K2307">
        <v>1407520800</v>
      </c>
      <c r="L2307">
        <v>1405356072</v>
      </c>
      <c r="M2307" t="b">
        <v>1</v>
      </c>
      <c r="N2307">
        <v>167</v>
      </c>
      <c r="O2307" s="9">
        <f t="shared" ref="O2307:O2370" si="252">E2307*100/D2307</f>
        <v>101.22777777777777</v>
      </c>
      <c r="P2307" s="12">
        <f t="shared" ref="P2307:P2370" si="253">IF(N2307=0,0,E2307/N2307)</f>
        <v>109.10778443113773</v>
      </c>
      <c r="Q2307" t="str">
        <f t="shared" ref="Q2307:Q2370" si="254">LEFT(T2307,FIND("/",T2307)-1)</f>
        <v>music</v>
      </c>
      <c r="R2307" t="str">
        <f t="shared" ref="R2307:R2370" si="255">RIGHT(T2307,LEN(T2307)-FIND("/",T2307))</f>
        <v>indie rock</v>
      </c>
      <c r="S2307" t="b">
        <v>1</v>
      </c>
      <c r="T2307" t="s">
        <v>8279</v>
      </c>
      <c r="U2307" s="6">
        <f t="shared" ref="U2307:U2370" si="256">(L2307/86400)+DATE(1970,1,1)</f>
        <v>41834.695277777777</v>
      </c>
      <c r="V2307" s="9">
        <f t="shared" si="251"/>
        <v>2014</v>
      </c>
      <c r="W2307" s="6">
        <f t="shared" ref="W2307:W2370" si="257">(K2307/86400)+DATE(1970,1,1)</f>
        <v>41859.75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H2308" t="s">
        <v>8224</v>
      </c>
      <c r="I2308" t="s">
        <v>8246</v>
      </c>
      <c r="K2308">
        <v>1331352129</v>
      </c>
      <c r="L2308">
        <v>1328760129</v>
      </c>
      <c r="M2308" t="b">
        <v>1</v>
      </c>
      <c r="N2308">
        <v>73</v>
      </c>
      <c r="O2308" s="9">
        <f t="shared" si="252"/>
        <v>106.75857142857143</v>
      </c>
      <c r="P2308" s="12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t="b">
        <v>1</v>
      </c>
      <c r="T2308" t="s">
        <v>8279</v>
      </c>
      <c r="U2308" s="6">
        <f t="shared" si="256"/>
        <v>40948.16815972222</v>
      </c>
      <c r="V2308" s="9">
        <f t="shared" ref="V2308:V2371" si="258">YEAR(U2308)</f>
        <v>2012</v>
      </c>
      <c r="W2308" s="6">
        <f t="shared" si="257"/>
        <v>40978.16815972222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H2309" t="s">
        <v>8224</v>
      </c>
      <c r="I2309" t="s">
        <v>8246</v>
      </c>
      <c r="K2309">
        <v>1336245328</v>
      </c>
      <c r="L2309">
        <v>1333653333</v>
      </c>
      <c r="M2309" t="b">
        <v>1</v>
      </c>
      <c r="N2309">
        <v>75</v>
      </c>
      <c r="O2309" s="9">
        <f t="shared" si="252"/>
        <v>106.65777537961894</v>
      </c>
      <c r="P2309" s="12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t="b">
        <v>1</v>
      </c>
      <c r="T2309" t="s">
        <v>8279</v>
      </c>
      <c r="U2309" s="6">
        <f t="shared" si="256"/>
        <v>41004.802465277782</v>
      </c>
      <c r="V2309" s="9">
        <f t="shared" si="258"/>
        <v>2012</v>
      </c>
      <c r="W2309" s="6">
        <f t="shared" si="257"/>
        <v>41034.802407407406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H2310" t="s">
        <v>8224</v>
      </c>
      <c r="I2310" t="s">
        <v>8246</v>
      </c>
      <c r="K2310">
        <v>1409274000</v>
      </c>
      <c r="L2310">
        <v>1406847996</v>
      </c>
      <c r="M2310" t="b">
        <v>1</v>
      </c>
      <c r="N2310">
        <v>614</v>
      </c>
      <c r="O2310" s="9">
        <f t="shared" si="252"/>
        <v>101.30622</v>
      </c>
      <c r="P2310" s="12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t="b">
        <v>1</v>
      </c>
      <c r="T2310" t="s">
        <v>8279</v>
      </c>
      <c r="U2310" s="6">
        <f t="shared" si="256"/>
        <v>41851.962916666671</v>
      </c>
      <c r="V2310" s="9">
        <f t="shared" si="258"/>
        <v>2014</v>
      </c>
      <c r="W2310" s="6">
        <f t="shared" si="257"/>
        <v>41880.041666666664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H2311" t="s">
        <v>8224</v>
      </c>
      <c r="I2311" t="s">
        <v>8246</v>
      </c>
      <c r="K2311">
        <v>1362872537</v>
      </c>
      <c r="L2311">
        <v>1359848537</v>
      </c>
      <c r="M2311" t="b">
        <v>1</v>
      </c>
      <c r="N2311">
        <v>107</v>
      </c>
      <c r="O2311" s="9">
        <f t="shared" si="252"/>
        <v>106.67449999999999</v>
      </c>
      <c r="P2311" s="12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t="b">
        <v>1</v>
      </c>
      <c r="T2311" t="s">
        <v>8279</v>
      </c>
      <c r="U2311" s="6">
        <f t="shared" si="256"/>
        <v>41307.987696759257</v>
      </c>
      <c r="V2311" s="9">
        <f t="shared" si="258"/>
        <v>2013</v>
      </c>
      <c r="W2311" s="6">
        <f t="shared" si="257"/>
        <v>41342.987696759257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H2312" t="s">
        <v>8224</v>
      </c>
      <c r="I2312" t="s">
        <v>8246</v>
      </c>
      <c r="K2312">
        <v>1363889015</v>
      </c>
      <c r="L2312">
        <v>1361300615</v>
      </c>
      <c r="M2312" t="b">
        <v>1</v>
      </c>
      <c r="N2312">
        <v>1224</v>
      </c>
      <c r="O2312" s="9">
        <f t="shared" si="252"/>
        <v>428.83978378378379</v>
      </c>
      <c r="P2312" s="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t="b">
        <v>1</v>
      </c>
      <c r="T2312" t="s">
        <v>8279</v>
      </c>
      <c r="U2312" s="6">
        <f t="shared" si="256"/>
        <v>41324.79415509259</v>
      </c>
      <c r="V2312" s="9">
        <f t="shared" si="258"/>
        <v>2013</v>
      </c>
      <c r="W2312" s="6">
        <f t="shared" si="257"/>
        <v>41354.752488425926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H2313" t="s">
        <v>8224</v>
      </c>
      <c r="I2313" t="s">
        <v>8246</v>
      </c>
      <c r="K2313">
        <v>1399421189</v>
      </c>
      <c r="L2313">
        <v>1396829189</v>
      </c>
      <c r="M2313" t="b">
        <v>1</v>
      </c>
      <c r="N2313">
        <v>104</v>
      </c>
      <c r="O2313" s="9">
        <f t="shared" si="252"/>
        <v>104.11111111111111</v>
      </c>
      <c r="P2313" s="12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t="b">
        <v>1</v>
      </c>
      <c r="T2313" t="s">
        <v>8279</v>
      </c>
      <c r="U2313" s="6">
        <f t="shared" si="256"/>
        <v>41736.004502314812</v>
      </c>
      <c r="V2313" s="9">
        <f t="shared" si="258"/>
        <v>2014</v>
      </c>
      <c r="W2313" s="6">
        <f t="shared" si="257"/>
        <v>41766.004502314812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H2314" t="s">
        <v>8224</v>
      </c>
      <c r="I2314" t="s">
        <v>8246</v>
      </c>
      <c r="K2314">
        <v>1397862000</v>
      </c>
      <c r="L2314">
        <v>1395155478</v>
      </c>
      <c r="M2314" t="b">
        <v>1</v>
      </c>
      <c r="N2314">
        <v>79</v>
      </c>
      <c r="O2314" s="9">
        <f t="shared" si="252"/>
        <v>107.86666666666666</v>
      </c>
      <c r="P2314" s="12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t="b">
        <v>1</v>
      </c>
      <c r="T2314" t="s">
        <v>8279</v>
      </c>
      <c r="U2314" s="6">
        <f t="shared" si="256"/>
        <v>41716.632847222223</v>
      </c>
      <c r="V2314" s="9">
        <f t="shared" si="258"/>
        <v>2014</v>
      </c>
      <c r="W2314" s="6">
        <f t="shared" si="257"/>
        <v>41747.958333333336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H2315" t="s">
        <v>8224</v>
      </c>
      <c r="I2315" t="s">
        <v>8246</v>
      </c>
      <c r="K2315">
        <v>1336086026</v>
      </c>
      <c r="L2315">
        <v>1333494026</v>
      </c>
      <c r="M2315" t="b">
        <v>1</v>
      </c>
      <c r="N2315">
        <v>157</v>
      </c>
      <c r="O2315" s="9">
        <f t="shared" si="252"/>
        <v>175.84039999999999</v>
      </c>
      <c r="P2315" s="12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t="b">
        <v>1</v>
      </c>
      <c r="T2315" t="s">
        <v>8279</v>
      </c>
      <c r="U2315" s="6">
        <f t="shared" si="256"/>
        <v>41002.958634259259</v>
      </c>
      <c r="V2315" s="9">
        <f t="shared" si="258"/>
        <v>2012</v>
      </c>
      <c r="W2315" s="6">
        <f t="shared" si="257"/>
        <v>41032.958634259259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H2316" t="s">
        <v>8224</v>
      </c>
      <c r="I2316" t="s">
        <v>8246</v>
      </c>
      <c r="K2316">
        <v>1339074857</v>
      </c>
      <c r="L2316">
        <v>1336482857</v>
      </c>
      <c r="M2316" t="b">
        <v>1</v>
      </c>
      <c r="N2316">
        <v>50</v>
      </c>
      <c r="O2316" s="9">
        <f t="shared" si="252"/>
        <v>156.97</v>
      </c>
      <c r="P2316" s="12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t="b">
        <v>1</v>
      </c>
      <c r="T2316" t="s">
        <v>8279</v>
      </c>
      <c r="U2316" s="6">
        <f t="shared" si="256"/>
        <v>41037.551585648151</v>
      </c>
      <c r="V2316" s="9">
        <f t="shared" si="258"/>
        <v>2012</v>
      </c>
      <c r="W2316" s="6">
        <f t="shared" si="257"/>
        <v>41067.551585648151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H2317" t="s">
        <v>8224</v>
      </c>
      <c r="I2317" t="s">
        <v>8246</v>
      </c>
      <c r="K2317">
        <v>1336238743</v>
      </c>
      <c r="L2317">
        <v>1333646743</v>
      </c>
      <c r="M2317" t="b">
        <v>1</v>
      </c>
      <c r="N2317">
        <v>64</v>
      </c>
      <c r="O2317" s="9">
        <f t="shared" si="252"/>
        <v>102.6</v>
      </c>
      <c r="P2317" s="12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t="b">
        <v>1</v>
      </c>
      <c r="T2317" t="s">
        <v>8279</v>
      </c>
      <c r="U2317" s="6">
        <f t="shared" si="256"/>
        <v>41004.72619212963</v>
      </c>
      <c r="V2317" s="9">
        <f t="shared" si="258"/>
        <v>2012</v>
      </c>
      <c r="W2317" s="6">
        <f t="shared" si="257"/>
        <v>41034.72619212963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H2318" t="s">
        <v>8224</v>
      </c>
      <c r="I2318" t="s">
        <v>8246</v>
      </c>
      <c r="K2318">
        <v>1260383040</v>
      </c>
      <c r="L2318">
        <v>1253726650</v>
      </c>
      <c r="M2318" t="b">
        <v>1</v>
      </c>
      <c r="N2318">
        <v>200</v>
      </c>
      <c r="O2318" s="9">
        <f t="shared" si="252"/>
        <v>104.04266666666666</v>
      </c>
      <c r="P2318" s="12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t="b">
        <v>1</v>
      </c>
      <c r="T2318" t="s">
        <v>8279</v>
      </c>
      <c r="U2318" s="6">
        <f t="shared" si="256"/>
        <v>40079.725115740745</v>
      </c>
      <c r="V2318" s="9">
        <f t="shared" si="258"/>
        <v>2009</v>
      </c>
      <c r="W2318" s="6">
        <f t="shared" si="257"/>
        <v>40156.766666666663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H2319" t="s">
        <v>8224</v>
      </c>
      <c r="I2319" t="s">
        <v>8246</v>
      </c>
      <c r="K2319">
        <v>1266210000</v>
      </c>
      <c r="L2319">
        <v>1263474049</v>
      </c>
      <c r="M2319" t="b">
        <v>1</v>
      </c>
      <c r="N2319">
        <v>22</v>
      </c>
      <c r="O2319" s="9">
        <f t="shared" si="252"/>
        <v>104</v>
      </c>
      <c r="P2319" s="12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t="b">
        <v>1</v>
      </c>
      <c r="T2319" t="s">
        <v>8279</v>
      </c>
      <c r="U2319" s="6">
        <f t="shared" si="256"/>
        <v>40192.542233796295</v>
      </c>
      <c r="V2319" s="9">
        <f t="shared" si="258"/>
        <v>2010</v>
      </c>
      <c r="W2319" s="6">
        <f t="shared" si="257"/>
        <v>40224.208333333336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H2320" t="s">
        <v>8224</v>
      </c>
      <c r="I2320" t="s">
        <v>8246</v>
      </c>
      <c r="K2320">
        <v>1253937540</v>
      </c>
      <c r="L2320">
        <v>1251214014</v>
      </c>
      <c r="M2320" t="b">
        <v>1</v>
      </c>
      <c r="N2320">
        <v>163</v>
      </c>
      <c r="O2320" s="9">
        <f t="shared" si="252"/>
        <v>121.06</v>
      </c>
      <c r="P2320" s="12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t="b">
        <v>1</v>
      </c>
      <c r="T2320" t="s">
        <v>8279</v>
      </c>
      <c r="U2320" s="6">
        <f t="shared" si="256"/>
        <v>40050.643680555557</v>
      </c>
      <c r="V2320" s="9">
        <f t="shared" si="258"/>
        <v>2009</v>
      </c>
      <c r="W2320" s="6">
        <f t="shared" si="257"/>
        <v>40082.165972222225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H2321" t="s">
        <v>8224</v>
      </c>
      <c r="I2321" t="s">
        <v>8246</v>
      </c>
      <c r="K2321">
        <v>1387072685</v>
      </c>
      <c r="L2321">
        <v>1384480685</v>
      </c>
      <c r="M2321" t="b">
        <v>1</v>
      </c>
      <c r="N2321">
        <v>77</v>
      </c>
      <c r="O2321" s="9">
        <f t="shared" si="252"/>
        <v>107.7</v>
      </c>
      <c r="P2321" s="12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t="b">
        <v>1</v>
      </c>
      <c r="T2321" t="s">
        <v>8279</v>
      </c>
      <c r="U2321" s="6">
        <f t="shared" si="256"/>
        <v>41593.082002314812</v>
      </c>
      <c r="V2321" s="9">
        <f t="shared" si="258"/>
        <v>2013</v>
      </c>
      <c r="W2321" s="6">
        <f t="shared" si="257"/>
        <v>41623.082002314812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H2322" t="s">
        <v>8224</v>
      </c>
      <c r="I2322" t="s">
        <v>8246</v>
      </c>
      <c r="K2322">
        <v>1396463800</v>
      </c>
      <c r="L2322">
        <v>1393443400</v>
      </c>
      <c r="M2322" t="b">
        <v>1</v>
      </c>
      <c r="N2322">
        <v>89</v>
      </c>
      <c r="O2322" s="9">
        <f t="shared" si="252"/>
        <v>108.66</v>
      </c>
      <c r="P2322" s="1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t="b">
        <v>1</v>
      </c>
      <c r="T2322" t="s">
        <v>8279</v>
      </c>
      <c r="U2322" s="6">
        <f t="shared" si="256"/>
        <v>41696.817129629628</v>
      </c>
      <c r="V2322" s="9">
        <f t="shared" si="258"/>
        <v>2014</v>
      </c>
      <c r="W2322" s="6">
        <f t="shared" si="257"/>
        <v>41731.775462962964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H2323" t="s">
        <v>8239</v>
      </c>
      <c r="I2323" t="s">
        <v>8249</v>
      </c>
      <c r="K2323">
        <v>1491282901</v>
      </c>
      <c r="L2323">
        <v>1488694501</v>
      </c>
      <c r="M2323" t="b">
        <v>0</v>
      </c>
      <c r="N2323">
        <v>64</v>
      </c>
      <c r="O2323" s="9">
        <f t="shared" si="252"/>
        <v>39.120962394619681</v>
      </c>
      <c r="P2323" s="12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t="b">
        <v>0</v>
      </c>
      <c r="T2323" t="s">
        <v>8298</v>
      </c>
      <c r="U2323" s="6">
        <f t="shared" si="256"/>
        <v>42799.260428240741</v>
      </c>
      <c r="V2323" s="9">
        <f t="shared" si="258"/>
        <v>2017</v>
      </c>
      <c r="W2323" s="6">
        <f t="shared" si="257"/>
        <v>42829.21876157407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H2324" t="s">
        <v>8224</v>
      </c>
      <c r="I2324" t="s">
        <v>8246</v>
      </c>
      <c r="K2324">
        <v>1491769769</v>
      </c>
      <c r="L2324">
        <v>1489181369</v>
      </c>
      <c r="M2324" t="b">
        <v>0</v>
      </c>
      <c r="N2324">
        <v>4</v>
      </c>
      <c r="O2324" s="9">
        <f t="shared" si="252"/>
        <v>3.1481481481481484</v>
      </c>
      <c r="P2324" s="12">
        <f t="shared" si="253"/>
        <v>21.25</v>
      </c>
      <c r="Q2324" t="str">
        <f t="shared" si="254"/>
        <v>food</v>
      </c>
      <c r="R2324" t="str">
        <f t="shared" si="255"/>
        <v>small batch</v>
      </c>
      <c r="S2324" t="b">
        <v>0</v>
      </c>
      <c r="T2324" t="s">
        <v>8298</v>
      </c>
      <c r="U2324" s="6">
        <f t="shared" si="256"/>
        <v>42804.895474537036</v>
      </c>
      <c r="V2324" s="9">
        <f t="shared" si="258"/>
        <v>2017</v>
      </c>
      <c r="W2324" s="6">
        <f t="shared" si="257"/>
        <v>42834.853807870371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H2325" t="s">
        <v>8224</v>
      </c>
      <c r="I2325" t="s">
        <v>8246</v>
      </c>
      <c r="K2325">
        <v>1490033247</v>
      </c>
      <c r="L2325">
        <v>1489428447</v>
      </c>
      <c r="M2325" t="b">
        <v>0</v>
      </c>
      <c r="N2325">
        <v>4</v>
      </c>
      <c r="O2325" s="9">
        <f t="shared" si="252"/>
        <v>48</v>
      </c>
      <c r="P2325" s="12">
        <f t="shared" si="253"/>
        <v>30</v>
      </c>
      <c r="Q2325" t="str">
        <f t="shared" si="254"/>
        <v>food</v>
      </c>
      <c r="R2325" t="str">
        <f t="shared" si="255"/>
        <v>small batch</v>
      </c>
      <c r="S2325" t="b">
        <v>0</v>
      </c>
      <c r="T2325" t="s">
        <v>8298</v>
      </c>
      <c r="U2325" s="6">
        <f t="shared" si="256"/>
        <v>42807.755173611113</v>
      </c>
      <c r="V2325" s="9">
        <f t="shared" si="258"/>
        <v>2017</v>
      </c>
      <c r="W2325" s="6">
        <f t="shared" si="257"/>
        <v>42814.755173611113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H2326" t="s">
        <v>8225</v>
      </c>
      <c r="I2326" t="s">
        <v>8247</v>
      </c>
      <c r="K2326">
        <v>1490559285</v>
      </c>
      <c r="L2326">
        <v>1487970885</v>
      </c>
      <c r="M2326" t="b">
        <v>0</v>
      </c>
      <c r="N2326">
        <v>61</v>
      </c>
      <c r="O2326" s="9">
        <f t="shared" si="252"/>
        <v>20.733333333333334</v>
      </c>
      <c r="P2326" s="12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t="b">
        <v>0</v>
      </c>
      <c r="T2326" t="s">
        <v>8298</v>
      </c>
      <c r="U2326" s="6">
        <f t="shared" si="256"/>
        <v>42790.885243055556</v>
      </c>
      <c r="V2326" s="9">
        <f t="shared" si="258"/>
        <v>2017</v>
      </c>
      <c r="W2326" s="6">
        <f t="shared" si="257"/>
        <v>42820.843576388885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H2327" t="s">
        <v>8224</v>
      </c>
      <c r="I2327" t="s">
        <v>8246</v>
      </c>
      <c r="K2327">
        <v>1490830331</v>
      </c>
      <c r="L2327">
        <v>1488241931</v>
      </c>
      <c r="M2327" t="b">
        <v>0</v>
      </c>
      <c r="N2327">
        <v>7</v>
      </c>
      <c r="O2327" s="9">
        <f t="shared" si="252"/>
        <v>8</v>
      </c>
      <c r="P2327" s="12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t="b">
        <v>0</v>
      </c>
      <c r="T2327" t="s">
        <v>8298</v>
      </c>
      <c r="U2327" s="6">
        <f t="shared" si="256"/>
        <v>42794.022349537037</v>
      </c>
      <c r="V2327" s="9">
        <f t="shared" si="258"/>
        <v>2017</v>
      </c>
      <c r="W2327" s="6">
        <f t="shared" si="257"/>
        <v>42823.980682870373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H2328" t="s">
        <v>8224</v>
      </c>
      <c r="I2328" t="s">
        <v>8246</v>
      </c>
      <c r="K2328">
        <v>1493571600</v>
      </c>
      <c r="L2328">
        <v>1489106948</v>
      </c>
      <c r="M2328" t="b">
        <v>0</v>
      </c>
      <c r="N2328">
        <v>1</v>
      </c>
      <c r="O2328" s="9">
        <f t="shared" si="252"/>
        <v>0.72</v>
      </c>
      <c r="P2328" s="12">
        <f t="shared" si="253"/>
        <v>108</v>
      </c>
      <c r="Q2328" t="str">
        <f t="shared" si="254"/>
        <v>food</v>
      </c>
      <c r="R2328" t="str">
        <f t="shared" si="255"/>
        <v>small batch</v>
      </c>
      <c r="S2328" t="b">
        <v>0</v>
      </c>
      <c r="T2328" t="s">
        <v>8298</v>
      </c>
      <c r="U2328" s="6">
        <f t="shared" si="256"/>
        <v>42804.034120370372</v>
      </c>
      <c r="V2328" s="9">
        <f t="shared" si="258"/>
        <v>2017</v>
      </c>
      <c r="W2328" s="6">
        <f t="shared" si="257"/>
        <v>42855.708333333328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H2329" t="s">
        <v>8224</v>
      </c>
      <c r="I2329" t="s">
        <v>8246</v>
      </c>
      <c r="K2329">
        <v>1409090440</v>
      </c>
      <c r="L2329">
        <v>1406066440</v>
      </c>
      <c r="M2329" t="b">
        <v>1</v>
      </c>
      <c r="N2329">
        <v>3355</v>
      </c>
      <c r="O2329" s="9">
        <f t="shared" si="252"/>
        <v>526.09431428571429</v>
      </c>
      <c r="P2329" s="12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t="b">
        <v>1</v>
      </c>
      <c r="T2329" t="s">
        <v>8298</v>
      </c>
      <c r="U2329" s="6">
        <f t="shared" si="256"/>
        <v>41842.917129629626</v>
      </c>
      <c r="V2329" s="9">
        <f t="shared" si="258"/>
        <v>2014</v>
      </c>
      <c r="W2329" s="6">
        <f t="shared" si="257"/>
        <v>41877.917129629626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H2330" t="s">
        <v>8224</v>
      </c>
      <c r="I2330" t="s">
        <v>8246</v>
      </c>
      <c r="K2330">
        <v>1434307537</v>
      </c>
      <c r="L2330">
        <v>1431715537</v>
      </c>
      <c r="M2330" t="b">
        <v>1</v>
      </c>
      <c r="N2330">
        <v>537</v>
      </c>
      <c r="O2330" s="9">
        <f t="shared" si="252"/>
        <v>254.45</v>
      </c>
      <c r="P2330" s="12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t="b">
        <v>1</v>
      </c>
      <c r="T2330" t="s">
        <v>8298</v>
      </c>
      <c r="U2330" s="6">
        <f t="shared" si="256"/>
        <v>42139.781678240739</v>
      </c>
      <c r="V2330" s="9">
        <f t="shared" si="258"/>
        <v>2015</v>
      </c>
      <c r="W2330" s="6">
        <f t="shared" si="257"/>
        <v>42169.781678240739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H2331" t="s">
        <v>8224</v>
      </c>
      <c r="I2331" t="s">
        <v>8246</v>
      </c>
      <c r="K2331">
        <v>1405609146</v>
      </c>
      <c r="L2331">
        <v>1403017146</v>
      </c>
      <c r="M2331" t="b">
        <v>1</v>
      </c>
      <c r="N2331">
        <v>125</v>
      </c>
      <c r="O2331" s="9">
        <f t="shared" si="252"/>
        <v>105.92</v>
      </c>
      <c r="P2331" s="12">
        <f t="shared" si="253"/>
        <v>211.84</v>
      </c>
      <c r="Q2331" t="str">
        <f t="shared" si="254"/>
        <v>food</v>
      </c>
      <c r="R2331" t="str">
        <f t="shared" si="255"/>
        <v>small batch</v>
      </c>
      <c r="S2331" t="b">
        <v>1</v>
      </c>
      <c r="T2331" t="s">
        <v>8298</v>
      </c>
      <c r="U2331" s="6">
        <f t="shared" si="256"/>
        <v>41807.624374999999</v>
      </c>
      <c r="V2331" s="9">
        <f t="shared" si="258"/>
        <v>2014</v>
      </c>
      <c r="W2331" s="6">
        <f t="shared" si="257"/>
        <v>41837.624374999999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H2332" t="s">
        <v>8224</v>
      </c>
      <c r="I2332" t="s">
        <v>8246</v>
      </c>
      <c r="K2332">
        <v>1451001600</v>
      </c>
      <c r="L2332">
        <v>1448400943</v>
      </c>
      <c r="M2332" t="b">
        <v>1</v>
      </c>
      <c r="N2332">
        <v>163</v>
      </c>
      <c r="O2332" s="9">
        <f t="shared" si="252"/>
        <v>102.42285714285714</v>
      </c>
      <c r="P2332" s="1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t="b">
        <v>1</v>
      </c>
      <c r="T2332" t="s">
        <v>8298</v>
      </c>
      <c r="U2332" s="6">
        <f t="shared" si="256"/>
        <v>42332.89980324074</v>
      </c>
      <c r="V2332" s="9">
        <f t="shared" si="258"/>
        <v>2015</v>
      </c>
      <c r="W2332" s="6">
        <f t="shared" si="257"/>
        <v>42363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H2333" t="s">
        <v>8224</v>
      </c>
      <c r="I2333" t="s">
        <v>8246</v>
      </c>
      <c r="K2333">
        <v>1408320490</v>
      </c>
      <c r="L2333">
        <v>1405728490</v>
      </c>
      <c r="M2333" t="b">
        <v>1</v>
      </c>
      <c r="N2333">
        <v>283</v>
      </c>
      <c r="O2333" s="9">
        <f t="shared" si="252"/>
        <v>144.31375</v>
      </c>
      <c r="P2333" s="12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t="b">
        <v>1</v>
      </c>
      <c r="T2333" t="s">
        <v>8298</v>
      </c>
      <c r="U2333" s="6">
        <f t="shared" si="256"/>
        <v>41839.005671296298</v>
      </c>
      <c r="V2333" s="9">
        <f t="shared" si="258"/>
        <v>2014</v>
      </c>
      <c r="W2333" s="6">
        <f t="shared" si="257"/>
        <v>41869.005671296298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H2334" t="s">
        <v>8224</v>
      </c>
      <c r="I2334" t="s">
        <v>8246</v>
      </c>
      <c r="K2334">
        <v>1423235071</v>
      </c>
      <c r="L2334">
        <v>1420643071</v>
      </c>
      <c r="M2334" t="b">
        <v>1</v>
      </c>
      <c r="N2334">
        <v>352</v>
      </c>
      <c r="O2334" s="9">
        <f t="shared" si="252"/>
        <v>106.30800000000001</v>
      </c>
      <c r="P2334" s="12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t="b">
        <v>1</v>
      </c>
      <c r="T2334" t="s">
        <v>8298</v>
      </c>
      <c r="U2334" s="6">
        <f t="shared" si="256"/>
        <v>42011.628136574072</v>
      </c>
      <c r="V2334" s="9">
        <f t="shared" si="258"/>
        <v>2015</v>
      </c>
      <c r="W2334" s="6">
        <f t="shared" si="257"/>
        <v>42041.628136574072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H2335" t="s">
        <v>8224</v>
      </c>
      <c r="I2335" t="s">
        <v>8246</v>
      </c>
      <c r="K2335">
        <v>1401385800</v>
      </c>
      <c r="L2335">
        <v>1399563390</v>
      </c>
      <c r="M2335" t="b">
        <v>1</v>
      </c>
      <c r="N2335">
        <v>94</v>
      </c>
      <c r="O2335" s="9">
        <f t="shared" si="252"/>
        <v>212.16666666666666</v>
      </c>
      <c r="P2335" s="12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t="b">
        <v>1</v>
      </c>
      <c r="T2335" t="s">
        <v>8298</v>
      </c>
      <c r="U2335" s="6">
        <f t="shared" si="256"/>
        <v>41767.650347222225</v>
      </c>
      <c r="V2335" s="9">
        <f t="shared" si="258"/>
        <v>2014</v>
      </c>
      <c r="W2335" s="6">
        <f t="shared" si="257"/>
        <v>41788.743055555555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H2336" t="s">
        <v>8224</v>
      </c>
      <c r="I2336" t="s">
        <v>8246</v>
      </c>
      <c r="K2336">
        <v>1415208840</v>
      </c>
      <c r="L2336">
        <v>1412611498</v>
      </c>
      <c r="M2336" t="b">
        <v>1</v>
      </c>
      <c r="N2336">
        <v>67</v>
      </c>
      <c r="O2336" s="9">
        <f t="shared" si="252"/>
        <v>101.95</v>
      </c>
      <c r="P2336" s="12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t="b">
        <v>1</v>
      </c>
      <c r="T2336" t="s">
        <v>8298</v>
      </c>
      <c r="U2336" s="6">
        <f t="shared" si="256"/>
        <v>41918.670115740737</v>
      </c>
      <c r="V2336" s="9">
        <f t="shared" si="258"/>
        <v>2014</v>
      </c>
      <c r="W2336" s="6">
        <f t="shared" si="257"/>
        <v>41948.731944444444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H2337" t="s">
        <v>8224</v>
      </c>
      <c r="I2337" t="s">
        <v>8246</v>
      </c>
      <c r="K2337">
        <v>1402494243</v>
      </c>
      <c r="L2337">
        <v>1399902243</v>
      </c>
      <c r="M2337" t="b">
        <v>1</v>
      </c>
      <c r="N2337">
        <v>221</v>
      </c>
      <c r="O2337" s="9">
        <f t="shared" si="252"/>
        <v>102.27200000000001</v>
      </c>
      <c r="P2337" s="12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t="b">
        <v>1</v>
      </c>
      <c r="T2337" t="s">
        <v>8298</v>
      </c>
      <c r="U2337" s="6">
        <f t="shared" si="256"/>
        <v>41771.572256944448</v>
      </c>
      <c r="V2337" s="9">
        <f t="shared" si="258"/>
        <v>2014</v>
      </c>
      <c r="W2337" s="6">
        <f t="shared" si="257"/>
        <v>41801.572256944448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H2338" t="s">
        <v>8224</v>
      </c>
      <c r="I2338" t="s">
        <v>8246</v>
      </c>
      <c r="K2338">
        <v>1394316695</v>
      </c>
      <c r="L2338">
        <v>1390860695</v>
      </c>
      <c r="M2338" t="b">
        <v>1</v>
      </c>
      <c r="N2338">
        <v>2165</v>
      </c>
      <c r="O2338" s="9">
        <f t="shared" si="252"/>
        <v>520.73254999999995</v>
      </c>
      <c r="P2338" s="12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t="b">
        <v>1</v>
      </c>
      <c r="T2338" t="s">
        <v>8298</v>
      </c>
      <c r="U2338" s="6">
        <f t="shared" si="256"/>
        <v>41666.924710648149</v>
      </c>
      <c r="V2338" s="9">
        <f t="shared" si="258"/>
        <v>2014</v>
      </c>
      <c r="W2338" s="6">
        <f t="shared" si="257"/>
        <v>41706.924710648149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H2339" t="s">
        <v>8224</v>
      </c>
      <c r="I2339" t="s">
        <v>8246</v>
      </c>
      <c r="K2339">
        <v>1403796143</v>
      </c>
      <c r="L2339">
        <v>1401204143</v>
      </c>
      <c r="M2339" t="b">
        <v>1</v>
      </c>
      <c r="N2339">
        <v>179</v>
      </c>
      <c r="O2339" s="9">
        <f t="shared" si="252"/>
        <v>110.65833333333333</v>
      </c>
      <c r="P2339" s="12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t="b">
        <v>1</v>
      </c>
      <c r="T2339" t="s">
        <v>8298</v>
      </c>
      <c r="U2339" s="6">
        <f t="shared" si="256"/>
        <v>41786.640543981484</v>
      </c>
      <c r="V2339" s="9">
        <f t="shared" si="258"/>
        <v>2014</v>
      </c>
      <c r="W2339" s="6">
        <f t="shared" si="257"/>
        <v>41816.640543981484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H2340" t="s">
        <v>8224</v>
      </c>
      <c r="I2340" t="s">
        <v>8246</v>
      </c>
      <c r="K2340">
        <v>1404077484</v>
      </c>
      <c r="L2340">
        <v>1401485484</v>
      </c>
      <c r="M2340" t="b">
        <v>1</v>
      </c>
      <c r="N2340">
        <v>123</v>
      </c>
      <c r="O2340" s="9">
        <f t="shared" si="252"/>
        <v>101.14333333333333</v>
      </c>
      <c r="P2340" s="12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t="b">
        <v>1</v>
      </c>
      <c r="T2340" t="s">
        <v>8298</v>
      </c>
      <c r="U2340" s="6">
        <f t="shared" si="256"/>
        <v>41789.89680555556</v>
      </c>
      <c r="V2340" s="9">
        <f t="shared" si="258"/>
        <v>2014</v>
      </c>
      <c r="W2340" s="6">
        <f t="shared" si="257"/>
        <v>41819.89680555556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H2341" t="s">
        <v>8224</v>
      </c>
      <c r="I2341" t="s">
        <v>8246</v>
      </c>
      <c r="K2341">
        <v>1482134340</v>
      </c>
      <c r="L2341">
        <v>1479496309</v>
      </c>
      <c r="M2341" t="b">
        <v>1</v>
      </c>
      <c r="N2341">
        <v>1104</v>
      </c>
      <c r="O2341" s="9">
        <f t="shared" si="252"/>
        <v>294.20800000000003</v>
      </c>
      <c r="P2341" s="12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t="b">
        <v>1</v>
      </c>
      <c r="T2341" t="s">
        <v>8298</v>
      </c>
      <c r="U2341" s="6">
        <f t="shared" si="256"/>
        <v>42692.79987268518</v>
      </c>
      <c r="V2341" s="9">
        <f t="shared" si="258"/>
        <v>2016</v>
      </c>
      <c r="W2341" s="6">
        <f t="shared" si="257"/>
        <v>42723.332638888889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H2342" t="s">
        <v>8224</v>
      </c>
      <c r="I2342" t="s">
        <v>8246</v>
      </c>
      <c r="K2342">
        <v>1477841138</v>
      </c>
      <c r="L2342">
        <v>1475249138</v>
      </c>
      <c r="M2342" t="b">
        <v>1</v>
      </c>
      <c r="N2342">
        <v>403</v>
      </c>
      <c r="O2342" s="9">
        <f t="shared" si="252"/>
        <v>105.7775</v>
      </c>
      <c r="P2342" s="1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t="b">
        <v>1</v>
      </c>
      <c r="T2342" t="s">
        <v>8298</v>
      </c>
      <c r="U2342" s="6">
        <f t="shared" si="256"/>
        <v>42643.642800925925</v>
      </c>
      <c r="V2342" s="9">
        <f t="shared" si="258"/>
        <v>2016</v>
      </c>
      <c r="W2342" s="6">
        <f t="shared" si="257"/>
        <v>42673.642800925925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H2343" t="s">
        <v>8224</v>
      </c>
      <c r="I2343" t="s">
        <v>8246</v>
      </c>
      <c r="K2343">
        <v>1436729504</v>
      </c>
      <c r="L2343">
        <v>1434137504</v>
      </c>
      <c r="M2343" t="b">
        <v>0</v>
      </c>
      <c r="N2343">
        <v>0</v>
      </c>
      <c r="O2343" s="9">
        <f t="shared" si="252"/>
        <v>0</v>
      </c>
      <c r="P2343" s="12">
        <f t="shared" si="253"/>
        <v>0</v>
      </c>
      <c r="Q2343" t="str">
        <f t="shared" si="254"/>
        <v>technology</v>
      </c>
      <c r="R2343" t="str">
        <f t="shared" si="255"/>
        <v>web</v>
      </c>
      <c r="S2343" t="b">
        <v>0</v>
      </c>
      <c r="T2343" t="s">
        <v>8272</v>
      </c>
      <c r="U2343" s="6">
        <f t="shared" si="256"/>
        <v>42167.813703703709</v>
      </c>
      <c r="V2343" s="9">
        <f t="shared" si="258"/>
        <v>2015</v>
      </c>
      <c r="W2343" s="6">
        <f t="shared" si="257"/>
        <v>42197.813703703709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H2344" t="s">
        <v>8224</v>
      </c>
      <c r="I2344" t="s">
        <v>8246</v>
      </c>
      <c r="K2344">
        <v>1412571600</v>
      </c>
      <c r="L2344">
        <v>1410799870</v>
      </c>
      <c r="M2344" t="b">
        <v>0</v>
      </c>
      <c r="N2344">
        <v>0</v>
      </c>
      <c r="O2344" s="9">
        <f t="shared" si="252"/>
        <v>0</v>
      </c>
      <c r="P2344" s="12">
        <f t="shared" si="253"/>
        <v>0</v>
      </c>
      <c r="Q2344" t="str">
        <f t="shared" si="254"/>
        <v>technology</v>
      </c>
      <c r="R2344" t="str">
        <f t="shared" si="255"/>
        <v>web</v>
      </c>
      <c r="S2344" t="b">
        <v>0</v>
      </c>
      <c r="T2344" t="s">
        <v>8272</v>
      </c>
      <c r="U2344" s="6">
        <f t="shared" si="256"/>
        <v>41897.702199074076</v>
      </c>
      <c r="V2344" s="9">
        <f t="shared" si="258"/>
        <v>2014</v>
      </c>
      <c r="W2344" s="6">
        <f t="shared" si="257"/>
        <v>41918.208333333336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H2345" t="s">
        <v>8224</v>
      </c>
      <c r="I2345" t="s">
        <v>8246</v>
      </c>
      <c r="K2345">
        <v>1452282420</v>
      </c>
      <c r="L2345">
        <v>1447962505</v>
      </c>
      <c r="M2345" t="b">
        <v>0</v>
      </c>
      <c r="N2345">
        <v>1</v>
      </c>
      <c r="O2345" s="9">
        <f t="shared" si="252"/>
        <v>3</v>
      </c>
      <c r="P2345" s="12">
        <f t="shared" si="253"/>
        <v>300</v>
      </c>
      <c r="Q2345" t="str">
        <f t="shared" si="254"/>
        <v>technology</v>
      </c>
      <c r="R2345" t="str">
        <f t="shared" si="255"/>
        <v>web</v>
      </c>
      <c r="S2345" t="b">
        <v>0</v>
      </c>
      <c r="T2345" t="s">
        <v>8272</v>
      </c>
      <c r="U2345" s="6">
        <f t="shared" si="256"/>
        <v>42327.825289351851</v>
      </c>
      <c r="V2345" s="9">
        <f t="shared" si="258"/>
        <v>2015</v>
      </c>
      <c r="W2345" s="6">
        <f t="shared" si="257"/>
        <v>42377.82430555555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H2346" t="s">
        <v>8229</v>
      </c>
      <c r="I2346" t="s">
        <v>8251</v>
      </c>
      <c r="K2346">
        <v>1466789269</v>
      </c>
      <c r="L2346">
        <v>1464197269</v>
      </c>
      <c r="M2346" t="b">
        <v>0</v>
      </c>
      <c r="N2346">
        <v>1</v>
      </c>
      <c r="O2346" s="9">
        <f t="shared" si="252"/>
        <v>0.1</v>
      </c>
      <c r="P2346" s="12">
        <f t="shared" si="253"/>
        <v>1</v>
      </c>
      <c r="Q2346" t="str">
        <f t="shared" si="254"/>
        <v>technology</v>
      </c>
      <c r="R2346" t="str">
        <f t="shared" si="255"/>
        <v>web</v>
      </c>
      <c r="S2346" t="b">
        <v>0</v>
      </c>
      <c r="T2346" t="s">
        <v>8272</v>
      </c>
      <c r="U2346" s="6">
        <f t="shared" si="256"/>
        <v>42515.727650462963</v>
      </c>
      <c r="V2346" s="9">
        <f t="shared" si="258"/>
        <v>2016</v>
      </c>
      <c r="W2346" s="6">
        <f t="shared" si="257"/>
        <v>42545.727650462963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H2347" t="s">
        <v>8224</v>
      </c>
      <c r="I2347" t="s">
        <v>8246</v>
      </c>
      <c r="K2347">
        <v>1427845140</v>
      </c>
      <c r="L2347">
        <v>1424822556</v>
      </c>
      <c r="M2347" t="b">
        <v>0</v>
      </c>
      <c r="N2347">
        <v>0</v>
      </c>
      <c r="O2347" s="9">
        <f t="shared" si="252"/>
        <v>0</v>
      </c>
      <c r="P2347" s="12">
        <f t="shared" si="253"/>
        <v>0</v>
      </c>
      <c r="Q2347" t="str">
        <f t="shared" si="254"/>
        <v>technology</v>
      </c>
      <c r="R2347" t="str">
        <f t="shared" si="255"/>
        <v>web</v>
      </c>
      <c r="S2347" t="b">
        <v>0</v>
      </c>
      <c r="T2347" t="s">
        <v>8272</v>
      </c>
      <c r="U2347" s="6">
        <f t="shared" si="256"/>
        <v>42060.001805555556</v>
      </c>
      <c r="V2347" s="9">
        <f t="shared" si="258"/>
        <v>2015</v>
      </c>
      <c r="W2347" s="6">
        <f t="shared" si="257"/>
        <v>42094.985416666663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H2348" t="s">
        <v>8224</v>
      </c>
      <c r="I2348" t="s">
        <v>8246</v>
      </c>
      <c r="K2348">
        <v>1476731431</v>
      </c>
      <c r="L2348">
        <v>1472843431</v>
      </c>
      <c r="M2348" t="b">
        <v>0</v>
      </c>
      <c r="N2348">
        <v>3</v>
      </c>
      <c r="O2348" s="9">
        <f t="shared" si="252"/>
        <v>6.5000000000000002E-2</v>
      </c>
      <c r="P2348" s="12">
        <f t="shared" si="253"/>
        <v>13</v>
      </c>
      <c r="Q2348" t="str">
        <f t="shared" si="254"/>
        <v>technology</v>
      </c>
      <c r="R2348" t="str">
        <f t="shared" si="255"/>
        <v>web</v>
      </c>
      <c r="S2348" t="b">
        <v>0</v>
      </c>
      <c r="T2348" t="s">
        <v>8272</v>
      </c>
      <c r="U2348" s="6">
        <f t="shared" si="256"/>
        <v>42615.79896990741</v>
      </c>
      <c r="V2348" s="9">
        <f t="shared" si="258"/>
        <v>2016</v>
      </c>
      <c r="W2348" s="6">
        <f t="shared" si="257"/>
        <v>42660.79896990741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H2349" t="s">
        <v>8224</v>
      </c>
      <c r="I2349" t="s">
        <v>8246</v>
      </c>
      <c r="K2349">
        <v>1472135676</v>
      </c>
      <c r="L2349">
        <v>1469543676</v>
      </c>
      <c r="M2349" t="b">
        <v>0</v>
      </c>
      <c r="N2349">
        <v>1</v>
      </c>
      <c r="O2349" s="9">
        <f t="shared" si="252"/>
        <v>1.5</v>
      </c>
      <c r="P2349" s="12">
        <f t="shared" si="253"/>
        <v>15</v>
      </c>
      <c r="Q2349" t="str">
        <f t="shared" si="254"/>
        <v>technology</v>
      </c>
      <c r="R2349" t="str">
        <f t="shared" si="255"/>
        <v>web</v>
      </c>
      <c r="S2349" t="b">
        <v>0</v>
      </c>
      <c r="T2349" t="s">
        <v>8272</v>
      </c>
      <c r="U2349" s="6">
        <f t="shared" si="256"/>
        <v>42577.607361111106</v>
      </c>
      <c r="V2349" s="9">
        <f t="shared" si="258"/>
        <v>2016</v>
      </c>
      <c r="W2349" s="6">
        <f t="shared" si="257"/>
        <v>42607.607361111106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H2350" t="s">
        <v>8224</v>
      </c>
      <c r="I2350" t="s">
        <v>8246</v>
      </c>
      <c r="K2350">
        <v>1456006938</v>
      </c>
      <c r="L2350">
        <v>1450822938</v>
      </c>
      <c r="M2350" t="b">
        <v>0</v>
      </c>
      <c r="N2350">
        <v>5</v>
      </c>
      <c r="O2350" s="9">
        <f t="shared" si="252"/>
        <v>0.38571428571428573</v>
      </c>
      <c r="P2350" s="12">
        <f t="shared" si="253"/>
        <v>54</v>
      </c>
      <c r="Q2350" t="str">
        <f t="shared" si="254"/>
        <v>technology</v>
      </c>
      <c r="R2350" t="str">
        <f t="shared" si="255"/>
        <v>web</v>
      </c>
      <c r="S2350" t="b">
        <v>0</v>
      </c>
      <c r="T2350" t="s">
        <v>8272</v>
      </c>
      <c r="U2350" s="6">
        <f t="shared" si="256"/>
        <v>42360.932152777779</v>
      </c>
      <c r="V2350" s="9">
        <f t="shared" si="258"/>
        <v>2015</v>
      </c>
      <c r="W2350" s="6">
        <f t="shared" si="257"/>
        <v>42420.932152777779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H2351" t="s">
        <v>8235</v>
      </c>
      <c r="I2351" t="s">
        <v>8255</v>
      </c>
      <c r="K2351">
        <v>1439318228</v>
      </c>
      <c r="L2351">
        <v>1436812628</v>
      </c>
      <c r="M2351" t="b">
        <v>0</v>
      </c>
      <c r="N2351">
        <v>0</v>
      </c>
      <c r="O2351" s="9">
        <f t="shared" si="252"/>
        <v>0</v>
      </c>
      <c r="P2351" s="12">
        <f t="shared" si="253"/>
        <v>0</v>
      </c>
      <c r="Q2351" t="str">
        <f t="shared" si="254"/>
        <v>technology</v>
      </c>
      <c r="R2351" t="str">
        <f t="shared" si="255"/>
        <v>web</v>
      </c>
      <c r="S2351" t="b">
        <v>0</v>
      </c>
      <c r="T2351" t="s">
        <v>8272</v>
      </c>
      <c r="U2351" s="6">
        <f t="shared" si="256"/>
        <v>42198.775787037041</v>
      </c>
      <c r="V2351" s="9">
        <f t="shared" si="258"/>
        <v>2015</v>
      </c>
      <c r="W2351" s="6">
        <f t="shared" si="257"/>
        <v>42227.775787037041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H2352" t="s">
        <v>8241</v>
      </c>
      <c r="I2352" t="s">
        <v>8249</v>
      </c>
      <c r="K2352">
        <v>1483474370</v>
      </c>
      <c r="L2352">
        <v>1480882370</v>
      </c>
      <c r="M2352" t="b">
        <v>0</v>
      </c>
      <c r="N2352">
        <v>0</v>
      </c>
      <c r="O2352" s="9">
        <f t="shared" si="252"/>
        <v>0</v>
      </c>
      <c r="P2352" s="12">
        <f t="shared" si="253"/>
        <v>0</v>
      </c>
      <c r="Q2352" t="str">
        <f t="shared" si="254"/>
        <v>technology</v>
      </c>
      <c r="R2352" t="str">
        <f t="shared" si="255"/>
        <v>web</v>
      </c>
      <c r="S2352" t="b">
        <v>0</v>
      </c>
      <c r="T2352" t="s">
        <v>8272</v>
      </c>
      <c r="U2352" s="6">
        <f t="shared" si="256"/>
        <v>42708.842245370368</v>
      </c>
      <c r="V2352" s="9">
        <f t="shared" si="258"/>
        <v>2016</v>
      </c>
      <c r="W2352" s="6">
        <f t="shared" si="257"/>
        <v>42738.842245370368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H2353" t="s">
        <v>8228</v>
      </c>
      <c r="I2353" t="s">
        <v>8250</v>
      </c>
      <c r="K2353">
        <v>1430360739</v>
      </c>
      <c r="L2353">
        <v>1427768739</v>
      </c>
      <c r="M2353" t="b">
        <v>0</v>
      </c>
      <c r="N2353">
        <v>7</v>
      </c>
      <c r="O2353" s="9">
        <f t="shared" si="252"/>
        <v>0.5714285714285714</v>
      </c>
      <c r="P2353" s="12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t="b">
        <v>0</v>
      </c>
      <c r="T2353" t="s">
        <v>8272</v>
      </c>
      <c r="U2353" s="6">
        <f t="shared" si="256"/>
        <v>42094.101145833338</v>
      </c>
      <c r="V2353" s="9">
        <f t="shared" si="258"/>
        <v>2015</v>
      </c>
      <c r="W2353" s="6">
        <f t="shared" si="257"/>
        <v>42124.101145833338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H2354" t="s">
        <v>8224</v>
      </c>
      <c r="I2354" t="s">
        <v>8246</v>
      </c>
      <c r="K2354">
        <v>1433603552</v>
      </c>
      <c r="L2354">
        <v>1428419552</v>
      </c>
      <c r="M2354" t="b">
        <v>0</v>
      </c>
      <c r="N2354">
        <v>0</v>
      </c>
      <c r="O2354" s="9">
        <f t="shared" si="252"/>
        <v>0</v>
      </c>
      <c r="P2354" s="12">
        <f t="shared" si="253"/>
        <v>0</v>
      </c>
      <c r="Q2354" t="str">
        <f t="shared" si="254"/>
        <v>technology</v>
      </c>
      <c r="R2354" t="str">
        <f t="shared" si="255"/>
        <v>web</v>
      </c>
      <c r="S2354" t="b">
        <v>0</v>
      </c>
      <c r="T2354" t="s">
        <v>8272</v>
      </c>
      <c r="U2354" s="6">
        <f t="shared" si="256"/>
        <v>42101.633703703701</v>
      </c>
      <c r="V2354" s="9">
        <f t="shared" si="258"/>
        <v>2015</v>
      </c>
      <c r="W2354" s="6">
        <f t="shared" si="257"/>
        <v>42161.633703703701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H2355" t="s">
        <v>8224</v>
      </c>
      <c r="I2355" t="s">
        <v>8246</v>
      </c>
      <c r="K2355">
        <v>1429632822</v>
      </c>
      <c r="L2355">
        <v>1428596022</v>
      </c>
      <c r="M2355" t="b">
        <v>0</v>
      </c>
      <c r="N2355">
        <v>0</v>
      </c>
      <c r="O2355" s="9">
        <f t="shared" si="252"/>
        <v>0</v>
      </c>
      <c r="P2355" s="12">
        <f t="shared" si="253"/>
        <v>0</v>
      </c>
      <c r="Q2355" t="str">
        <f t="shared" si="254"/>
        <v>technology</v>
      </c>
      <c r="R2355" t="str">
        <f t="shared" si="255"/>
        <v>web</v>
      </c>
      <c r="S2355" t="b">
        <v>0</v>
      </c>
      <c r="T2355" t="s">
        <v>8272</v>
      </c>
      <c r="U2355" s="6">
        <f t="shared" si="256"/>
        <v>42103.676180555558</v>
      </c>
      <c r="V2355" s="9">
        <f t="shared" si="258"/>
        <v>2015</v>
      </c>
      <c r="W2355" s="6">
        <f t="shared" si="257"/>
        <v>42115.676180555558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H2356" t="s">
        <v>8224</v>
      </c>
      <c r="I2356" t="s">
        <v>8246</v>
      </c>
      <c r="K2356">
        <v>1420910460</v>
      </c>
      <c r="L2356">
        <v>1415726460</v>
      </c>
      <c r="M2356" t="b">
        <v>0</v>
      </c>
      <c r="N2356">
        <v>1</v>
      </c>
      <c r="O2356" s="9">
        <f t="shared" si="252"/>
        <v>7.1428571428571425E-2</v>
      </c>
      <c r="P2356" s="12">
        <f t="shared" si="253"/>
        <v>25</v>
      </c>
      <c r="Q2356" t="str">
        <f t="shared" si="254"/>
        <v>technology</v>
      </c>
      <c r="R2356" t="str">
        <f t="shared" si="255"/>
        <v>web</v>
      </c>
      <c r="S2356" t="b">
        <v>0</v>
      </c>
      <c r="T2356" t="s">
        <v>8272</v>
      </c>
      <c r="U2356" s="6">
        <f t="shared" si="256"/>
        <v>41954.722916666666</v>
      </c>
      <c r="V2356" s="9">
        <f t="shared" si="258"/>
        <v>2014</v>
      </c>
      <c r="W2356" s="6">
        <f t="shared" si="257"/>
        <v>42014.722916666666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H2357" t="s">
        <v>8226</v>
      </c>
      <c r="I2357" t="s">
        <v>8248</v>
      </c>
      <c r="K2357">
        <v>1430604136</v>
      </c>
      <c r="L2357">
        <v>1428012136</v>
      </c>
      <c r="M2357" t="b">
        <v>0</v>
      </c>
      <c r="N2357">
        <v>2</v>
      </c>
      <c r="O2357" s="9">
        <f t="shared" si="252"/>
        <v>0.6875</v>
      </c>
      <c r="P2357" s="12">
        <f t="shared" si="253"/>
        <v>27.5</v>
      </c>
      <c r="Q2357" t="str">
        <f t="shared" si="254"/>
        <v>technology</v>
      </c>
      <c r="R2357" t="str">
        <f t="shared" si="255"/>
        <v>web</v>
      </c>
      <c r="S2357" t="b">
        <v>0</v>
      </c>
      <c r="T2357" t="s">
        <v>8272</v>
      </c>
      <c r="U2357" s="6">
        <f t="shared" si="256"/>
        <v>42096.918240740742</v>
      </c>
      <c r="V2357" s="9">
        <f t="shared" si="258"/>
        <v>2015</v>
      </c>
      <c r="W2357" s="6">
        <f t="shared" si="257"/>
        <v>42126.918240740742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H2358" t="s">
        <v>8233</v>
      </c>
      <c r="I2358" t="s">
        <v>8249</v>
      </c>
      <c r="K2358">
        <v>1433530104</v>
      </c>
      <c r="L2358">
        <v>1430938104</v>
      </c>
      <c r="M2358" t="b">
        <v>0</v>
      </c>
      <c r="N2358">
        <v>0</v>
      </c>
      <c r="O2358" s="9">
        <f t="shared" si="252"/>
        <v>0</v>
      </c>
      <c r="P2358" s="12">
        <f t="shared" si="253"/>
        <v>0</v>
      </c>
      <c r="Q2358" t="str">
        <f t="shared" si="254"/>
        <v>technology</v>
      </c>
      <c r="R2358" t="str">
        <f t="shared" si="255"/>
        <v>web</v>
      </c>
      <c r="S2358" t="b">
        <v>0</v>
      </c>
      <c r="T2358" t="s">
        <v>8272</v>
      </c>
      <c r="U2358" s="6">
        <f t="shared" si="256"/>
        <v>42130.78361111111</v>
      </c>
      <c r="V2358" s="9">
        <f t="shared" si="258"/>
        <v>2015</v>
      </c>
      <c r="W2358" s="6">
        <f t="shared" si="257"/>
        <v>42160.78361111111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H2359" t="s">
        <v>8225</v>
      </c>
      <c r="I2359" t="s">
        <v>8247</v>
      </c>
      <c r="K2359">
        <v>1445093578</v>
      </c>
      <c r="L2359">
        <v>1442501578</v>
      </c>
      <c r="M2359" t="b">
        <v>0</v>
      </c>
      <c r="N2359">
        <v>0</v>
      </c>
      <c r="O2359" s="9">
        <f t="shared" si="252"/>
        <v>0</v>
      </c>
      <c r="P2359" s="12">
        <f t="shared" si="253"/>
        <v>0</v>
      </c>
      <c r="Q2359" t="str">
        <f t="shared" si="254"/>
        <v>technology</v>
      </c>
      <c r="R2359" t="str">
        <f t="shared" si="255"/>
        <v>web</v>
      </c>
      <c r="S2359" t="b">
        <v>0</v>
      </c>
      <c r="T2359" t="s">
        <v>8272</v>
      </c>
      <c r="U2359" s="6">
        <f t="shared" si="256"/>
        <v>42264.620115740741</v>
      </c>
      <c r="V2359" s="9">
        <f t="shared" si="258"/>
        <v>2015</v>
      </c>
      <c r="W2359" s="6">
        <f t="shared" si="257"/>
        <v>42294.620115740741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H2360" t="s">
        <v>8225</v>
      </c>
      <c r="I2360" t="s">
        <v>8247</v>
      </c>
      <c r="K2360">
        <v>1422664740</v>
      </c>
      <c r="L2360">
        <v>1417818036</v>
      </c>
      <c r="M2360" t="b">
        <v>0</v>
      </c>
      <c r="N2360">
        <v>0</v>
      </c>
      <c r="O2360" s="9">
        <f t="shared" si="252"/>
        <v>0</v>
      </c>
      <c r="P2360" s="12">
        <f t="shared" si="253"/>
        <v>0</v>
      </c>
      <c r="Q2360" t="str">
        <f t="shared" si="254"/>
        <v>technology</v>
      </c>
      <c r="R2360" t="str">
        <f t="shared" si="255"/>
        <v>web</v>
      </c>
      <c r="S2360" t="b">
        <v>0</v>
      </c>
      <c r="T2360" t="s">
        <v>8272</v>
      </c>
      <c r="U2360" s="6">
        <f t="shared" si="256"/>
        <v>41978.930972222224</v>
      </c>
      <c r="V2360" s="9">
        <f t="shared" si="258"/>
        <v>2014</v>
      </c>
      <c r="W2360" s="6">
        <f t="shared" si="257"/>
        <v>42035.027083333334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H2361" t="s">
        <v>8224</v>
      </c>
      <c r="I2361" t="s">
        <v>8246</v>
      </c>
      <c r="K2361">
        <v>1438616124</v>
      </c>
      <c r="L2361">
        <v>1433432124</v>
      </c>
      <c r="M2361" t="b">
        <v>0</v>
      </c>
      <c r="N2361">
        <v>3</v>
      </c>
      <c r="O2361" s="9">
        <f t="shared" si="252"/>
        <v>14.68</v>
      </c>
      <c r="P2361" s="12">
        <f t="shared" si="253"/>
        <v>367</v>
      </c>
      <c r="Q2361" t="str">
        <f t="shared" si="254"/>
        <v>technology</v>
      </c>
      <c r="R2361" t="str">
        <f t="shared" si="255"/>
        <v>web</v>
      </c>
      <c r="S2361" t="b">
        <v>0</v>
      </c>
      <c r="T2361" t="s">
        <v>8272</v>
      </c>
      <c r="U2361" s="6">
        <f t="shared" si="256"/>
        <v>42159.649583333332</v>
      </c>
      <c r="V2361" s="9">
        <f t="shared" si="258"/>
        <v>2015</v>
      </c>
      <c r="W2361" s="6">
        <f t="shared" si="257"/>
        <v>42219.649583333332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H2362" t="s">
        <v>8229</v>
      </c>
      <c r="I2362" t="s">
        <v>8251</v>
      </c>
      <c r="K2362">
        <v>1454864280</v>
      </c>
      <c r="L2362">
        <v>1452272280</v>
      </c>
      <c r="M2362" t="b">
        <v>0</v>
      </c>
      <c r="N2362">
        <v>1</v>
      </c>
      <c r="O2362" s="9">
        <f t="shared" si="252"/>
        <v>0.04</v>
      </c>
      <c r="P2362" s="12">
        <f t="shared" si="253"/>
        <v>2</v>
      </c>
      <c r="Q2362" t="str">
        <f t="shared" si="254"/>
        <v>technology</v>
      </c>
      <c r="R2362" t="str">
        <f t="shared" si="255"/>
        <v>web</v>
      </c>
      <c r="S2362" t="b">
        <v>0</v>
      </c>
      <c r="T2362" t="s">
        <v>8272</v>
      </c>
      <c r="U2362" s="6">
        <f t="shared" si="256"/>
        <v>42377.70694444445</v>
      </c>
      <c r="V2362" s="9">
        <f t="shared" si="258"/>
        <v>2016</v>
      </c>
      <c r="W2362" s="6">
        <f t="shared" si="257"/>
        <v>42407.70694444445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H2363" t="s">
        <v>8229</v>
      </c>
      <c r="I2363" t="s">
        <v>8251</v>
      </c>
      <c r="K2363">
        <v>1462053600</v>
      </c>
      <c r="L2363">
        <v>1459975008</v>
      </c>
      <c r="M2363" t="b">
        <v>0</v>
      </c>
      <c r="N2363">
        <v>0</v>
      </c>
      <c r="O2363" s="9">
        <f t="shared" si="252"/>
        <v>0</v>
      </c>
      <c r="P2363" s="12">
        <f t="shared" si="253"/>
        <v>0</v>
      </c>
      <c r="Q2363" t="str">
        <f t="shared" si="254"/>
        <v>technology</v>
      </c>
      <c r="R2363" t="str">
        <f t="shared" si="255"/>
        <v>web</v>
      </c>
      <c r="S2363" t="b">
        <v>0</v>
      </c>
      <c r="T2363" t="s">
        <v>8272</v>
      </c>
      <c r="U2363" s="6">
        <f t="shared" si="256"/>
        <v>42466.858888888892</v>
      </c>
      <c r="V2363" s="9">
        <f t="shared" si="258"/>
        <v>2016</v>
      </c>
      <c r="W2363" s="6">
        <f t="shared" si="257"/>
        <v>42490.916666666672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H2364" t="s">
        <v>8224</v>
      </c>
      <c r="I2364" t="s">
        <v>8246</v>
      </c>
      <c r="K2364">
        <v>1418315470</v>
      </c>
      <c r="L2364">
        <v>1415723470</v>
      </c>
      <c r="M2364" t="b">
        <v>0</v>
      </c>
      <c r="N2364">
        <v>2</v>
      </c>
      <c r="O2364" s="9">
        <f t="shared" si="252"/>
        <v>28.571428571428573</v>
      </c>
      <c r="P2364" s="12">
        <f t="shared" si="253"/>
        <v>60</v>
      </c>
      <c r="Q2364" t="str">
        <f t="shared" si="254"/>
        <v>technology</v>
      </c>
      <c r="R2364" t="str">
        <f t="shared" si="255"/>
        <v>web</v>
      </c>
      <c r="S2364" t="b">
        <v>0</v>
      </c>
      <c r="T2364" t="s">
        <v>8272</v>
      </c>
      <c r="U2364" s="6">
        <f t="shared" si="256"/>
        <v>41954.688310185185</v>
      </c>
      <c r="V2364" s="9">
        <f t="shared" si="258"/>
        <v>2014</v>
      </c>
      <c r="W2364" s="6">
        <f t="shared" si="257"/>
        <v>41984.688310185185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H2365" t="s">
        <v>8224</v>
      </c>
      <c r="I2365" t="s">
        <v>8246</v>
      </c>
      <c r="K2365">
        <v>1451348200</v>
      </c>
      <c r="L2365">
        <v>1447460200</v>
      </c>
      <c r="M2365" t="b">
        <v>0</v>
      </c>
      <c r="N2365">
        <v>0</v>
      </c>
      <c r="O2365" s="9">
        <f t="shared" si="252"/>
        <v>0</v>
      </c>
      <c r="P2365" s="12">
        <f t="shared" si="253"/>
        <v>0</v>
      </c>
      <c r="Q2365" t="str">
        <f t="shared" si="254"/>
        <v>technology</v>
      </c>
      <c r="R2365" t="str">
        <f t="shared" si="255"/>
        <v>web</v>
      </c>
      <c r="S2365" t="b">
        <v>0</v>
      </c>
      <c r="T2365" t="s">
        <v>8272</v>
      </c>
      <c r="U2365" s="6">
        <f t="shared" si="256"/>
        <v>42322.011574074073</v>
      </c>
      <c r="V2365" s="9">
        <f t="shared" si="258"/>
        <v>2015</v>
      </c>
      <c r="W2365" s="6">
        <f t="shared" si="257"/>
        <v>42367.011574074073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H2366" t="s">
        <v>8224</v>
      </c>
      <c r="I2366" t="s">
        <v>8246</v>
      </c>
      <c r="K2366">
        <v>1445898356</v>
      </c>
      <c r="L2366">
        <v>1441146356</v>
      </c>
      <c r="M2366" t="b">
        <v>0</v>
      </c>
      <c r="N2366">
        <v>0</v>
      </c>
      <c r="O2366" s="9">
        <f t="shared" si="252"/>
        <v>0</v>
      </c>
      <c r="P2366" s="12">
        <f t="shared" si="253"/>
        <v>0</v>
      </c>
      <c r="Q2366" t="str">
        <f t="shared" si="254"/>
        <v>technology</v>
      </c>
      <c r="R2366" t="str">
        <f t="shared" si="255"/>
        <v>web</v>
      </c>
      <c r="S2366" t="b">
        <v>0</v>
      </c>
      <c r="T2366" t="s">
        <v>8272</v>
      </c>
      <c r="U2366" s="6">
        <f t="shared" si="256"/>
        <v>42248.934675925921</v>
      </c>
      <c r="V2366" s="9">
        <f t="shared" si="258"/>
        <v>2015</v>
      </c>
      <c r="W2366" s="6">
        <f t="shared" si="257"/>
        <v>42303.934675925921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H2367" t="s">
        <v>8237</v>
      </c>
      <c r="I2367" t="s">
        <v>8249</v>
      </c>
      <c r="K2367">
        <v>1453071600</v>
      </c>
      <c r="L2367">
        <v>1449596425</v>
      </c>
      <c r="M2367" t="b">
        <v>0</v>
      </c>
      <c r="N2367">
        <v>0</v>
      </c>
      <c r="O2367" s="9">
        <f t="shared" si="252"/>
        <v>0</v>
      </c>
      <c r="P2367" s="12">
        <f t="shared" si="253"/>
        <v>0</v>
      </c>
      <c r="Q2367" t="str">
        <f t="shared" si="254"/>
        <v>technology</v>
      </c>
      <c r="R2367" t="str">
        <f t="shared" si="255"/>
        <v>web</v>
      </c>
      <c r="S2367" t="b">
        <v>0</v>
      </c>
      <c r="T2367" t="s">
        <v>8272</v>
      </c>
      <c r="U2367" s="6">
        <f t="shared" si="256"/>
        <v>42346.736400462964</v>
      </c>
      <c r="V2367" s="9">
        <f t="shared" si="258"/>
        <v>2015</v>
      </c>
      <c r="W2367" s="6">
        <f t="shared" si="257"/>
        <v>42386.958333333328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H2368" t="s">
        <v>8225</v>
      </c>
      <c r="I2368" t="s">
        <v>8247</v>
      </c>
      <c r="K2368">
        <v>1445431533</v>
      </c>
      <c r="L2368">
        <v>1442839533</v>
      </c>
      <c r="M2368" t="b">
        <v>0</v>
      </c>
      <c r="N2368">
        <v>27</v>
      </c>
      <c r="O2368" s="9">
        <f t="shared" si="252"/>
        <v>10.52</v>
      </c>
      <c r="P2368" s="12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t="b">
        <v>0</v>
      </c>
      <c r="T2368" t="s">
        <v>8272</v>
      </c>
      <c r="U2368" s="6">
        <f t="shared" si="256"/>
        <v>42268.531631944439</v>
      </c>
      <c r="V2368" s="9">
        <f t="shared" si="258"/>
        <v>2015</v>
      </c>
      <c r="W2368" s="6">
        <f t="shared" si="257"/>
        <v>42298.531631944439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H2369" t="s">
        <v>8224</v>
      </c>
      <c r="I2369" t="s">
        <v>8246</v>
      </c>
      <c r="K2369">
        <v>1461622616</v>
      </c>
      <c r="L2369">
        <v>1456442216</v>
      </c>
      <c r="M2369" t="b">
        <v>0</v>
      </c>
      <c r="N2369">
        <v>14</v>
      </c>
      <c r="O2369" s="9">
        <f t="shared" si="252"/>
        <v>1.34</v>
      </c>
      <c r="P2369" s="12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t="b">
        <v>0</v>
      </c>
      <c r="T2369" t="s">
        <v>8272</v>
      </c>
      <c r="U2369" s="6">
        <f t="shared" si="256"/>
        <v>42425.970092592594</v>
      </c>
      <c r="V2369" s="9">
        <f t="shared" si="258"/>
        <v>2016</v>
      </c>
      <c r="W2369" s="6">
        <f t="shared" si="257"/>
        <v>42485.928425925929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H2370" t="s">
        <v>8224</v>
      </c>
      <c r="I2370" t="s">
        <v>8246</v>
      </c>
      <c r="K2370">
        <v>1429028365</v>
      </c>
      <c r="L2370">
        <v>1425143965</v>
      </c>
      <c r="M2370" t="b">
        <v>0</v>
      </c>
      <c r="N2370">
        <v>2</v>
      </c>
      <c r="O2370" s="9">
        <f t="shared" si="252"/>
        <v>0.25</v>
      </c>
      <c r="P2370" s="12">
        <f t="shared" si="253"/>
        <v>50</v>
      </c>
      <c r="Q2370" t="str">
        <f t="shared" si="254"/>
        <v>technology</v>
      </c>
      <c r="R2370" t="str">
        <f t="shared" si="255"/>
        <v>web</v>
      </c>
      <c r="S2370" t="b">
        <v>0</v>
      </c>
      <c r="T2370" t="s">
        <v>8272</v>
      </c>
      <c r="U2370" s="6">
        <f t="shared" si="256"/>
        <v>42063.721817129626</v>
      </c>
      <c r="V2370" s="9">
        <f t="shared" si="258"/>
        <v>2015</v>
      </c>
      <c r="W2370" s="6">
        <f t="shared" si="257"/>
        <v>42108.680150462962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H2371" t="s">
        <v>8224</v>
      </c>
      <c r="I2371" t="s">
        <v>8246</v>
      </c>
      <c r="K2371">
        <v>1455132611</v>
      </c>
      <c r="L2371">
        <v>1452540611</v>
      </c>
      <c r="M2371" t="b">
        <v>0</v>
      </c>
      <c r="N2371">
        <v>0</v>
      </c>
      <c r="O2371" s="9">
        <f t="shared" ref="O2371:O2434" si="259">E2371*100/D2371</f>
        <v>0</v>
      </c>
      <c r="P2371" s="12">
        <f t="shared" ref="P2371:P2434" si="260">IF(N2371=0,0,E2371/N2371)</f>
        <v>0</v>
      </c>
      <c r="Q2371" t="str">
        <f t="shared" ref="Q2371:Q2434" si="261">LEFT(T2371,FIND("/",T2371)-1)</f>
        <v>technology</v>
      </c>
      <c r="R2371" t="str">
        <f t="shared" ref="R2371:R2434" si="262">RIGHT(T2371,LEN(T2371)-FIND("/",T2371))</f>
        <v>web</v>
      </c>
      <c r="S2371" t="b">
        <v>0</v>
      </c>
      <c r="T2371" t="s">
        <v>8272</v>
      </c>
      <c r="U2371" s="6">
        <f t="shared" ref="U2371:U2434" si="263">(L2371/86400)+DATE(1970,1,1)</f>
        <v>42380.812627314815</v>
      </c>
      <c r="V2371" s="9">
        <f t="shared" si="258"/>
        <v>2016</v>
      </c>
      <c r="W2371" s="6">
        <f t="shared" ref="W2371:W2434" si="264">(K2371/86400)+DATE(1970,1,1)</f>
        <v>42410.812627314815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H2372" t="s">
        <v>8224</v>
      </c>
      <c r="I2372" t="s">
        <v>8246</v>
      </c>
      <c r="K2372">
        <v>1418877141</v>
      </c>
      <c r="L2372">
        <v>1416285141</v>
      </c>
      <c r="M2372" t="b">
        <v>0</v>
      </c>
      <c r="N2372">
        <v>4</v>
      </c>
      <c r="O2372" s="9">
        <f t="shared" si="259"/>
        <v>0.32800000000000001</v>
      </c>
      <c r="P2372" s="12">
        <f t="shared" si="260"/>
        <v>20.5</v>
      </c>
      <c r="Q2372" t="str">
        <f t="shared" si="261"/>
        <v>technology</v>
      </c>
      <c r="R2372" t="str">
        <f t="shared" si="262"/>
        <v>web</v>
      </c>
      <c r="S2372" t="b">
        <v>0</v>
      </c>
      <c r="T2372" t="s">
        <v>8272</v>
      </c>
      <c r="U2372" s="6">
        <f t="shared" si="263"/>
        <v>41961.18913194444</v>
      </c>
      <c r="V2372" s="9">
        <f t="shared" ref="V2372:V2435" si="265">YEAR(U2372)</f>
        <v>2014</v>
      </c>
      <c r="W2372" s="6">
        <f t="shared" si="264"/>
        <v>41991.18913194444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H2373" t="s">
        <v>8224</v>
      </c>
      <c r="I2373" t="s">
        <v>8246</v>
      </c>
      <c r="K2373">
        <v>1435257596</v>
      </c>
      <c r="L2373">
        <v>1432665596</v>
      </c>
      <c r="M2373" t="b">
        <v>0</v>
      </c>
      <c r="N2373">
        <v>0</v>
      </c>
      <c r="O2373" s="9">
        <f t="shared" si="259"/>
        <v>0</v>
      </c>
      <c r="P2373" s="12">
        <f t="shared" si="260"/>
        <v>0</v>
      </c>
      <c r="Q2373" t="str">
        <f t="shared" si="261"/>
        <v>technology</v>
      </c>
      <c r="R2373" t="str">
        <f t="shared" si="262"/>
        <v>web</v>
      </c>
      <c r="S2373" t="b">
        <v>0</v>
      </c>
      <c r="T2373" t="s">
        <v>8272</v>
      </c>
      <c r="U2373" s="6">
        <f t="shared" si="263"/>
        <v>42150.777731481481</v>
      </c>
      <c r="V2373" s="9">
        <f t="shared" si="265"/>
        <v>2015</v>
      </c>
      <c r="W2373" s="6">
        <f t="shared" si="264"/>
        <v>42180.777731481481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H2374" t="s">
        <v>8226</v>
      </c>
      <c r="I2374" t="s">
        <v>8248</v>
      </c>
      <c r="K2374">
        <v>1429839571</v>
      </c>
      <c r="L2374">
        <v>1427247571</v>
      </c>
      <c r="M2374" t="b">
        <v>0</v>
      </c>
      <c r="N2374">
        <v>6</v>
      </c>
      <c r="O2374" s="9">
        <f t="shared" si="259"/>
        <v>3.2727272727272729</v>
      </c>
      <c r="P2374" s="12">
        <f t="shared" si="260"/>
        <v>30</v>
      </c>
      <c r="Q2374" t="str">
        <f t="shared" si="261"/>
        <v>technology</v>
      </c>
      <c r="R2374" t="str">
        <f t="shared" si="262"/>
        <v>web</v>
      </c>
      <c r="S2374" t="b">
        <v>0</v>
      </c>
      <c r="T2374" t="s">
        <v>8272</v>
      </c>
      <c r="U2374" s="6">
        <f t="shared" si="263"/>
        <v>42088.069108796291</v>
      </c>
      <c r="V2374" s="9">
        <f t="shared" si="265"/>
        <v>2015</v>
      </c>
      <c r="W2374" s="6">
        <f t="shared" si="264"/>
        <v>42118.069108796291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H2375" t="s">
        <v>8235</v>
      </c>
      <c r="I2375" t="s">
        <v>8255</v>
      </c>
      <c r="K2375">
        <v>1440863624</v>
      </c>
      <c r="L2375">
        <v>1438271624</v>
      </c>
      <c r="M2375" t="b">
        <v>0</v>
      </c>
      <c r="N2375">
        <v>1</v>
      </c>
      <c r="O2375" s="9">
        <f t="shared" si="259"/>
        <v>5.8823529411764705E-3</v>
      </c>
      <c r="P2375" s="12">
        <f t="shared" si="260"/>
        <v>50</v>
      </c>
      <c r="Q2375" t="str">
        <f t="shared" si="261"/>
        <v>technology</v>
      </c>
      <c r="R2375" t="str">
        <f t="shared" si="262"/>
        <v>web</v>
      </c>
      <c r="S2375" t="b">
        <v>0</v>
      </c>
      <c r="T2375" t="s">
        <v>8272</v>
      </c>
      <c r="U2375" s="6">
        <f t="shared" si="263"/>
        <v>42215.662314814814</v>
      </c>
      <c r="V2375" s="9">
        <f t="shared" si="265"/>
        <v>2015</v>
      </c>
      <c r="W2375" s="6">
        <f t="shared" si="264"/>
        <v>42245.662314814814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H2376" t="s">
        <v>8224</v>
      </c>
      <c r="I2376" t="s">
        <v>8246</v>
      </c>
      <c r="K2376">
        <v>1423772060</v>
      </c>
      <c r="L2376">
        <v>1421180060</v>
      </c>
      <c r="M2376" t="b">
        <v>0</v>
      </c>
      <c r="N2376">
        <v>1</v>
      </c>
      <c r="O2376" s="9">
        <f t="shared" si="259"/>
        <v>4.5454545454545456E-2</v>
      </c>
      <c r="P2376" s="12">
        <f t="shared" si="260"/>
        <v>10</v>
      </c>
      <c r="Q2376" t="str">
        <f t="shared" si="261"/>
        <v>technology</v>
      </c>
      <c r="R2376" t="str">
        <f t="shared" si="262"/>
        <v>web</v>
      </c>
      <c r="S2376" t="b">
        <v>0</v>
      </c>
      <c r="T2376" t="s">
        <v>8272</v>
      </c>
      <c r="U2376" s="6">
        <f t="shared" si="263"/>
        <v>42017.843287037038</v>
      </c>
      <c r="V2376" s="9">
        <f t="shared" si="265"/>
        <v>2015</v>
      </c>
      <c r="W2376" s="6">
        <f t="shared" si="264"/>
        <v>42047.843287037038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H2377" t="s">
        <v>8224</v>
      </c>
      <c r="I2377" t="s">
        <v>8246</v>
      </c>
      <c r="K2377">
        <v>1473451437</v>
      </c>
      <c r="L2377">
        <v>1470859437</v>
      </c>
      <c r="M2377" t="b">
        <v>0</v>
      </c>
      <c r="N2377">
        <v>0</v>
      </c>
      <c r="O2377" s="9">
        <f t="shared" si="259"/>
        <v>0</v>
      </c>
      <c r="P2377" s="12">
        <f t="shared" si="260"/>
        <v>0</v>
      </c>
      <c r="Q2377" t="str">
        <f t="shared" si="261"/>
        <v>technology</v>
      </c>
      <c r="R2377" t="str">
        <f t="shared" si="262"/>
        <v>web</v>
      </c>
      <c r="S2377" t="b">
        <v>0</v>
      </c>
      <c r="T2377" t="s">
        <v>8272</v>
      </c>
      <c r="U2377" s="6">
        <f t="shared" si="263"/>
        <v>42592.836076388892</v>
      </c>
      <c r="V2377" s="9">
        <f t="shared" si="265"/>
        <v>2016</v>
      </c>
      <c r="W2377" s="6">
        <f t="shared" si="264"/>
        <v>42622.836076388892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H2378" t="s">
        <v>8224</v>
      </c>
      <c r="I2378" t="s">
        <v>8246</v>
      </c>
      <c r="K2378">
        <v>1449785566</v>
      </c>
      <c r="L2378">
        <v>1447193566</v>
      </c>
      <c r="M2378" t="b">
        <v>0</v>
      </c>
      <c r="N2378">
        <v>4</v>
      </c>
      <c r="O2378" s="9">
        <f t="shared" si="259"/>
        <v>10.877666666666666</v>
      </c>
      <c r="P2378" s="12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t="b">
        <v>0</v>
      </c>
      <c r="T2378" t="s">
        <v>8272</v>
      </c>
      <c r="U2378" s="6">
        <f t="shared" si="263"/>
        <v>42318.925532407404</v>
      </c>
      <c r="V2378" s="9">
        <f t="shared" si="265"/>
        <v>2015</v>
      </c>
      <c r="W2378" s="6">
        <f t="shared" si="264"/>
        <v>42348.925532407404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H2379" t="s">
        <v>8229</v>
      </c>
      <c r="I2379" t="s">
        <v>8251</v>
      </c>
      <c r="K2379">
        <v>1480110783</v>
      </c>
      <c r="L2379">
        <v>1477515183</v>
      </c>
      <c r="M2379" t="b">
        <v>0</v>
      </c>
      <c r="N2379">
        <v>0</v>
      </c>
      <c r="O2379" s="9">
        <f t="shared" si="259"/>
        <v>0</v>
      </c>
      <c r="P2379" s="12">
        <f t="shared" si="260"/>
        <v>0</v>
      </c>
      <c r="Q2379" t="str">
        <f t="shared" si="261"/>
        <v>technology</v>
      </c>
      <c r="R2379" t="str">
        <f t="shared" si="262"/>
        <v>web</v>
      </c>
      <c r="S2379" t="b">
        <v>0</v>
      </c>
      <c r="T2379" t="s">
        <v>8272</v>
      </c>
      <c r="U2379" s="6">
        <f t="shared" si="263"/>
        <v>42669.870173611111</v>
      </c>
      <c r="V2379" s="9">
        <f t="shared" si="265"/>
        <v>2016</v>
      </c>
      <c r="W2379" s="6">
        <f t="shared" si="264"/>
        <v>42699.911840277782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H2380" t="s">
        <v>8224</v>
      </c>
      <c r="I2380" t="s">
        <v>8246</v>
      </c>
      <c r="K2380">
        <v>1440548330</v>
      </c>
      <c r="L2380">
        <v>1438042730</v>
      </c>
      <c r="M2380" t="b">
        <v>0</v>
      </c>
      <c r="N2380">
        <v>0</v>
      </c>
      <c r="O2380" s="9">
        <f t="shared" si="259"/>
        <v>0</v>
      </c>
      <c r="P2380" s="12">
        <f t="shared" si="260"/>
        <v>0</v>
      </c>
      <c r="Q2380" t="str">
        <f t="shared" si="261"/>
        <v>technology</v>
      </c>
      <c r="R2380" t="str">
        <f t="shared" si="262"/>
        <v>web</v>
      </c>
      <c r="S2380" t="b">
        <v>0</v>
      </c>
      <c r="T2380" t="s">
        <v>8272</v>
      </c>
      <c r="U2380" s="6">
        <f t="shared" si="263"/>
        <v>42213.013078703705</v>
      </c>
      <c r="V2380" s="9">
        <f t="shared" si="265"/>
        <v>2015</v>
      </c>
      <c r="W2380" s="6">
        <f t="shared" si="264"/>
        <v>42242.013078703705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H2381" t="s">
        <v>8224</v>
      </c>
      <c r="I2381" t="s">
        <v>8246</v>
      </c>
      <c r="K2381">
        <v>1444004616</v>
      </c>
      <c r="L2381">
        <v>1440116616</v>
      </c>
      <c r="M2381" t="b">
        <v>0</v>
      </c>
      <c r="N2381">
        <v>0</v>
      </c>
      <c r="O2381" s="9">
        <f t="shared" si="259"/>
        <v>0</v>
      </c>
      <c r="P2381" s="12">
        <f t="shared" si="260"/>
        <v>0</v>
      </c>
      <c r="Q2381" t="str">
        <f t="shared" si="261"/>
        <v>technology</v>
      </c>
      <c r="R2381" t="str">
        <f t="shared" si="262"/>
        <v>web</v>
      </c>
      <c r="S2381" t="b">
        <v>0</v>
      </c>
      <c r="T2381" t="s">
        <v>8272</v>
      </c>
      <c r="U2381" s="6">
        <f t="shared" si="263"/>
        <v>42237.016388888893</v>
      </c>
      <c r="V2381" s="9">
        <f t="shared" si="265"/>
        <v>2015</v>
      </c>
      <c r="W2381" s="6">
        <f t="shared" si="264"/>
        <v>42282.016388888893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H2382" t="s">
        <v>8224</v>
      </c>
      <c r="I2382" t="s">
        <v>8246</v>
      </c>
      <c r="K2382">
        <v>1443726142</v>
      </c>
      <c r="L2382">
        <v>1441134142</v>
      </c>
      <c r="M2382" t="b">
        <v>0</v>
      </c>
      <c r="N2382">
        <v>3</v>
      </c>
      <c r="O2382" s="9">
        <f t="shared" si="259"/>
        <v>0.36666666666666664</v>
      </c>
      <c r="P2382" s="1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t="b">
        <v>0</v>
      </c>
      <c r="T2382" t="s">
        <v>8272</v>
      </c>
      <c r="U2382" s="6">
        <f t="shared" si="263"/>
        <v>42248.793310185181</v>
      </c>
      <c r="V2382" s="9">
        <f t="shared" si="265"/>
        <v>2015</v>
      </c>
      <c r="W2382" s="6">
        <f t="shared" si="264"/>
        <v>42278.793310185181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H2383" t="s">
        <v>8224</v>
      </c>
      <c r="I2383" t="s">
        <v>8246</v>
      </c>
      <c r="K2383">
        <v>1428704848</v>
      </c>
      <c r="L2383">
        <v>1426112848</v>
      </c>
      <c r="M2383" t="b">
        <v>0</v>
      </c>
      <c r="N2383">
        <v>7</v>
      </c>
      <c r="O2383" s="9">
        <f t="shared" si="259"/>
        <v>1.8193398957730167</v>
      </c>
      <c r="P2383" s="12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t="b">
        <v>0</v>
      </c>
      <c r="T2383" t="s">
        <v>8272</v>
      </c>
      <c r="U2383" s="6">
        <f t="shared" si="263"/>
        <v>42074.935740740737</v>
      </c>
      <c r="V2383" s="9">
        <f t="shared" si="265"/>
        <v>2015</v>
      </c>
      <c r="W2383" s="6">
        <f t="shared" si="264"/>
        <v>42104.935740740737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H2384" t="s">
        <v>8224</v>
      </c>
      <c r="I2384" t="s">
        <v>8246</v>
      </c>
      <c r="K2384">
        <v>1438662603</v>
      </c>
      <c r="L2384">
        <v>1436502603</v>
      </c>
      <c r="M2384" t="b">
        <v>0</v>
      </c>
      <c r="N2384">
        <v>2</v>
      </c>
      <c r="O2384" s="9">
        <f t="shared" si="259"/>
        <v>2.5</v>
      </c>
      <c r="P2384" s="12">
        <f t="shared" si="260"/>
        <v>37.5</v>
      </c>
      <c r="Q2384" t="str">
        <f t="shared" si="261"/>
        <v>technology</v>
      </c>
      <c r="R2384" t="str">
        <f t="shared" si="262"/>
        <v>web</v>
      </c>
      <c r="S2384" t="b">
        <v>0</v>
      </c>
      <c r="T2384" t="s">
        <v>8272</v>
      </c>
      <c r="U2384" s="6">
        <f t="shared" si="263"/>
        <v>42195.187534722223</v>
      </c>
      <c r="V2384" s="9">
        <f t="shared" si="265"/>
        <v>2015</v>
      </c>
      <c r="W2384" s="6">
        <f t="shared" si="264"/>
        <v>42220.187534722223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H2385" t="s">
        <v>8228</v>
      </c>
      <c r="I2385" t="s">
        <v>8250</v>
      </c>
      <c r="K2385">
        <v>1424568107</v>
      </c>
      <c r="L2385">
        <v>1421976107</v>
      </c>
      <c r="M2385" t="b">
        <v>0</v>
      </c>
      <c r="N2385">
        <v>3</v>
      </c>
      <c r="O2385" s="9">
        <f t="shared" si="259"/>
        <v>4.3499999999999996</v>
      </c>
      <c r="P2385" s="12">
        <f t="shared" si="260"/>
        <v>145</v>
      </c>
      <c r="Q2385" t="str">
        <f t="shared" si="261"/>
        <v>technology</v>
      </c>
      <c r="R2385" t="str">
        <f t="shared" si="262"/>
        <v>web</v>
      </c>
      <c r="S2385" t="b">
        <v>0</v>
      </c>
      <c r="T2385" t="s">
        <v>8272</v>
      </c>
      <c r="U2385" s="6">
        <f t="shared" si="263"/>
        <v>42027.056793981479</v>
      </c>
      <c r="V2385" s="9">
        <f t="shared" si="265"/>
        <v>2015</v>
      </c>
      <c r="W2385" s="6">
        <f t="shared" si="264"/>
        <v>42057.056793981479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H2386" t="s">
        <v>8224</v>
      </c>
      <c r="I2386" t="s">
        <v>8246</v>
      </c>
      <c r="K2386">
        <v>1415932643</v>
      </c>
      <c r="L2386">
        <v>1413337043</v>
      </c>
      <c r="M2386" t="b">
        <v>0</v>
      </c>
      <c r="N2386">
        <v>8</v>
      </c>
      <c r="O2386" s="9">
        <f t="shared" si="259"/>
        <v>0.8</v>
      </c>
      <c r="P2386" s="12">
        <f t="shared" si="260"/>
        <v>1</v>
      </c>
      <c r="Q2386" t="str">
        <f t="shared" si="261"/>
        <v>technology</v>
      </c>
      <c r="R2386" t="str">
        <f t="shared" si="262"/>
        <v>web</v>
      </c>
      <c r="S2386" t="b">
        <v>0</v>
      </c>
      <c r="T2386" t="s">
        <v>8272</v>
      </c>
      <c r="U2386" s="6">
        <f t="shared" si="263"/>
        <v>41927.067627314813</v>
      </c>
      <c r="V2386" s="9">
        <f t="shared" si="265"/>
        <v>2014</v>
      </c>
      <c r="W2386" s="6">
        <f t="shared" si="264"/>
        <v>41957.109293981484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H2387" t="s">
        <v>8224</v>
      </c>
      <c r="I2387" t="s">
        <v>8246</v>
      </c>
      <c r="K2387">
        <v>1438793432</v>
      </c>
      <c r="L2387">
        <v>1436201432</v>
      </c>
      <c r="M2387" t="b">
        <v>0</v>
      </c>
      <c r="N2387">
        <v>7</v>
      </c>
      <c r="O2387" s="9">
        <f t="shared" si="259"/>
        <v>1.2123076923076923</v>
      </c>
      <c r="P2387" s="12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t="b">
        <v>0</v>
      </c>
      <c r="T2387" t="s">
        <v>8272</v>
      </c>
      <c r="U2387" s="6">
        <f t="shared" si="263"/>
        <v>42191.70175925926</v>
      </c>
      <c r="V2387" s="9">
        <f t="shared" si="265"/>
        <v>2015</v>
      </c>
      <c r="W2387" s="6">
        <f t="shared" si="264"/>
        <v>42221.70175925926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H2388" t="s">
        <v>8229</v>
      </c>
      <c r="I2388" t="s">
        <v>8251</v>
      </c>
      <c r="K2388">
        <v>1420920424</v>
      </c>
      <c r="L2388">
        <v>1415736424</v>
      </c>
      <c r="M2388" t="b">
        <v>0</v>
      </c>
      <c r="N2388">
        <v>0</v>
      </c>
      <c r="O2388" s="9">
        <f t="shared" si="259"/>
        <v>0</v>
      </c>
      <c r="P2388" s="12">
        <f t="shared" si="260"/>
        <v>0</v>
      </c>
      <c r="Q2388" t="str">
        <f t="shared" si="261"/>
        <v>technology</v>
      </c>
      <c r="R2388" t="str">
        <f t="shared" si="262"/>
        <v>web</v>
      </c>
      <c r="S2388" t="b">
        <v>0</v>
      </c>
      <c r="T2388" t="s">
        <v>8272</v>
      </c>
      <c r="U2388" s="6">
        <f t="shared" si="263"/>
        <v>41954.838240740741</v>
      </c>
      <c r="V2388" s="9">
        <f t="shared" si="265"/>
        <v>2014</v>
      </c>
      <c r="W2388" s="6">
        <f t="shared" si="264"/>
        <v>42014.838240740741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H2389" t="s">
        <v>8224</v>
      </c>
      <c r="I2389" t="s">
        <v>8246</v>
      </c>
      <c r="K2389">
        <v>1469199740</v>
      </c>
      <c r="L2389">
        <v>1465311740</v>
      </c>
      <c r="M2389" t="b">
        <v>0</v>
      </c>
      <c r="N2389">
        <v>3</v>
      </c>
      <c r="O2389" s="9">
        <f t="shared" si="259"/>
        <v>0.68400000000000005</v>
      </c>
      <c r="P2389" s="12">
        <f t="shared" si="260"/>
        <v>342</v>
      </c>
      <c r="Q2389" t="str">
        <f t="shared" si="261"/>
        <v>technology</v>
      </c>
      <c r="R2389" t="str">
        <f t="shared" si="262"/>
        <v>web</v>
      </c>
      <c r="S2389" t="b">
        <v>0</v>
      </c>
      <c r="T2389" t="s">
        <v>8272</v>
      </c>
      <c r="U2389" s="6">
        <f t="shared" si="263"/>
        <v>42528.626620370371</v>
      </c>
      <c r="V2389" s="9">
        <f t="shared" si="265"/>
        <v>2016</v>
      </c>
      <c r="W2389" s="6">
        <f t="shared" si="264"/>
        <v>42573.626620370371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H2390" t="s">
        <v>8224</v>
      </c>
      <c r="I2390" t="s">
        <v>8246</v>
      </c>
      <c r="K2390">
        <v>1421350140</v>
      </c>
      <c r="L2390">
        <v>1418761759</v>
      </c>
      <c r="M2390" t="b">
        <v>0</v>
      </c>
      <c r="N2390">
        <v>8</v>
      </c>
      <c r="O2390" s="9">
        <f t="shared" si="259"/>
        <v>1.2513513513513514</v>
      </c>
      <c r="P2390" s="12">
        <f t="shared" si="260"/>
        <v>57.875</v>
      </c>
      <c r="Q2390" t="str">
        <f t="shared" si="261"/>
        <v>technology</v>
      </c>
      <c r="R2390" t="str">
        <f t="shared" si="262"/>
        <v>web</v>
      </c>
      <c r="S2390" t="b">
        <v>0</v>
      </c>
      <c r="T2390" t="s">
        <v>8272</v>
      </c>
      <c r="U2390" s="6">
        <f t="shared" si="263"/>
        <v>41989.853692129633</v>
      </c>
      <c r="V2390" s="9">
        <f t="shared" si="265"/>
        <v>2014</v>
      </c>
      <c r="W2390" s="6">
        <f t="shared" si="264"/>
        <v>42019.811805555553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H2391" t="s">
        <v>8230</v>
      </c>
      <c r="I2391" t="s">
        <v>8249</v>
      </c>
      <c r="K2391">
        <v>1437861540</v>
      </c>
      <c r="L2391">
        <v>1435160452</v>
      </c>
      <c r="M2391" t="b">
        <v>0</v>
      </c>
      <c r="N2391">
        <v>1</v>
      </c>
      <c r="O2391" s="9">
        <f t="shared" si="259"/>
        <v>0.1875</v>
      </c>
      <c r="P2391" s="12">
        <f t="shared" si="260"/>
        <v>30</v>
      </c>
      <c r="Q2391" t="str">
        <f t="shared" si="261"/>
        <v>technology</v>
      </c>
      <c r="R2391" t="str">
        <f t="shared" si="262"/>
        <v>web</v>
      </c>
      <c r="S2391" t="b">
        <v>0</v>
      </c>
      <c r="T2391" t="s">
        <v>8272</v>
      </c>
      <c r="U2391" s="6">
        <f t="shared" si="263"/>
        <v>42179.653379629628</v>
      </c>
      <c r="V2391" s="9">
        <f t="shared" si="265"/>
        <v>2015</v>
      </c>
      <c r="W2391" s="6">
        <f t="shared" si="264"/>
        <v>42210.915972222225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H2392" t="s">
        <v>8226</v>
      </c>
      <c r="I2392" t="s">
        <v>8248</v>
      </c>
      <c r="K2392">
        <v>1420352264</v>
      </c>
      <c r="L2392">
        <v>1416896264</v>
      </c>
      <c r="M2392" t="b">
        <v>0</v>
      </c>
      <c r="N2392">
        <v>0</v>
      </c>
      <c r="O2392" s="9">
        <f t="shared" si="259"/>
        <v>0</v>
      </c>
      <c r="P2392" s="12">
        <f t="shared" si="260"/>
        <v>0</v>
      </c>
      <c r="Q2392" t="str">
        <f t="shared" si="261"/>
        <v>technology</v>
      </c>
      <c r="R2392" t="str">
        <f t="shared" si="262"/>
        <v>web</v>
      </c>
      <c r="S2392" t="b">
        <v>0</v>
      </c>
      <c r="T2392" t="s">
        <v>8272</v>
      </c>
      <c r="U2392" s="6">
        <f t="shared" si="263"/>
        <v>41968.262314814812</v>
      </c>
      <c r="V2392" s="9">
        <f t="shared" si="265"/>
        <v>2014</v>
      </c>
      <c r="W2392" s="6">
        <f t="shared" si="264"/>
        <v>42008.262314814812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H2393" t="s">
        <v>8224</v>
      </c>
      <c r="I2393" t="s">
        <v>8246</v>
      </c>
      <c r="K2393">
        <v>1427825044</v>
      </c>
      <c r="L2393">
        <v>1425236644</v>
      </c>
      <c r="M2393" t="b">
        <v>0</v>
      </c>
      <c r="N2393">
        <v>1</v>
      </c>
      <c r="O2393" s="9">
        <f t="shared" si="259"/>
        <v>0.125</v>
      </c>
      <c r="P2393" s="12">
        <f t="shared" si="260"/>
        <v>25</v>
      </c>
      <c r="Q2393" t="str">
        <f t="shared" si="261"/>
        <v>technology</v>
      </c>
      <c r="R2393" t="str">
        <f t="shared" si="262"/>
        <v>web</v>
      </c>
      <c r="S2393" t="b">
        <v>0</v>
      </c>
      <c r="T2393" t="s">
        <v>8272</v>
      </c>
      <c r="U2393" s="6">
        <f t="shared" si="263"/>
        <v>42064.794490740736</v>
      </c>
      <c r="V2393" s="9">
        <f t="shared" si="265"/>
        <v>2015</v>
      </c>
      <c r="W2393" s="6">
        <f t="shared" si="264"/>
        <v>42094.752824074079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H2394" t="s">
        <v>8224</v>
      </c>
      <c r="I2394" t="s">
        <v>8246</v>
      </c>
      <c r="K2394">
        <v>1446087223</v>
      </c>
      <c r="L2394">
        <v>1443495223</v>
      </c>
      <c r="M2394" t="b">
        <v>0</v>
      </c>
      <c r="N2394">
        <v>0</v>
      </c>
      <c r="O2394" s="9">
        <f t="shared" si="259"/>
        <v>0</v>
      </c>
      <c r="P2394" s="12">
        <f t="shared" si="260"/>
        <v>0</v>
      </c>
      <c r="Q2394" t="str">
        <f t="shared" si="261"/>
        <v>technology</v>
      </c>
      <c r="R2394" t="str">
        <f t="shared" si="262"/>
        <v>web</v>
      </c>
      <c r="S2394" t="b">
        <v>0</v>
      </c>
      <c r="T2394" t="s">
        <v>8272</v>
      </c>
      <c r="U2394" s="6">
        <f t="shared" si="263"/>
        <v>42276.120636574073</v>
      </c>
      <c r="V2394" s="9">
        <f t="shared" si="265"/>
        <v>2015</v>
      </c>
      <c r="W2394" s="6">
        <f t="shared" si="264"/>
        <v>42306.120636574073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H2395" t="s">
        <v>8224</v>
      </c>
      <c r="I2395" t="s">
        <v>8246</v>
      </c>
      <c r="K2395">
        <v>1439048017</v>
      </c>
      <c r="L2395">
        <v>1436456017</v>
      </c>
      <c r="M2395" t="b">
        <v>0</v>
      </c>
      <c r="N2395">
        <v>1</v>
      </c>
      <c r="O2395" s="9">
        <f t="shared" si="259"/>
        <v>0.05</v>
      </c>
      <c r="P2395" s="12">
        <f t="shared" si="260"/>
        <v>50</v>
      </c>
      <c r="Q2395" t="str">
        <f t="shared" si="261"/>
        <v>technology</v>
      </c>
      <c r="R2395" t="str">
        <f t="shared" si="262"/>
        <v>web</v>
      </c>
      <c r="S2395" t="b">
        <v>0</v>
      </c>
      <c r="T2395" t="s">
        <v>8272</v>
      </c>
      <c r="U2395" s="6">
        <f t="shared" si="263"/>
        <v>42194.648344907408</v>
      </c>
      <c r="V2395" s="9">
        <f t="shared" si="265"/>
        <v>2015</v>
      </c>
      <c r="W2395" s="6">
        <f t="shared" si="264"/>
        <v>42224.648344907408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H2396" t="s">
        <v>8241</v>
      </c>
      <c r="I2396" t="s">
        <v>8249</v>
      </c>
      <c r="K2396">
        <v>1424940093</v>
      </c>
      <c r="L2396">
        <v>1422348093</v>
      </c>
      <c r="M2396" t="b">
        <v>0</v>
      </c>
      <c r="N2396">
        <v>2</v>
      </c>
      <c r="O2396" s="9">
        <f t="shared" si="259"/>
        <v>0.06</v>
      </c>
      <c r="P2396" s="12">
        <f t="shared" si="260"/>
        <v>1.5</v>
      </c>
      <c r="Q2396" t="str">
        <f t="shared" si="261"/>
        <v>technology</v>
      </c>
      <c r="R2396" t="str">
        <f t="shared" si="262"/>
        <v>web</v>
      </c>
      <c r="S2396" t="b">
        <v>0</v>
      </c>
      <c r="T2396" t="s">
        <v>8272</v>
      </c>
      <c r="U2396" s="6">
        <f t="shared" si="263"/>
        <v>42031.362187499995</v>
      </c>
      <c r="V2396" s="9">
        <f t="shared" si="265"/>
        <v>2015</v>
      </c>
      <c r="W2396" s="6">
        <f t="shared" si="264"/>
        <v>42061.362187499995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H2397" t="s">
        <v>8224</v>
      </c>
      <c r="I2397" t="s">
        <v>8246</v>
      </c>
      <c r="K2397">
        <v>1484038620</v>
      </c>
      <c r="L2397">
        <v>1481597687</v>
      </c>
      <c r="M2397" t="b">
        <v>0</v>
      </c>
      <c r="N2397">
        <v>0</v>
      </c>
      <c r="O2397" s="9">
        <f t="shared" si="259"/>
        <v>0</v>
      </c>
      <c r="P2397" s="12">
        <f t="shared" si="260"/>
        <v>0</v>
      </c>
      <c r="Q2397" t="str">
        <f t="shared" si="261"/>
        <v>technology</v>
      </c>
      <c r="R2397" t="str">
        <f t="shared" si="262"/>
        <v>web</v>
      </c>
      <c r="S2397" t="b">
        <v>0</v>
      </c>
      <c r="T2397" t="s">
        <v>8272</v>
      </c>
      <c r="U2397" s="6">
        <f t="shared" si="263"/>
        <v>42717.121377314819</v>
      </c>
      <c r="V2397" s="9">
        <f t="shared" si="265"/>
        <v>2016</v>
      </c>
      <c r="W2397" s="6">
        <f t="shared" si="264"/>
        <v>42745.372916666667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H2398" t="s">
        <v>8240</v>
      </c>
      <c r="I2398" t="s">
        <v>8257</v>
      </c>
      <c r="K2398">
        <v>1444940558</v>
      </c>
      <c r="L2398">
        <v>1442348558</v>
      </c>
      <c r="M2398" t="b">
        <v>0</v>
      </c>
      <c r="N2398">
        <v>1</v>
      </c>
      <c r="O2398" s="9">
        <f t="shared" si="259"/>
        <v>0.2</v>
      </c>
      <c r="P2398" s="12">
        <f t="shared" si="260"/>
        <v>10</v>
      </c>
      <c r="Q2398" t="str">
        <f t="shared" si="261"/>
        <v>technology</v>
      </c>
      <c r="R2398" t="str">
        <f t="shared" si="262"/>
        <v>web</v>
      </c>
      <c r="S2398" t="b">
        <v>0</v>
      </c>
      <c r="T2398" t="s">
        <v>8272</v>
      </c>
      <c r="U2398" s="6">
        <f t="shared" si="263"/>
        <v>42262.849050925928</v>
      </c>
      <c r="V2398" s="9">
        <f t="shared" si="265"/>
        <v>2015</v>
      </c>
      <c r="W2398" s="6">
        <f t="shared" si="264"/>
        <v>42292.849050925928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H2399" t="s">
        <v>8224</v>
      </c>
      <c r="I2399" t="s">
        <v>8246</v>
      </c>
      <c r="K2399">
        <v>1420233256</v>
      </c>
      <c r="L2399">
        <v>1417641256</v>
      </c>
      <c r="M2399" t="b">
        <v>0</v>
      </c>
      <c r="N2399">
        <v>0</v>
      </c>
      <c r="O2399" s="9">
        <f t="shared" si="259"/>
        <v>0</v>
      </c>
      <c r="P2399" s="12">
        <f t="shared" si="260"/>
        <v>0</v>
      </c>
      <c r="Q2399" t="str">
        <f t="shared" si="261"/>
        <v>technology</v>
      </c>
      <c r="R2399" t="str">
        <f t="shared" si="262"/>
        <v>web</v>
      </c>
      <c r="S2399" t="b">
        <v>0</v>
      </c>
      <c r="T2399" t="s">
        <v>8272</v>
      </c>
      <c r="U2399" s="6">
        <f t="shared" si="263"/>
        <v>41976.88490740741</v>
      </c>
      <c r="V2399" s="9">
        <f t="shared" si="265"/>
        <v>2014</v>
      </c>
      <c r="W2399" s="6">
        <f t="shared" si="264"/>
        <v>42006.88490740741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H2400" t="s">
        <v>8224</v>
      </c>
      <c r="I2400" t="s">
        <v>8246</v>
      </c>
      <c r="K2400">
        <v>1435874384</v>
      </c>
      <c r="L2400">
        <v>1433282384</v>
      </c>
      <c r="M2400" t="b">
        <v>0</v>
      </c>
      <c r="N2400">
        <v>0</v>
      </c>
      <c r="O2400" s="9">
        <f t="shared" si="259"/>
        <v>0</v>
      </c>
      <c r="P2400" s="12">
        <f t="shared" si="260"/>
        <v>0</v>
      </c>
      <c r="Q2400" t="str">
        <f t="shared" si="261"/>
        <v>technology</v>
      </c>
      <c r="R2400" t="str">
        <f t="shared" si="262"/>
        <v>web</v>
      </c>
      <c r="S2400" t="b">
        <v>0</v>
      </c>
      <c r="T2400" t="s">
        <v>8272</v>
      </c>
      <c r="U2400" s="6">
        <f t="shared" si="263"/>
        <v>42157.916481481487</v>
      </c>
      <c r="V2400" s="9">
        <f t="shared" si="265"/>
        <v>2015</v>
      </c>
      <c r="W2400" s="6">
        <f t="shared" si="264"/>
        <v>42187.916481481487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H2401" t="s">
        <v>8235</v>
      </c>
      <c r="I2401" t="s">
        <v>8255</v>
      </c>
      <c r="K2401">
        <v>1418934506</v>
      </c>
      <c r="L2401">
        <v>1415910506</v>
      </c>
      <c r="M2401" t="b">
        <v>0</v>
      </c>
      <c r="N2401">
        <v>0</v>
      </c>
      <c r="O2401" s="9">
        <f t="shared" si="259"/>
        <v>0</v>
      </c>
      <c r="P2401" s="12">
        <f t="shared" si="260"/>
        <v>0</v>
      </c>
      <c r="Q2401" t="str">
        <f t="shared" si="261"/>
        <v>technology</v>
      </c>
      <c r="R2401" t="str">
        <f t="shared" si="262"/>
        <v>web</v>
      </c>
      <c r="S2401" t="b">
        <v>0</v>
      </c>
      <c r="T2401" t="s">
        <v>8272</v>
      </c>
      <c r="U2401" s="6">
        <f t="shared" si="263"/>
        <v>41956.853078703702</v>
      </c>
      <c r="V2401" s="9">
        <f t="shared" si="265"/>
        <v>2014</v>
      </c>
      <c r="W2401" s="6">
        <f t="shared" si="264"/>
        <v>41991.853078703702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H2402" t="s">
        <v>8226</v>
      </c>
      <c r="I2402" t="s">
        <v>8248</v>
      </c>
      <c r="K2402">
        <v>1460615164</v>
      </c>
      <c r="L2402">
        <v>1458023164</v>
      </c>
      <c r="M2402" t="b">
        <v>0</v>
      </c>
      <c r="N2402">
        <v>0</v>
      </c>
      <c r="O2402" s="9">
        <f t="shared" si="259"/>
        <v>0</v>
      </c>
      <c r="P2402" s="12">
        <f t="shared" si="260"/>
        <v>0</v>
      </c>
      <c r="Q2402" t="str">
        <f t="shared" si="261"/>
        <v>technology</v>
      </c>
      <c r="R2402" t="str">
        <f t="shared" si="262"/>
        <v>web</v>
      </c>
      <c r="S2402" t="b">
        <v>0</v>
      </c>
      <c r="T2402" t="s">
        <v>8272</v>
      </c>
      <c r="U2402" s="6">
        <f t="shared" si="263"/>
        <v>42444.268101851849</v>
      </c>
      <c r="V2402" s="9">
        <f t="shared" si="265"/>
        <v>2016</v>
      </c>
      <c r="W2402" s="6">
        <f t="shared" si="264"/>
        <v>42474.268101851849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H2403" t="s">
        <v>8224</v>
      </c>
      <c r="I2403" t="s">
        <v>8246</v>
      </c>
      <c r="K2403">
        <v>1457207096</v>
      </c>
      <c r="L2403">
        <v>1452023096</v>
      </c>
      <c r="M2403" t="b">
        <v>0</v>
      </c>
      <c r="N2403">
        <v>9</v>
      </c>
      <c r="O2403" s="9">
        <f t="shared" si="259"/>
        <v>0.71785714285714286</v>
      </c>
      <c r="P2403" s="12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t="b">
        <v>0</v>
      </c>
      <c r="T2403" t="s">
        <v>8284</v>
      </c>
      <c r="U2403" s="6">
        <f t="shared" si="263"/>
        <v>42374.822870370372</v>
      </c>
      <c r="V2403" s="9">
        <f t="shared" si="265"/>
        <v>2016</v>
      </c>
      <c r="W2403" s="6">
        <f t="shared" si="264"/>
        <v>42434.822870370372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H2404" t="s">
        <v>8224</v>
      </c>
      <c r="I2404" t="s">
        <v>8246</v>
      </c>
      <c r="K2404">
        <v>1431533931</v>
      </c>
      <c r="L2404">
        <v>1428941931</v>
      </c>
      <c r="M2404" t="b">
        <v>0</v>
      </c>
      <c r="N2404">
        <v>1</v>
      </c>
      <c r="O2404" s="9">
        <f t="shared" si="259"/>
        <v>0.43333333333333335</v>
      </c>
      <c r="P2404" s="12">
        <f t="shared" si="260"/>
        <v>52</v>
      </c>
      <c r="Q2404" t="str">
        <f t="shared" si="261"/>
        <v>food</v>
      </c>
      <c r="R2404" t="str">
        <f t="shared" si="262"/>
        <v>food trucks</v>
      </c>
      <c r="S2404" t="b">
        <v>0</v>
      </c>
      <c r="T2404" t="s">
        <v>8284</v>
      </c>
      <c r="U2404" s="6">
        <f t="shared" si="263"/>
        <v>42107.679756944446</v>
      </c>
      <c r="V2404" s="9">
        <f t="shared" si="265"/>
        <v>2015</v>
      </c>
      <c r="W2404" s="6">
        <f t="shared" si="264"/>
        <v>42137.679756944446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H2405" t="s">
        <v>8225</v>
      </c>
      <c r="I2405" t="s">
        <v>8247</v>
      </c>
      <c r="K2405">
        <v>1459368658</v>
      </c>
      <c r="L2405">
        <v>1454188258</v>
      </c>
      <c r="M2405" t="b">
        <v>0</v>
      </c>
      <c r="N2405">
        <v>12</v>
      </c>
      <c r="O2405" s="9">
        <f t="shared" si="259"/>
        <v>16.833333333333332</v>
      </c>
      <c r="P2405" s="12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t="b">
        <v>0</v>
      </c>
      <c r="T2405" t="s">
        <v>8284</v>
      </c>
      <c r="U2405" s="6">
        <f t="shared" si="263"/>
        <v>42399.882615740746</v>
      </c>
      <c r="V2405" s="9">
        <f t="shared" si="265"/>
        <v>2016</v>
      </c>
      <c r="W2405" s="6">
        <f t="shared" si="264"/>
        <v>42459.840949074074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H2406" t="s">
        <v>8224</v>
      </c>
      <c r="I2406" t="s">
        <v>8246</v>
      </c>
      <c r="K2406">
        <v>1451782607</v>
      </c>
      <c r="L2406">
        <v>1449190607</v>
      </c>
      <c r="M2406" t="b">
        <v>0</v>
      </c>
      <c r="N2406">
        <v>0</v>
      </c>
      <c r="O2406" s="9">
        <f t="shared" si="259"/>
        <v>0</v>
      </c>
      <c r="P2406" s="12">
        <f t="shared" si="260"/>
        <v>0</v>
      </c>
      <c r="Q2406" t="str">
        <f t="shared" si="261"/>
        <v>food</v>
      </c>
      <c r="R2406" t="str">
        <f t="shared" si="262"/>
        <v>food trucks</v>
      </c>
      <c r="S2406" t="b">
        <v>0</v>
      </c>
      <c r="T2406" t="s">
        <v>8284</v>
      </c>
      <c r="U2406" s="6">
        <f t="shared" si="263"/>
        <v>42342.03943287037</v>
      </c>
      <c r="V2406" s="9">
        <f t="shared" si="265"/>
        <v>2015</v>
      </c>
      <c r="W2406" s="6">
        <f t="shared" si="264"/>
        <v>42372.03943287037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H2407" t="s">
        <v>8224</v>
      </c>
      <c r="I2407" t="s">
        <v>8246</v>
      </c>
      <c r="K2407">
        <v>1472911375</v>
      </c>
      <c r="L2407">
        <v>1471096975</v>
      </c>
      <c r="M2407" t="b">
        <v>0</v>
      </c>
      <c r="N2407">
        <v>20</v>
      </c>
      <c r="O2407" s="9">
        <f t="shared" si="259"/>
        <v>22.52</v>
      </c>
      <c r="P2407" s="12">
        <f t="shared" si="260"/>
        <v>56.3</v>
      </c>
      <c r="Q2407" t="str">
        <f t="shared" si="261"/>
        <v>food</v>
      </c>
      <c r="R2407" t="str">
        <f t="shared" si="262"/>
        <v>food trucks</v>
      </c>
      <c r="S2407" t="b">
        <v>0</v>
      </c>
      <c r="T2407" t="s">
        <v>8284</v>
      </c>
      <c r="U2407" s="6">
        <f t="shared" si="263"/>
        <v>42595.585358796292</v>
      </c>
      <c r="V2407" s="9">
        <f t="shared" si="265"/>
        <v>2016</v>
      </c>
      <c r="W2407" s="6">
        <f t="shared" si="264"/>
        <v>42616.585358796292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H2408" t="s">
        <v>8224</v>
      </c>
      <c r="I2408" t="s">
        <v>8246</v>
      </c>
      <c r="K2408">
        <v>1421635190</v>
      </c>
      <c r="L2408">
        <v>1418179190</v>
      </c>
      <c r="M2408" t="b">
        <v>0</v>
      </c>
      <c r="N2408">
        <v>16</v>
      </c>
      <c r="O2408" s="9">
        <f t="shared" si="259"/>
        <v>41.384615384615387</v>
      </c>
      <c r="P2408" s="12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t="b">
        <v>0</v>
      </c>
      <c r="T2408" t="s">
        <v>8284</v>
      </c>
      <c r="U2408" s="6">
        <f t="shared" si="263"/>
        <v>41983.110995370371</v>
      </c>
      <c r="V2408" s="9">
        <f t="shared" si="265"/>
        <v>2014</v>
      </c>
      <c r="W2408" s="6">
        <f t="shared" si="264"/>
        <v>42023.110995370371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H2409" t="s">
        <v>8224</v>
      </c>
      <c r="I2409" t="s">
        <v>8246</v>
      </c>
      <c r="K2409">
        <v>1428732000</v>
      </c>
      <c r="L2409">
        <v>1426772928</v>
      </c>
      <c r="M2409" t="b">
        <v>0</v>
      </c>
      <c r="N2409">
        <v>33</v>
      </c>
      <c r="O2409" s="9">
        <f t="shared" si="259"/>
        <v>25.259090909090908</v>
      </c>
      <c r="P2409" s="12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t="b">
        <v>0</v>
      </c>
      <c r="T2409" t="s">
        <v>8284</v>
      </c>
      <c r="U2409" s="6">
        <f t="shared" si="263"/>
        <v>42082.575555555552</v>
      </c>
      <c r="V2409" s="9">
        <f t="shared" si="265"/>
        <v>2015</v>
      </c>
      <c r="W2409" s="6">
        <f t="shared" si="264"/>
        <v>42105.25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H2410" t="s">
        <v>8224</v>
      </c>
      <c r="I2410" t="s">
        <v>8246</v>
      </c>
      <c r="K2410">
        <v>1415247757</v>
      </c>
      <c r="L2410">
        <v>1412652157</v>
      </c>
      <c r="M2410" t="b">
        <v>0</v>
      </c>
      <c r="N2410">
        <v>2</v>
      </c>
      <c r="O2410" s="9">
        <f t="shared" si="259"/>
        <v>0.2</v>
      </c>
      <c r="P2410" s="12">
        <f t="shared" si="260"/>
        <v>15</v>
      </c>
      <c r="Q2410" t="str">
        <f t="shared" si="261"/>
        <v>food</v>
      </c>
      <c r="R2410" t="str">
        <f t="shared" si="262"/>
        <v>food trucks</v>
      </c>
      <c r="S2410" t="b">
        <v>0</v>
      </c>
      <c r="T2410" t="s">
        <v>8284</v>
      </c>
      <c r="U2410" s="6">
        <f t="shared" si="263"/>
        <v>41919.140706018516</v>
      </c>
      <c r="V2410" s="9">
        <f t="shared" si="265"/>
        <v>2014</v>
      </c>
      <c r="W2410" s="6">
        <f t="shared" si="264"/>
        <v>41949.182372685187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H2411" t="s">
        <v>8224</v>
      </c>
      <c r="I2411" t="s">
        <v>8246</v>
      </c>
      <c r="K2411">
        <v>1439931675</v>
      </c>
      <c r="L2411">
        <v>1437339675</v>
      </c>
      <c r="M2411" t="b">
        <v>0</v>
      </c>
      <c r="N2411">
        <v>6</v>
      </c>
      <c r="O2411" s="9">
        <f t="shared" si="259"/>
        <v>1.84</v>
      </c>
      <c r="P2411" s="12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t="b">
        <v>0</v>
      </c>
      <c r="T2411" t="s">
        <v>8284</v>
      </c>
      <c r="U2411" s="6">
        <f t="shared" si="263"/>
        <v>42204.875868055555</v>
      </c>
      <c r="V2411" s="9">
        <f t="shared" si="265"/>
        <v>2015</v>
      </c>
      <c r="W2411" s="6">
        <f t="shared" si="264"/>
        <v>42234.875868055555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H2412" t="s">
        <v>8226</v>
      </c>
      <c r="I2412" t="s">
        <v>8248</v>
      </c>
      <c r="K2412">
        <v>1441619275</v>
      </c>
      <c r="L2412">
        <v>1439027275</v>
      </c>
      <c r="M2412" t="b">
        <v>0</v>
      </c>
      <c r="N2412">
        <v>0</v>
      </c>
      <c r="O2412" s="9">
        <f t="shared" si="259"/>
        <v>0</v>
      </c>
      <c r="P2412" s="12">
        <f t="shared" si="260"/>
        <v>0</v>
      </c>
      <c r="Q2412" t="str">
        <f t="shared" si="261"/>
        <v>food</v>
      </c>
      <c r="R2412" t="str">
        <f t="shared" si="262"/>
        <v>food trucks</v>
      </c>
      <c r="S2412" t="b">
        <v>0</v>
      </c>
      <c r="T2412" t="s">
        <v>8284</v>
      </c>
      <c r="U2412" s="6">
        <f t="shared" si="263"/>
        <v>42224.408275462964</v>
      </c>
      <c r="V2412" s="9">
        <f t="shared" si="265"/>
        <v>2015</v>
      </c>
      <c r="W2412" s="6">
        <f t="shared" si="264"/>
        <v>42254.408275462964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H2413" t="s">
        <v>8224</v>
      </c>
      <c r="I2413" t="s">
        <v>8246</v>
      </c>
      <c r="K2413">
        <v>1440524082</v>
      </c>
      <c r="L2413">
        <v>1437932082</v>
      </c>
      <c r="M2413" t="b">
        <v>0</v>
      </c>
      <c r="N2413">
        <v>3</v>
      </c>
      <c r="O2413" s="9">
        <f t="shared" si="259"/>
        <v>0.60399999999999998</v>
      </c>
      <c r="P2413" s="12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t="b">
        <v>0</v>
      </c>
      <c r="T2413" t="s">
        <v>8284</v>
      </c>
      <c r="U2413" s="6">
        <f t="shared" si="263"/>
        <v>42211.732430555552</v>
      </c>
      <c r="V2413" s="9">
        <f t="shared" si="265"/>
        <v>2015</v>
      </c>
      <c r="W2413" s="6">
        <f t="shared" si="264"/>
        <v>42241.732430555552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H2414" t="s">
        <v>8230</v>
      </c>
      <c r="I2414" t="s">
        <v>8249</v>
      </c>
      <c r="K2414">
        <v>1480185673</v>
      </c>
      <c r="L2414">
        <v>1476294073</v>
      </c>
      <c r="M2414" t="b">
        <v>0</v>
      </c>
      <c r="N2414">
        <v>0</v>
      </c>
      <c r="O2414" s="9">
        <f t="shared" si="259"/>
        <v>0</v>
      </c>
      <c r="P2414" s="12">
        <f t="shared" si="260"/>
        <v>0</v>
      </c>
      <c r="Q2414" t="str">
        <f t="shared" si="261"/>
        <v>food</v>
      </c>
      <c r="R2414" t="str">
        <f t="shared" si="262"/>
        <v>food trucks</v>
      </c>
      <c r="S2414" t="b">
        <v>0</v>
      </c>
      <c r="T2414" t="s">
        <v>8284</v>
      </c>
      <c r="U2414" s="6">
        <f t="shared" si="263"/>
        <v>42655.736956018518</v>
      </c>
      <c r="V2414" s="9">
        <f t="shared" si="265"/>
        <v>2016</v>
      </c>
      <c r="W2414" s="6">
        <f t="shared" si="264"/>
        <v>42700.778622685189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H2415" t="s">
        <v>8224</v>
      </c>
      <c r="I2415" t="s">
        <v>8246</v>
      </c>
      <c r="K2415">
        <v>1401579000</v>
      </c>
      <c r="L2415">
        <v>1398911882</v>
      </c>
      <c r="M2415" t="b">
        <v>0</v>
      </c>
      <c r="N2415">
        <v>3</v>
      </c>
      <c r="O2415" s="9">
        <f t="shared" si="259"/>
        <v>0.83333333333333337</v>
      </c>
      <c r="P2415" s="12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t="b">
        <v>0</v>
      </c>
      <c r="T2415" t="s">
        <v>8284</v>
      </c>
      <c r="U2415" s="6">
        <f t="shared" si="263"/>
        <v>41760.10974537037</v>
      </c>
      <c r="V2415" s="9">
        <f t="shared" si="265"/>
        <v>2014</v>
      </c>
      <c r="W2415" s="6">
        <f t="shared" si="264"/>
        <v>41790.979166666664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H2416" t="s">
        <v>8224</v>
      </c>
      <c r="I2416" t="s">
        <v>8246</v>
      </c>
      <c r="K2416">
        <v>1440215940</v>
      </c>
      <c r="L2416">
        <v>1436805660</v>
      </c>
      <c r="M2416" t="b">
        <v>0</v>
      </c>
      <c r="N2416">
        <v>13</v>
      </c>
      <c r="O2416" s="9">
        <f t="shared" si="259"/>
        <v>3.0666666666666669</v>
      </c>
      <c r="P2416" s="12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t="b">
        <v>0</v>
      </c>
      <c r="T2416" t="s">
        <v>8284</v>
      </c>
      <c r="U2416" s="6">
        <f t="shared" si="263"/>
        <v>42198.695138888885</v>
      </c>
      <c r="V2416" s="9">
        <f t="shared" si="265"/>
        <v>2015</v>
      </c>
      <c r="W2416" s="6">
        <f t="shared" si="264"/>
        <v>42238.165972222225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H2417" t="s">
        <v>8224</v>
      </c>
      <c r="I2417" t="s">
        <v>8246</v>
      </c>
      <c r="K2417">
        <v>1468615346</v>
      </c>
      <c r="L2417">
        <v>1466023346</v>
      </c>
      <c r="M2417" t="b">
        <v>0</v>
      </c>
      <c r="N2417">
        <v>6</v>
      </c>
      <c r="O2417" s="9">
        <f t="shared" si="259"/>
        <v>0.55833333333333335</v>
      </c>
      <c r="P2417" s="12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t="b">
        <v>0</v>
      </c>
      <c r="T2417" t="s">
        <v>8284</v>
      </c>
      <c r="U2417" s="6">
        <f t="shared" si="263"/>
        <v>42536.862800925926</v>
      </c>
      <c r="V2417" s="9">
        <f t="shared" si="265"/>
        <v>2016</v>
      </c>
      <c r="W2417" s="6">
        <f t="shared" si="264"/>
        <v>42566.862800925926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H2418" t="s">
        <v>8224</v>
      </c>
      <c r="I2418" t="s">
        <v>8246</v>
      </c>
      <c r="K2418">
        <v>1426345200</v>
      </c>
      <c r="L2418">
        <v>1421343743</v>
      </c>
      <c r="M2418" t="b">
        <v>0</v>
      </c>
      <c r="N2418">
        <v>1</v>
      </c>
      <c r="O2418" s="9">
        <f t="shared" si="259"/>
        <v>2.5000000000000001E-2</v>
      </c>
      <c r="P2418" s="12">
        <f t="shared" si="260"/>
        <v>5</v>
      </c>
      <c r="Q2418" t="str">
        <f t="shared" si="261"/>
        <v>food</v>
      </c>
      <c r="R2418" t="str">
        <f t="shared" si="262"/>
        <v>food trucks</v>
      </c>
      <c r="S2418" t="b">
        <v>0</v>
      </c>
      <c r="T2418" t="s">
        <v>8284</v>
      </c>
      <c r="U2418" s="6">
        <f t="shared" si="263"/>
        <v>42019.737766203703</v>
      </c>
      <c r="V2418" s="9">
        <f t="shared" si="265"/>
        <v>2015</v>
      </c>
      <c r="W2418" s="6">
        <f t="shared" si="264"/>
        <v>42077.625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H2419" t="s">
        <v>8224</v>
      </c>
      <c r="I2419" t="s">
        <v>8246</v>
      </c>
      <c r="K2419">
        <v>1407705187</v>
      </c>
      <c r="L2419">
        <v>1405113187</v>
      </c>
      <c r="M2419" t="b">
        <v>0</v>
      </c>
      <c r="N2419">
        <v>0</v>
      </c>
      <c r="O2419" s="9">
        <f t="shared" si="259"/>
        <v>0</v>
      </c>
      <c r="P2419" s="12">
        <f t="shared" si="260"/>
        <v>0</v>
      </c>
      <c r="Q2419" t="str">
        <f t="shared" si="261"/>
        <v>food</v>
      </c>
      <c r="R2419" t="str">
        <f t="shared" si="262"/>
        <v>food trucks</v>
      </c>
      <c r="S2419" t="b">
        <v>0</v>
      </c>
      <c r="T2419" t="s">
        <v>8284</v>
      </c>
      <c r="U2419" s="6">
        <f t="shared" si="263"/>
        <v>41831.884108796294</v>
      </c>
      <c r="V2419" s="9">
        <f t="shared" si="265"/>
        <v>2014</v>
      </c>
      <c r="W2419" s="6">
        <f t="shared" si="264"/>
        <v>41861.884108796294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H2420" t="s">
        <v>8224</v>
      </c>
      <c r="I2420" t="s">
        <v>8246</v>
      </c>
      <c r="K2420">
        <v>1427225644</v>
      </c>
      <c r="L2420">
        <v>1422045244</v>
      </c>
      <c r="M2420" t="b">
        <v>0</v>
      </c>
      <c r="N2420">
        <v>5</v>
      </c>
      <c r="O2420" s="9">
        <f t="shared" si="259"/>
        <v>0.02</v>
      </c>
      <c r="P2420" s="12">
        <f t="shared" si="260"/>
        <v>1</v>
      </c>
      <c r="Q2420" t="str">
        <f t="shared" si="261"/>
        <v>food</v>
      </c>
      <c r="R2420" t="str">
        <f t="shared" si="262"/>
        <v>food trucks</v>
      </c>
      <c r="S2420" t="b">
        <v>0</v>
      </c>
      <c r="T2420" t="s">
        <v>8284</v>
      </c>
      <c r="U2420" s="6">
        <f t="shared" si="263"/>
        <v>42027.856990740736</v>
      </c>
      <c r="V2420" s="9">
        <f t="shared" si="265"/>
        <v>2015</v>
      </c>
      <c r="W2420" s="6">
        <f t="shared" si="264"/>
        <v>42087.815324074079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H2421" t="s">
        <v>8224</v>
      </c>
      <c r="I2421" t="s">
        <v>8246</v>
      </c>
      <c r="K2421">
        <v>1424281389</v>
      </c>
      <c r="L2421">
        <v>1419097389</v>
      </c>
      <c r="M2421" t="b">
        <v>0</v>
      </c>
      <c r="N2421">
        <v>0</v>
      </c>
      <c r="O2421" s="9">
        <f t="shared" si="259"/>
        <v>0</v>
      </c>
      <c r="P2421" s="12">
        <f t="shared" si="260"/>
        <v>0</v>
      </c>
      <c r="Q2421" t="str">
        <f t="shared" si="261"/>
        <v>food</v>
      </c>
      <c r="R2421" t="str">
        <f t="shared" si="262"/>
        <v>food trucks</v>
      </c>
      <c r="S2421" t="b">
        <v>0</v>
      </c>
      <c r="T2421" t="s">
        <v>8284</v>
      </c>
      <c r="U2421" s="6">
        <f t="shared" si="263"/>
        <v>41993.738298611112</v>
      </c>
      <c r="V2421" s="9">
        <f t="shared" si="265"/>
        <v>2014</v>
      </c>
      <c r="W2421" s="6">
        <f t="shared" si="264"/>
        <v>42053.738298611112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H2422" t="s">
        <v>8224</v>
      </c>
      <c r="I2422" t="s">
        <v>8246</v>
      </c>
      <c r="K2422">
        <v>1415583695</v>
      </c>
      <c r="L2422">
        <v>1410396095</v>
      </c>
      <c r="M2422" t="b">
        <v>0</v>
      </c>
      <c r="N2422">
        <v>36</v>
      </c>
      <c r="O2422" s="9">
        <f t="shared" si="259"/>
        <v>14.825133372851216</v>
      </c>
      <c r="P2422" s="1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t="b">
        <v>0</v>
      </c>
      <c r="T2422" t="s">
        <v>8284</v>
      </c>
      <c r="U2422" s="6">
        <f t="shared" si="263"/>
        <v>41893.028877314813</v>
      </c>
      <c r="V2422" s="9">
        <f t="shared" si="265"/>
        <v>2014</v>
      </c>
      <c r="W2422" s="6">
        <f t="shared" si="264"/>
        <v>41953.070543981477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H2423" t="s">
        <v>8224</v>
      </c>
      <c r="I2423" t="s">
        <v>8246</v>
      </c>
      <c r="K2423">
        <v>1424536196</v>
      </c>
      <c r="L2423">
        <v>1421944196</v>
      </c>
      <c r="M2423" t="b">
        <v>0</v>
      </c>
      <c r="N2423">
        <v>1</v>
      </c>
      <c r="O2423" s="9">
        <f t="shared" si="259"/>
        <v>1.6666666666666666E-2</v>
      </c>
      <c r="P2423" s="12">
        <f t="shared" si="260"/>
        <v>1</v>
      </c>
      <c r="Q2423" t="str">
        <f t="shared" si="261"/>
        <v>food</v>
      </c>
      <c r="R2423" t="str">
        <f t="shared" si="262"/>
        <v>food trucks</v>
      </c>
      <c r="S2423" t="b">
        <v>0</v>
      </c>
      <c r="T2423" t="s">
        <v>8284</v>
      </c>
      <c r="U2423" s="6">
        <f t="shared" si="263"/>
        <v>42026.687453703707</v>
      </c>
      <c r="V2423" s="9">
        <f t="shared" si="265"/>
        <v>2015</v>
      </c>
      <c r="W2423" s="6">
        <f t="shared" si="264"/>
        <v>42056.687453703707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H2424" t="s">
        <v>8224</v>
      </c>
      <c r="I2424" t="s">
        <v>8246</v>
      </c>
      <c r="K2424">
        <v>1426091036</v>
      </c>
      <c r="L2424">
        <v>1423502636</v>
      </c>
      <c r="M2424" t="b">
        <v>0</v>
      </c>
      <c r="N2424">
        <v>1</v>
      </c>
      <c r="O2424" s="9">
        <f t="shared" si="259"/>
        <v>0.2</v>
      </c>
      <c r="P2424" s="12">
        <f t="shared" si="260"/>
        <v>1</v>
      </c>
      <c r="Q2424" t="str">
        <f t="shared" si="261"/>
        <v>food</v>
      </c>
      <c r="R2424" t="str">
        <f t="shared" si="262"/>
        <v>food trucks</v>
      </c>
      <c r="S2424" t="b">
        <v>0</v>
      </c>
      <c r="T2424" t="s">
        <v>8284</v>
      </c>
      <c r="U2424" s="6">
        <f t="shared" si="263"/>
        <v>42044.724953703699</v>
      </c>
      <c r="V2424" s="9">
        <f t="shared" si="265"/>
        <v>2015</v>
      </c>
      <c r="W2424" s="6">
        <f t="shared" si="264"/>
        <v>42074.683287037042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H2425" t="s">
        <v>8224</v>
      </c>
      <c r="I2425" t="s">
        <v>8246</v>
      </c>
      <c r="K2425">
        <v>1420044890</v>
      </c>
      <c r="L2425">
        <v>1417452890</v>
      </c>
      <c r="M2425" t="b">
        <v>0</v>
      </c>
      <c r="N2425">
        <v>1</v>
      </c>
      <c r="O2425" s="9">
        <f t="shared" si="259"/>
        <v>1.3333333333333334E-2</v>
      </c>
      <c r="P2425" s="12">
        <f t="shared" si="260"/>
        <v>8</v>
      </c>
      <c r="Q2425" t="str">
        <f t="shared" si="261"/>
        <v>food</v>
      </c>
      <c r="R2425" t="str">
        <f t="shared" si="262"/>
        <v>food trucks</v>
      </c>
      <c r="S2425" t="b">
        <v>0</v>
      </c>
      <c r="T2425" t="s">
        <v>8284</v>
      </c>
      <c r="U2425" s="6">
        <f t="shared" si="263"/>
        <v>41974.704745370371</v>
      </c>
      <c r="V2425" s="9">
        <f t="shared" si="265"/>
        <v>2014</v>
      </c>
      <c r="W2425" s="6">
        <f t="shared" si="264"/>
        <v>42004.704745370371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H2426" t="s">
        <v>8224</v>
      </c>
      <c r="I2426" t="s">
        <v>8246</v>
      </c>
      <c r="K2426">
        <v>1414445108</v>
      </c>
      <c r="L2426">
        <v>1411853108</v>
      </c>
      <c r="M2426" t="b">
        <v>0</v>
      </c>
      <c r="N2426">
        <v>9</v>
      </c>
      <c r="O2426" s="9">
        <f t="shared" si="259"/>
        <v>1.24</v>
      </c>
      <c r="P2426" s="12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t="b">
        <v>0</v>
      </c>
      <c r="T2426" t="s">
        <v>8284</v>
      </c>
      <c r="U2426" s="6">
        <f t="shared" si="263"/>
        <v>41909.892453703702</v>
      </c>
      <c r="V2426" s="9">
        <f t="shared" si="265"/>
        <v>2014</v>
      </c>
      <c r="W2426" s="6">
        <f t="shared" si="264"/>
        <v>41939.892453703702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H2427" t="s">
        <v>8224</v>
      </c>
      <c r="I2427" t="s">
        <v>8246</v>
      </c>
      <c r="K2427">
        <v>1464386640</v>
      </c>
      <c r="L2427">
        <v>1463090149</v>
      </c>
      <c r="M2427" t="b">
        <v>0</v>
      </c>
      <c r="N2427">
        <v>1</v>
      </c>
      <c r="O2427" s="9">
        <f t="shared" si="259"/>
        <v>2.8571428571428571E-2</v>
      </c>
      <c r="P2427" s="12">
        <f t="shared" si="260"/>
        <v>1</v>
      </c>
      <c r="Q2427" t="str">
        <f t="shared" si="261"/>
        <v>food</v>
      </c>
      <c r="R2427" t="str">
        <f t="shared" si="262"/>
        <v>food trucks</v>
      </c>
      <c r="S2427" t="b">
        <v>0</v>
      </c>
      <c r="T2427" t="s">
        <v>8284</v>
      </c>
      <c r="U2427" s="6">
        <f t="shared" si="263"/>
        <v>42502.913761574076</v>
      </c>
      <c r="V2427" s="9">
        <f t="shared" si="265"/>
        <v>2016</v>
      </c>
      <c r="W2427" s="6">
        <f t="shared" si="264"/>
        <v>42517.919444444444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H2428" t="s">
        <v>8224</v>
      </c>
      <c r="I2428" t="s">
        <v>8246</v>
      </c>
      <c r="K2428">
        <v>1439006692</v>
      </c>
      <c r="L2428">
        <v>1433822692</v>
      </c>
      <c r="M2428" t="b">
        <v>0</v>
      </c>
      <c r="N2428">
        <v>0</v>
      </c>
      <c r="O2428" s="9">
        <f t="shared" si="259"/>
        <v>0</v>
      </c>
      <c r="P2428" s="12">
        <f t="shared" si="260"/>
        <v>0</v>
      </c>
      <c r="Q2428" t="str">
        <f t="shared" si="261"/>
        <v>food</v>
      </c>
      <c r="R2428" t="str">
        <f t="shared" si="262"/>
        <v>food trucks</v>
      </c>
      <c r="S2428" t="b">
        <v>0</v>
      </c>
      <c r="T2428" t="s">
        <v>8284</v>
      </c>
      <c r="U2428" s="6">
        <f t="shared" si="263"/>
        <v>42164.170046296298</v>
      </c>
      <c r="V2428" s="9">
        <f t="shared" si="265"/>
        <v>2015</v>
      </c>
      <c r="W2428" s="6">
        <f t="shared" si="264"/>
        <v>42224.170046296298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H2429" t="s">
        <v>8224</v>
      </c>
      <c r="I2429" t="s">
        <v>8246</v>
      </c>
      <c r="K2429">
        <v>1458715133</v>
      </c>
      <c r="L2429">
        <v>1455262733</v>
      </c>
      <c r="M2429" t="b">
        <v>0</v>
      </c>
      <c r="N2429">
        <v>1</v>
      </c>
      <c r="O2429" s="9">
        <f t="shared" si="259"/>
        <v>2E-3</v>
      </c>
      <c r="P2429" s="12">
        <f t="shared" si="260"/>
        <v>1</v>
      </c>
      <c r="Q2429" t="str">
        <f t="shared" si="261"/>
        <v>food</v>
      </c>
      <c r="R2429" t="str">
        <f t="shared" si="262"/>
        <v>food trucks</v>
      </c>
      <c r="S2429" t="b">
        <v>0</v>
      </c>
      <c r="T2429" t="s">
        <v>8284</v>
      </c>
      <c r="U2429" s="6">
        <f t="shared" si="263"/>
        <v>42412.318668981483</v>
      </c>
      <c r="V2429" s="9">
        <f t="shared" si="265"/>
        <v>2016</v>
      </c>
      <c r="W2429" s="6">
        <f t="shared" si="264"/>
        <v>42452.277002314819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H2430" t="s">
        <v>8224</v>
      </c>
      <c r="I2430" t="s">
        <v>8246</v>
      </c>
      <c r="K2430">
        <v>1426182551</v>
      </c>
      <c r="L2430">
        <v>1423594151</v>
      </c>
      <c r="M2430" t="b">
        <v>0</v>
      </c>
      <c r="N2430">
        <v>1</v>
      </c>
      <c r="O2430" s="9">
        <f t="shared" si="259"/>
        <v>2.8571428571428571E-3</v>
      </c>
      <c r="P2430" s="12">
        <f t="shared" si="260"/>
        <v>1</v>
      </c>
      <c r="Q2430" t="str">
        <f t="shared" si="261"/>
        <v>food</v>
      </c>
      <c r="R2430" t="str">
        <f t="shared" si="262"/>
        <v>food trucks</v>
      </c>
      <c r="S2430" t="b">
        <v>0</v>
      </c>
      <c r="T2430" t="s">
        <v>8284</v>
      </c>
      <c r="U2430" s="6">
        <f t="shared" si="263"/>
        <v>42045.784155092595</v>
      </c>
      <c r="V2430" s="9">
        <f t="shared" si="265"/>
        <v>2015</v>
      </c>
      <c r="W2430" s="6">
        <f t="shared" si="264"/>
        <v>42075.742488425924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H2431" t="s">
        <v>8234</v>
      </c>
      <c r="I2431" t="s">
        <v>8254</v>
      </c>
      <c r="K2431">
        <v>1486313040</v>
      </c>
      <c r="L2431">
        <v>1483131966</v>
      </c>
      <c r="M2431" t="b">
        <v>0</v>
      </c>
      <c r="N2431">
        <v>4</v>
      </c>
      <c r="O2431" s="9">
        <f t="shared" si="259"/>
        <v>1.4321428571428572</v>
      </c>
      <c r="P2431" s="12">
        <f t="shared" si="260"/>
        <v>501.25</v>
      </c>
      <c r="Q2431" t="str">
        <f t="shared" si="261"/>
        <v>food</v>
      </c>
      <c r="R2431" t="str">
        <f t="shared" si="262"/>
        <v>food trucks</v>
      </c>
      <c r="S2431" t="b">
        <v>0</v>
      </c>
      <c r="T2431" t="s">
        <v>8284</v>
      </c>
      <c r="U2431" s="6">
        <f t="shared" si="263"/>
        <v>42734.879236111112</v>
      </c>
      <c r="V2431" s="9">
        <f t="shared" si="265"/>
        <v>2016</v>
      </c>
      <c r="W2431" s="6">
        <f t="shared" si="264"/>
        <v>42771.697222222225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H2432" t="s">
        <v>8224</v>
      </c>
      <c r="I2432" t="s">
        <v>8246</v>
      </c>
      <c r="K2432">
        <v>1455246504</v>
      </c>
      <c r="L2432">
        <v>1452654504</v>
      </c>
      <c r="M2432" t="b">
        <v>0</v>
      </c>
      <c r="N2432">
        <v>2</v>
      </c>
      <c r="O2432" s="9">
        <f t="shared" si="259"/>
        <v>0.7</v>
      </c>
      <c r="P2432" s="12">
        <f t="shared" si="260"/>
        <v>10.5</v>
      </c>
      <c r="Q2432" t="str">
        <f t="shared" si="261"/>
        <v>food</v>
      </c>
      <c r="R2432" t="str">
        <f t="shared" si="262"/>
        <v>food trucks</v>
      </c>
      <c r="S2432" t="b">
        <v>0</v>
      </c>
      <c r="T2432" t="s">
        <v>8284</v>
      </c>
      <c r="U2432" s="6">
        <f t="shared" si="263"/>
        <v>42382.130833333329</v>
      </c>
      <c r="V2432" s="9">
        <f t="shared" si="265"/>
        <v>2016</v>
      </c>
      <c r="W2432" s="6">
        <f t="shared" si="264"/>
        <v>42412.130833333329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H2433" t="s">
        <v>8224</v>
      </c>
      <c r="I2433" t="s">
        <v>8246</v>
      </c>
      <c r="K2433">
        <v>1467080613</v>
      </c>
      <c r="L2433">
        <v>1461896613</v>
      </c>
      <c r="M2433" t="b">
        <v>0</v>
      </c>
      <c r="N2433">
        <v>2</v>
      </c>
      <c r="O2433" s="9">
        <f t="shared" si="259"/>
        <v>2E-3</v>
      </c>
      <c r="P2433" s="12">
        <f t="shared" si="260"/>
        <v>1</v>
      </c>
      <c r="Q2433" t="str">
        <f t="shared" si="261"/>
        <v>food</v>
      </c>
      <c r="R2433" t="str">
        <f t="shared" si="262"/>
        <v>food trucks</v>
      </c>
      <c r="S2433" t="b">
        <v>0</v>
      </c>
      <c r="T2433" t="s">
        <v>8284</v>
      </c>
      <c r="U2433" s="6">
        <f t="shared" si="263"/>
        <v>42489.099687499998</v>
      </c>
      <c r="V2433" s="9">
        <f t="shared" si="265"/>
        <v>2016</v>
      </c>
      <c r="W2433" s="6">
        <f t="shared" si="264"/>
        <v>42549.099687499998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H2434" t="s">
        <v>8224</v>
      </c>
      <c r="I2434" t="s">
        <v>8246</v>
      </c>
      <c r="K2434">
        <v>1425791697</v>
      </c>
      <c r="L2434">
        <v>1423199697</v>
      </c>
      <c r="M2434" t="b">
        <v>0</v>
      </c>
      <c r="N2434">
        <v>2</v>
      </c>
      <c r="O2434" s="9">
        <f t="shared" si="259"/>
        <v>1.4285714285714285E-2</v>
      </c>
      <c r="P2434" s="12">
        <f t="shared" si="260"/>
        <v>1</v>
      </c>
      <c r="Q2434" t="str">
        <f t="shared" si="261"/>
        <v>food</v>
      </c>
      <c r="R2434" t="str">
        <f t="shared" si="262"/>
        <v>food trucks</v>
      </c>
      <c r="S2434" t="b">
        <v>0</v>
      </c>
      <c r="T2434" t="s">
        <v>8284</v>
      </c>
      <c r="U2434" s="6">
        <f t="shared" si="263"/>
        <v>42041.218715277777</v>
      </c>
      <c r="V2434" s="9">
        <f t="shared" si="265"/>
        <v>2015</v>
      </c>
      <c r="W2434" s="6">
        <f t="shared" si="264"/>
        <v>42071.218715277777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H2435" t="s">
        <v>8224</v>
      </c>
      <c r="I2435" t="s">
        <v>8246</v>
      </c>
      <c r="K2435">
        <v>1456608943</v>
      </c>
      <c r="L2435">
        <v>1454016943</v>
      </c>
      <c r="M2435" t="b">
        <v>0</v>
      </c>
      <c r="N2435">
        <v>0</v>
      </c>
      <c r="O2435" s="9">
        <f t="shared" ref="O2435:O2498" si="266">E2435*100/D2435</f>
        <v>0</v>
      </c>
      <c r="P2435" s="12">
        <f t="shared" ref="P2435:P2498" si="267">IF(N2435=0,0,E2435/N2435)</f>
        <v>0</v>
      </c>
      <c r="Q2435" t="str">
        <f t="shared" ref="Q2435:Q2498" si="268">LEFT(T2435,FIND("/",T2435)-1)</f>
        <v>food</v>
      </c>
      <c r="R2435" t="str">
        <f t="shared" ref="R2435:R2498" si="269">RIGHT(T2435,LEN(T2435)-FIND("/",T2435))</f>
        <v>food trucks</v>
      </c>
      <c r="S2435" t="b">
        <v>0</v>
      </c>
      <c r="T2435" t="s">
        <v>8284</v>
      </c>
      <c r="U2435" s="6">
        <f t="shared" ref="U2435:U2498" si="270">(L2435/86400)+DATE(1970,1,1)</f>
        <v>42397.89980324074</v>
      </c>
      <c r="V2435" s="9">
        <f t="shared" si="265"/>
        <v>2016</v>
      </c>
      <c r="W2435" s="6">
        <f t="shared" ref="W2435:W2498" si="271">(K2435/86400)+DATE(1970,1,1)</f>
        <v>42427.89980324074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H2436" t="s">
        <v>8224</v>
      </c>
      <c r="I2436" t="s">
        <v>8246</v>
      </c>
      <c r="K2436">
        <v>1438662474</v>
      </c>
      <c r="L2436">
        <v>1435206474</v>
      </c>
      <c r="M2436" t="b">
        <v>0</v>
      </c>
      <c r="N2436">
        <v>2</v>
      </c>
      <c r="O2436" s="9">
        <f t="shared" si="266"/>
        <v>0.13</v>
      </c>
      <c r="P2436" s="12">
        <f t="shared" si="267"/>
        <v>13</v>
      </c>
      <c r="Q2436" t="str">
        <f t="shared" si="268"/>
        <v>food</v>
      </c>
      <c r="R2436" t="str">
        <f t="shared" si="269"/>
        <v>food trucks</v>
      </c>
      <c r="S2436" t="b">
        <v>0</v>
      </c>
      <c r="T2436" t="s">
        <v>8284</v>
      </c>
      <c r="U2436" s="6">
        <f t="shared" si="270"/>
        <v>42180.186041666668</v>
      </c>
      <c r="V2436" s="9">
        <f t="shared" ref="V2436:V2499" si="272">YEAR(U2436)</f>
        <v>2015</v>
      </c>
      <c r="W2436" s="6">
        <f t="shared" si="271"/>
        <v>42220.186041666668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H2437" t="s">
        <v>8235</v>
      </c>
      <c r="I2437" t="s">
        <v>8255</v>
      </c>
      <c r="K2437">
        <v>1444027186</v>
      </c>
      <c r="L2437">
        <v>1441435186</v>
      </c>
      <c r="M2437" t="b">
        <v>0</v>
      </c>
      <c r="N2437">
        <v>4</v>
      </c>
      <c r="O2437" s="9">
        <f t="shared" si="266"/>
        <v>0.48959999999999998</v>
      </c>
      <c r="P2437" s="12">
        <f t="shared" si="267"/>
        <v>306</v>
      </c>
      <c r="Q2437" t="str">
        <f t="shared" si="268"/>
        <v>food</v>
      </c>
      <c r="R2437" t="str">
        <f t="shared" si="269"/>
        <v>food trucks</v>
      </c>
      <c r="S2437" t="b">
        <v>0</v>
      </c>
      <c r="T2437" t="s">
        <v>8284</v>
      </c>
      <c r="U2437" s="6">
        <f t="shared" si="270"/>
        <v>42252.277615740742</v>
      </c>
      <c r="V2437" s="9">
        <f t="shared" si="272"/>
        <v>2015</v>
      </c>
      <c r="W2437" s="6">
        <f t="shared" si="271"/>
        <v>42282.277615740742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H2438" t="s">
        <v>8229</v>
      </c>
      <c r="I2438" t="s">
        <v>8251</v>
      </c>
      <c r="K2438">
        <v>1454078770</v>
      </c>
      <c r="L2438">
        <v>1448894770</v>
      </c>
      <c r="M2438" t="b">
        <v>0</v>
      </c>
      <c r="N2438">
        <v>2</v>
      </c>
      <c r="O2438" s="9">
        <f t="shared" si="266"/>
        <v>3.8461538461538464E-2</v>
      </c>
      <c r="P2438" s="12">
        <f t="shared" si="267"/>
        <v>22.5</v>
      </c>
      <c r="Q2438" t="str">
        <f t="shared" si="268"/>
        <v>food</v>
      </c>
      <c r="R2438" t="str">
        <f t="shared" si="269"/>
        <v>food trucks</v>
      </c>
      <c r="S2438" t="b">
        <v>0</v>
      </c>
      <c r="T2438" t="s">
        <v>8284</v>
      </c>
      <c r="U2438" s="6">
        <f t="shared" si="270"/>
        <v>42338.615393518514</v>
      </c>
      <c r="V2438" s="9">
        <f t="shared" si="272"/>
        <v>2015</v>
      </c>
      <c r="W2438" s="6">
        <f t="shared" si="271"/>
        <v>42398.615393518514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H2439" t="s">
        <v>8224</v>
      </c>
      <c r="I2439" t="s">
        <v>8246</v>
      </c>
      <c r="K2439">
        <v>1426615200</v>
      </c>
      <c r="L2439">
        <v>1422400188</v>
      </c>
      <c r="M2439" t="b">
        <v>0</v>
      </c>
      <c r="N2439">
        <v>0</v>
      </c>
      <c r="O2439" s="9">
        <f t="shared" si="266"/>
        <v>0</v>
      </c>
      <c r="P2439" s="12">
        <f t="shared" si="267"/>
        <v>0</v>
      </c>
      <c r="Q2439" t="str">
        <f t="shared" si="268"/>
        <v>food</v>
      </c>
      <c r="R2439" t="str">
        <f t="shared" si="269"/>
        <v>food trucks</v>
      </c>
      <c r="S2439" t="b">
        <v>0</v>
      </c>
      <c r="T2439" t="s">
        <v>8284</v>
      </c>
      <c r="U2439" s="6">
        <f t="shared" si="270"/>
        <v>42031.965138888889</v>
      </c>
      <c r="V2439" s="9">
        <f t="shared" si="272"/>
        <v>2015</v>
      </c>
      <c r="W2439" s="6">
        <f t="shared" si="271"/>
        <v>42080.75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H2440" t="s">
        <v>8224</v>
      </c>
      <c r="I2440" t="s">
        <v>8246</v>
      </c>
      <c r="K2440">
        <v>1449529062</v>
      </c>
      <c r="L2440">
        <v>1444341462</v>
      </c>
      <c r="M2440" t="b">
        <v>0</v>
      </c>
      <c r="N2440">
        <v>1</v>
      </c>
      <c r="O2440" s="9">
        <f t="shared" si="266"/>
        <v>0.33333333333333331</v>
      </c>
      <c r="P2440" s="12">
        <f t="shared" si="267"/>
        <v>50</v>
      </c>
      <c r="Q2440" t="str">
        <f t="shared" si="268"/>
        <v>food</v>
      </c>
      <c r="R2440" t="str">
        <f t="shared" si="269"/>
        <v>food trucks</v>
      </c>
      <c r="S2440" t="b">
        <v>0</v>
      </c>
      <c r="T2440" t="s">
        <v>8284</v>
      </c>
      <c r="U2440" s="6">
        <f t="shared" si="270"/>
        <v>42285.91506944444</v>
      </c>
      <c r="V2440" s="9">
        <f t="shared" si="272"/>
        <v>2015</v>
      </c>
      <c r="W2440" s="6">
        <f t="shared" si="271"/>
        <v>42345.956736111111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H2441" t="s">
        <v>8224</v>
      </c>
      <c r="I2441" t="s">
        <v>8246</v>
      </c>
      <c r="K2441">
        <v>1445197129</v>
      </c>
      <c r="L2441">
        <v>1442605129</v>
      </c>
      <c r="M2441" t="b">
        <v>0</v>
      </c>
      <c r="N2441">
        <v>0</v>
      </c>
      <c r="O2441" s="9">
        <f t="shared" si="266"/>
        <v>0</v>
      </c>
      <c r="P2441" s="12">
        <f t="shared" si="267"/>
        <v>0</v>
      </c>
      <c r="Q2441" t="str">
        <f t="shared" si="268"/>
        <v>food</v>
      </c>
      <c r="R2441" t="str">
        <f t="shared" si="269"/>
        <v>food trucks</v>
      </c>
      <c r="S2441" t="b">
        <v>0</v>
      </c>
      <c r="T2441" t="s">
        <v>8284</v>
      </c>
      <c r="U2441" s="6">
        <f t="shared" si="270"/>
        <v>42265.818622685183</v>
      </c>
      <c r="V2441" s="9">
        <f t="shared" si="272"/>
        <v>2015</v>
      </c>
      <c r="W2441" s="6">
        <f t="shared" si="271"/>
        <v>42295.818622685183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H2442" t="s">
        <v>8242</v>
      </c>
      <c r="I2442" t="s">
        <v>8249</v>
      </c>
      <c r="K2442">
        <v>1455399313</v>
      </c>
      <c r="L2442">
        <v>1452807313</v>
      </c>
      <c r="M2442" t="b">
        <v>0</v>
      </c>
      <c r="N2442">
        <v>2</v>
      </c>
      <c r="O2442" s="9">
        <f t="shared" si="266"/>
        <v>0.2</v>
      </c>
      <c r="P2442" s="12">
        <f t="shared" si="267"/>
        <v>5</v>
      </c>
      <c r="Q2442" t="str">
        <f t="shared" si="268"/>
        <v>food</v>
      </c>
      <c r="R2442" t="str">
        <f t="shared" si="269"/>
        <v>food trucks</v>
      </c>
      <c r="S2442" t="b">
        <v>0</v>
      </c>
      <c r="T2442" t="s">
        <v>8284</v>
      </c>
      <c r="U2442" s="6">
        <f t="shared" si="270"/>
        <v>42383.899456018524</v>
      </c>
      <c r="V2442" s="9">
        <f t="shared" si="272"/>
        <v>2016</v>
      </c>
      <c r="W2442" s="6">
        <f t="shared" si="271"/>
        <v>42413.899456018524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H2443" t="s">
        <v>8224</v>
      </c>
      <c r="I2443" t="s">
        <v>8246</v>
      </c>
      <c r="K2443">
        <v>1437627540</v>
      </c>
      <c r="L2443">
        <v>1435806054</v>
      </c>
      <c r="M2443" t="b">
        <v>0</v>
      </c>
      <c r="N2443">
        <v>109</v>
      </c>
      <c r="O2443" s="9">
        <f t="shared" si="266"/>
        <v>107.88</v>
      </c>
      <c r="P2443" s="12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t="b">
        <v>1</v>
      </c>
      <c r="T2443" t="s">
        <v>8298</v>
      </c>
      <c r="U2443" s="6">
        <f t="shared" si="270"/>
        <v>42187.125625000001</v>
      </c>
      <c r="V2443" s="9">
        <f t="shared" si="272"/>
        <v>2015</v>
      </c>
      <c r="W2443" s="6">
        <f t="shared" si="271"/>
        <v>42208.207638888889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H2444" t="s">
        <v>8224</v>
      </c>
      <c r="I2444" t="s">
        <v>8246</v>
      </c>
      <c r="K2444">
        <v>1426777228</v>
      </c>
      <c r="L2444">
        <v>1424188828</v>
      </c>
      <c r="M2444" t="b">
        <v>0</v>
      </c>
      <c r="N2444">
        <v>372</v>
      </c>
      <c r="O2444" s="9">
        <f t="shared" si="266"/>
        <v>125.94166666666666</v>
      </c>
      <c r="P2444" s="12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t="b">
        <v>1</v>
      </c>
      <c r="T2444" t="s">
        <v>8298</v>
      </c>
      <c r="U2444" s="6">
        <f t="shared" si="270"/>
        <v>42052.666990740741</v>
      </c>
      <c r="V2444" s="9">
        <f t="shared" si="272"/>
        <v>2015</v>
      </c>
      <c r="W2444" s="6">
        <f t="shared" si="271"/>
        <v>42082.625324074077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H2445" t="s">
        <v>8224</v>
      </c>
      <c r="I2445" t="s">
        <v>8246</v>
      </c>
      <c r="K2445">
        <v>1408114822</v>
      </c>
      <c r="L2445">
        <v>1405522822</v>
      </c>
      <c r="M2445" t="b">
        <v>0</v>
      </c>
      <c r="N2445">
        <v>311</v>
      </c>
      <c r="O2445" s="9">
        <f t="shared" si="266"/>
        <v>202.51495</v>
      </c>
      <c r="P2445" s="12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t="b">
        <v>1</v>
      </c>
      <c r="T2445" t="s">
        <v>8298</v>
      </c>
      <c r="U2445" s="6">
        <f t="shared" si="270"/>
        <v>41836.625254629631</v>
      </c>
      <c r="V2445" s="9">
        <f t="shared" si="272"/>
        <v>2014</v>
      </c>
      <c r="W2445" s="6">
        <f t="shared" si="271"/>
        <v>41866.625254629631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H2446" t="s">
        <v>8224</v>
      </c>
      <c r="I2446" t="s">
        <v>8246</v>
      </c>
      <c r="K2446">
        <v>1464199591</v>
      </c>
      <c r="L2446">
        <v>1461607591</v>
      </c>
      <c r="M2446" t="b">
        <v>0</v>
      </c>
      <c r="N2446">
        <v>61</v>
      </c>
      <c r="O2446" s="9">
        <f t="shared" si="266"/>
        <v>108.6</v>
      </c>
      <c r="P2446" s="12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t="b">
        <v>1</v>
      </c>
      <c r="T2446" t="s">
        <v>8298</v>
      </c>
      <c r="U2446" s="6">
        <f t="shared" si="270"/>
        <v>42485.754525462966</v>
      </c>
      <c r="V2446" s="9">
        <f t="shared" si="272"/>
        <v>2016</v>
      </c>
      <c r="W2446" s="6">
        <f t="shared" si="271"/>
        <v>42515.754525462966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H2447" t="s">
        <v>8224</v>
      </c>
      <c r="I2447" t="s">
        <v>8246</v>
      </c>
      <c r="K2447">
        <v>1443242021</v>
      </c>
      <c r="L2447">
        <v>1440650021</v>
      </c>
      <c r="M2447" t="b">
        <v>0</v>
      </c>
      <c r="N2447">
        <v>115</v>
      </c>
      <c r="O2447" s="9">
        <f t="shared" si="266"/>
        <v>172.8</v>
      </c>
      <c r="P2447" s="12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t="b">
        <v>1</v>
      </c>
      <c r="T2447" t="s">
        <v>8298</v>
      </c>
      <c r="U2447" s="6">
        <f t="shared" si="270"/>
        <v>42243.190057870372</v>
      </c>
      <c r="V2447" s="9">
        <f t="shared" si="272"/>
        <v>2015</v>
      </c>
      <c r="W2447" s="6">
        <f t="shared" si="271"/>
        <v>42273.190057870372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H2448" t="s">
        <v>8224</v>
      </c>
      <c r="I2448" t="s">
        <v>8246</v>
      </c>
      <c r="K2448">
        <v>1480174071</v>
      </c>
      <c r="L2448">
        <v>1477578471</v>
      </c>
      <c r="M2448" t="b">
        <v>0</v>
      </c>
      <c r="N2448">
        <v>111</v>
      </c>
      <c r="O2448" s="9">
        <f t="shared" si="266"/>
        <v>167.98</v>
      </c>
      <c r="P2448" s="12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t="b">
        <v>1</v>
      </c>
      <c r="T2448" t="s">
        <v>8298</v>
      </c>
      <c r="U2448" s="6">
        <f t="shared" si="270"/>
        <v>42670.602673611109</v>
      </c>
      <c r="V2448" s="9">
        <f t="shared" si="272"/>
        <v>2016</v>
      </c>
      <c r="W2448" s="6">
        <f t="shared" si="271"/>
        <v>42700.64434027778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H2449" t="s">
        <v>8224</v>
      </c>
      <c r="I2449" t="s">
        <v>8246</v>
      </c>
      <c r="K2449">
        <v>1478923200</v>
      </c>
      <c r="L2449">
        <v>1476184593</v>
      </c>
      <c r="M2449" t="b">
        <v>0</v>
      </c>
      <c r="N2449">
        <v>337</v>
      </c>
      <c r="O2449" s="9">
        <f t="shared" si="266"/>
        <v>427.2</v>
      </c>
      <c r="P2449" s="12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t="b">
        <v>1</v>
      </c>
      <c r="T2449" t="s">
        <v>8298</v>
      </c>
      <c r="U2449" s="6">
        <f t="shared" si="270"/>
        <v>42654.469826388886</v>
      </c>
      <c r="V2449" s="9">
        <f t="shared" si="272"/>
        <v>2016</v>
      </c>
      <c r="W2449" s="6">
        <f t="shared" si="271"/>
        <v>42686.166666666672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H2450" t="s">
        <v>8224</v>
      </c>
      <c r="I2450" t="s">
        <v>8246</v>
      </c>
      <c r="K2450">
        <v>1472621760</v>
      </c>
      <c r="L2450">
        <v>1472110513</v>
      </c>
      <c r="M2450" t="b">
        <v>0</v>
      </c>
      <c r="N2450">
        <v>9</v>
      </c>
      <c r="O2450" s="9">
        <f t="shared" si="266"/>
        <v>107.5</v>
      </c>
      <c r="P2450" s="12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t="b">
        <v>1</v>
      </c>
      <c r="T2450" t="s">
        <v>8298</v>
      </c>
      <c r="U2450" s="6">
        <f t="shared" si="270"/>
        <v>42607.316122685181</v>
      </c>
      <c r="V2450" s="9">
        <f t="shared" si="272"/>
        <v>2016</v>
      </c>
      <c r="W2450" s="6">
        <f t="shared" si="271"/>
        <v>42613.233333333337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H2451" t="s">
        <v>8224</v>
      </c>
      <c r="I2451" t="s">
        <v>8246</v>
      </c>
      <c r="K2451">
        <v>1417321515</v>
      </c>
      <c r="L2451">
        <v>1414725915</v>
      </c>
      <c r="M2451" t="b">
        <v>0</v>
      </c>
      <c r="N2451">
        <v>120</v>
      </c>
      <c r="O2451" s="9">
        <f t="shared" si="266"/>
        <v>108</v>
      </c>
      <c r="P2451" s="12">
        <f t="shared" si="267"/>
        <v>90</v>
      </c>
      <c r="Q2451" t="str">
        <f t="shared" si="268"/>
        <v>food</v>
      </c>
      <c r="R2451" t="str">
        <f t="shared" si="269"/>
        <v>small batch</v>
      </c>
      <c r="S2451" t="b">
        <v>1</v>
      </c>
      <c r="T2451" t="s">
        <v>8298</v>
      </c>
      <c r="U2451" s="6">
        <f t="shared" si="270"/>
        <v>41943.142534722225</v>
      </c>
      <c r="V2451" s="9">
        <f t="shared" si="272"/>
        <v>2014</v>
      </c>
      <c r="W2451" s="6">
        <f t="shared" si="271"/>
        <v>41973.184201388889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H2452" t="s">
        <v>8224</v>
      </c>
      <c r="I2452" t="s">
        <v>8246</v>
      </c>
      <c r="K2452">
        <v>1414465860</v>
      </c>
      <c r="L2452">
        <v>1411177456</v>
      </c>
      <c r="M2452" t="b">
        <v>0</v>
      </c>
      <c r="N2452">
        <v>102</v>
      </c>
      <c r="O2452" s="9">
        <f t="shared" si="266"/>
        <v>101.53353333333334</v>
      </c>
      <c r="P2452" s="1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t="b">
        <v>1</v>
      </c>
      <c r="T2452" t="s">
        <v>8298</v>
      </c>
      <c r="U2452" s="6">
        <f t="shared" si="270"/>
        <v>41902.07240740741</v>
      </c>
      <c r="V2452" s="9">
        <f t="shared" si="272"/>
        <v>2014</v>
      </c>
      <c r="W2452" s="6">
        <f t="shared" si="271"/>
        <v>41940.132638888885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H2453" t="s">
        <v>8224</v>
      </c>
      <c r="I2453" t="s">
        <v>8246</v>
      </c>
      <c r="K2453">
        <v>1488750490</v>
      </c>
      <c r="L2453">
        <v>1487022490</v>
      </c>
      <c r="M2453" t="b">
        <v>0</v>
      </c>
      <c r="N2453">
        <v>186</v>
      </c>
      <c r="O2453" s="9">
        <f t="shared" si="266"/>
        <v>115.45</v>
      </c>
      <c r="P2453" s="12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t="b">
        <v>1</v>
      </c>
      <c r="T2453" t="s">
        <v>8298</v>
      </c>
      <c r="U2453" s="6">
        <f t="shared" si="270"/>
        <v>42779.908449074079</v>
      </c>
      <c r="V2453" s="9">
        <f t="shared" si="272"/>
        <v>2017</v>
      </c>
      <c r="W2453" s="6">
        <f t="shared" si="271"/>
        <v>42799.908449074079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H2454" t="s">
        <v>8224</v>
      </c>
      <c r="I2454" t="s">
        <v>8246</v>
      </c>
      <c r="K2454">
        <v>1451430000</v>
      </c>
      <c r="L2454">
        <v>1448914500</v>
      </c>
      <c r="M2454" t="b">
        <v>0</v>
      </c>
      <c r="N2454">
        <v>15</v>
      </c>
      <c r="O2454" s="9">
        <f t="shared" si="266"/>
        <v>133.5</v>
      </c>
      <c r="P2454" s="12">
        <f t="shared" si="267"/>
        <v>53.4</v>
      </c>
      <c r="Q2454" t="str">
        <f t="shared" si="268"/>
        <v>food</v>
      </c>
      <c r="R2454" t="str">
        <f t="shared" si="269"/>
        <v>small batch</v>
      </c>
      <c r="S2454" t="b">
        <v>1</v>
      </c>
      <c r="T2454" t="s">
        <v>8298</v>
      </c>
      <c r="U2454" s="6">
        <f t="shared" si="270"/>
        <v>42338.84375</v>
      </c>
      <c r="V2454" s="9">
        <f t="shared" si="272"/>
        <v>2015</v>
      </c>
      <c r="W2454" s="6">
        <f t="shared" si="271"/>
        <v>42367.958333333328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H2455" t="s">
        <v>8224</v>
      </c>
      <c r="I2455" t="s">
        <v>8246</v>
      </c>
      <c r="K2455">
        <v>1486053409</v>
      </c>
      <c r="L2455">
        <v>1483461409</v>
      </c>
      <c r="M2455" t="b">
        <v>0</v>
      </c>
      <c r="N2455">
        <v>67</v>
      </c>
      <c r="O2455" s="9">
        <f t="shared" si="266"/>
        <v>154.69999999999999</v>
      </c>
      <c r="P2455" s="12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t="b">
        <v>1</v>
      </c>
      <c r="T2455" t="s">
        <v>8298</v>
      </c>
      <c r="U2455" s="6">
        <f t="shared" si="270"/>
        <v>42738.692233796297</v>
      </c>
      <c r="V2455" s="9">
        <f t="shared" si="272"/>
        <v>2017</v>
      </c>
      <c r="W2455" s="6">
        <f t="shared" si="271"/>
        <v>42768.692233796297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H2456" t="s">
        <v>8224</v>
      </c>
      <c r="I2456" t="s">
        <v>8246</v>
      </c>
      <c r="K2456">
        <v>1489207808</v>
      </c>
      <c r="L2456">
        <v>1486183808</v>
      </c>
      <c r="M2456" t="b">
        <v>0</v>
      </c>
      <c r="N2456">
        <v>130</v>
      </c>
      <c r="O2456" s="9">
        <f t="shared" si="266"/>
        <v>100.84571428571428</v>
      </c>
      <c r="P2456" s="12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t="b">
        <v>1</v>
      </c>
      <c r="T2456" t="s">
        <v>8298</v>
      </c>
      <c r="U2456" s="6">
        <f t="shared" si="270"/>
        <v>42770.201481481483</v>
      </c>
      <c r="V2456" s="9">
        <f t="shared" si="272"/>
        <v>2017</v>
      </c>
      <c r="W2456" s="6">
        <f t="shared" si="271"/>
        <v>42805.201481481483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H2457" t="s">
        <v>8224</v>
      </c>
      <c r="I2457" t="s">
        <v>8246</v>
      </c>
      <c r="K2457">
        <v>1461177950</v>
      </c>
      <c r="L2457">
        <v>1458758750</v>
      </c>
      <c r="M2457" t="b">
        <v>0</v>
      </c>
      <c r="N2457">
        <v>16</v>
      </c>
      <c r="O2457" s="9">
        <f t="shared" si="266"/>
        <v>182</v>
      </c>
      <c r="P2457" s="12">
        <f t="shared" si="267"/>
        <v>34.125</v>
      </c>
      <c r="Q2457" t="str">
        <f t="shared" si="268"/>
        <v>food</v>
      </c>
      <c r="R2457" t="str">
        <f t="shared" si="269"/>
        <v>small batch</v>
      </c>
      <c r="S2457" t="b">
        <v>1</v>
      </c>
      <c r="T2457" t="s">
        <v>8298</v>
      </c>
      <c r="U2457" s="6">
        <f t="shared" si="270"/>
        <v>42452.781828703708</v>
      </c>
      <c r="V2457" s="9">
        <f t="shared" si="272"/>
        <v>2016</v>
      </c>
      <c r="W2457" s="6">
        <f t="shared" si="271"/>
        <v>42480.781828703708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H2458" t="s">
        <v>8224</v>
      </c>
      <c r="I2458" t="s">
        <v>8246</v>
      </c>
      <c r="K2458">
        <v>1488063839</v>
      </c>
      <c r="L2458">
        <v>1485471839</v>
      </c>
      <c r="M2458" t="b">
        <v>0</v>
      </c>
      <c r="N2458">
        <v>67</v>
      </c>
      <c r="O2458" s="9">
        <f t="shared" si="266"/>
        <v>180.86666666666667</v>
      </c>
      <c r="P2458" s="12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t="b">
        <v>1</v>
      </c>
      <c r="T2458" t="s">
        <v>8298</v>
      </c>
      <c r="U2458" s="6">
        <f t="shared" si="270"/>
        <v>42761.961099537039</v>
      </c>
      <c r="V2458" s="9">
        <f t="shared" si="272"/>
        <v>2017</v>
      </c>
      <c r="W2458" s="6">
        <f t="shared" si="271"/>
        <v>42791.961099537039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H2459" t="s">
        <v>8224</v>
      </c>
      <c r="I2459" t="s">
        <v>8246</v>
      </c>
      <c r="K2459">
        <v>1458826056</v>
      </c>
      <c r="L2459">
        <v>1456237656</v>
      </c>
      <c r="M2459" t="b">
        <v>0</v>
      </c>
      <c r="N2459">
        <v>124</v>
      </c>
      <c r="O2459" s="9">
        <f t="shared" si="266"/>
        <v>102.30434782608695</v>
      </c>
      <c r="P2459" s="12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t="b">
        <v>1</v>
      </c>
      <c r="T2459" t="s">
        <v>8298</v>
      </c>
      <c r="U2459" s="6">
        <f t="shared" si="270"/>
        <v>42423.602500000001</v>
      </c>
      <c r="V2459" s="9">
        <f t="shared" si="272"/>
        <v>2016</v>
      </c>
      <c r="W2459" s="6">
        <f t="shared" si="271"/>
        <v>42453.560833333337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H2460" t="s">
        <v>8224</v>
      </c>
      <c r="I2460" t="s">
        <v>8246</v>
      </c>
      <c r="K2460">
        <v>1465498800</v>
      </c>
      <c r="L2460">
        <v>1462481718</v>
      </c>
      <c r="M2460" t="b">
        <v>0</v>
      </c>
      <c r="N2460">
        <v>80</v>
      </c>
      <c r="O2460" s="9">
        <f t="shared" si="266"/>
        <v>110.18</v>
      </c>
      <c r="P2460" s="12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t="b">
        <v>1</v>
      </c>
      <c r="T2460" t="s">
        <v>8298</v>
      </c>
      <c r="U2460" s="6">
        <f t="shared" si="270"/>
        <v>42495.871736111112</v>
      </c>
      <c r="V2460" s="9">
        <f t="shared" si="272"/>
        <v>2016</v>
      </c>
      <c r="W2460" s="6">
        <f t="shared" si="271"/>
        <v>42530.791666666672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H2461" t="s">
        <v>8224</v>
      </c>
      <c r="I2461" t="s">
        <v>8246</v>
      </c>
      <c r="K2461">
        <v>1458742685</v>
      </c>
      <c r="L2461">
        <v>1454858285</v>
      </c>
      <c r="M2461" t="b">
        <v>0</v>
      </c>
      <c r="N2461">
        <v>282</v>
      </c>
      <c r="O2461" s="9">
        <f t="shared" si="266"/>
        <v>102.25</v>
      </c>
      <c r="P2461" s="12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t="b">
        <v>1</v>
      </c>
      <c r="T2461" t="s">
        <v>8298</v>
      </c>
      <c r="U2461" s="6">
        <f t="shared" si="270"/>
        <v>42407.637557870374</v>
      </c>
      <c r="V2461" s="9">
        <f t="shared" si="272"/>
        <v>2016</v>
      </c>
      <c r="W2461" s="6">
        <f t="shared" si="271"/>
        <v>42452.595891203702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H2462" t="s">
        <v>8224</v>
      </c>
      <c r="I2462" t="s">
        <v>8246</v>
      </c>
      <c r="K2462">
        <v>1483417020</v>
      </c>
      <c r="L2462">
        <v>1480480167</v>
      </c>
      <c r="M2462" t="b">
        <v>0</v>
      </c>
      <c r="N2462">
        <v>68</v>
      </c>
      <c r="O2462" s="9">
        <f t="shared" si="266"/>
        <v>100.78823529411764</v>
      </c>
      <c r="P2462" s="1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t="b">
        <v>1</v>
      </c>
      <c r="T2462" t="s">
        <v>8298</v>
      </c>
      <c r="U2462" s="6">
        <f t="shared" si="270"/>
        <v>42704.187118055561</v>
      </c>
      <c r="V2462" s="9">
        <f t="shared" si="272"/>
        <v>2016</v>
      </c>
      <c r="W2462" s="6">
        <f t="shared" si="271"/>
        <v>42738.178472222222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H2463" t="s">
        <v>8224</v>
      </c>
      <c r="I2463" t="s">
        <v>8246</v>
      </c>
      <c r="K2463">
        <v>1317438000</v>
      </c>
      <c r="L2463">
        <v>1314577097</v>
      </c>
      <c r="M2463" t="b">
        <v>0</v>
      </c>
      <c r="N2463">
        <v>86</v>
      </c>
      <c r="O2463" s="9">
        <f t="shared" si="266"/>
        <v>103.8</v>
      </c>
      <c r="P2463" s="12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t="b">
        <v>1</v>
      </c>
      <c r="T2463" t="s">
        <v>8279</v>
      </c>
      <c r="U2463" s="6">
        <f t="shared" si="270"/>
        <v>40784.012696759259</v>
      </c>
      <c r="V2463" s="9">
        <f t="shared" si="272"/>
        <v>2011</v>
      </c>
      <c r="W2463" s="6">
        <f t="shared" si="271"/>
        <v>40817.125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H2464" t="s">
        <v>8224</v>
      </c>
      <c r="I2464" t="s">
        <v>8246</v>
      </c>
      <c r="K2464">
        <v>1342672096</v>
      </c>
      <c r="L2464">
        <v>1340944096</v>
      </c>
      <c r="M2464" t="b">
        <v>0</v>
      </c>
      <c r="N2464">
        <v>115</v>
      </c>
      <c r="O2464" s="9">
        <f t="shared" si="266"/>
        <v>110.70833333333333</v>
      </c>
      <c r="P2464" s="12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t="b">
        <v>1</v>
      </c>
      <c r="T2464" t="s">
        <v>8279</v>
      </c>
      <c r="U2464" s="6">
        <f t="shared" si="270"/>
        <v>41089.186296296299</v>
      </c>
      <c r="V2464" s="9">
        <f t="shared" si="272"/>
        <v>2012</v>
      </c>
      <c r="W2464" s="6">
        <f t="shared" si="271"/>
        <v>41109.186296296299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H2465" t="s">
        <v>8224</v>
      </c>
      <c r="I2465" t="s">
        <v>8246</v>
      </c>
      <c r="K2465">
        <v>1366138800</v>
      </c>
      <c r="L2465">
        <v>1362710425</v>
      </c>
      <c r="M2465" t="b">
        <v>0</v>
      </c>
      <c r="N2465">
        <v>75</v>
      </c>
      <c r="O2465" s="9">
        <f t="shared" si="266"/>
        <v>116.25</v>
      </c>
      <c r="P2465" s="12">
        <f t="shared" si="267"/>
        <v>31</v>
      </c>
      <c r="Q2465" t="str">
        <f t="shared" si="268"/>
        <v>music</v>
      </c>
      <c r="R2465" t="str">
        <f t="shared" si="269"/>
        <v>indie rock</v>
      </c>
      <c r="S2465" t="b">
        <v>1</v>
      </c>
      <c r="T2465" t="s">
        <v>8279</v>
      </c>
      <c r="U2465" s="6">
        <f t="shared" si="270"/>
        <v>41341.111400462964</v>
      </c>
      <c r="V2465" s="9">
        <f t="shared" si="272"/>
        <v>2013</v>
      </c>
      <c r="W2465" s="6">
        <f t="shared" si="271"/>
        <v>41380.791666666664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H2466" t="s">
        <v>8229</v>
      </c>
      <c r="I2466" t="s">
        <v>8251</v>
      </c>
      <c r="K2466">
        <v>1443641340</v>
      </c>
      <c r="L2466">
        <v>1441143397</v>
      </c>
      <c r="M2466" t="b">
        <v>0</v>
      </c>
      <c r="N2466">
        <v>43</v>
      </c>
      <c r="O2466" s="9">
        <f t="shared" si="266"/>
        <v>111.1</v>
      </c>
      <c r="P2466" s="12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t="b">
        <v>1</v>
      </c>
      <c r="T2466" t="s">
        <v>8279</v>
      </c>
      <c r="U2466" s="6">
        <f t="shared" si="270"/>
        <v>42248.90042824074</v>
      </c>
      <c r="V2466" s="9">
        <f t="shared" si="272"/>
        <v>2015</v>
      </c>
      <c r="W2466" s="6">
        <f t="shared" si="271"/>
        <v>42277.811805555553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H2467" t="s">
        <v>8224</v>
      </c>
      <c r="I2467" t="s">
        <v>8246</v>
      </c>
      <c r="K2467">
        <v>1348420548</v>
      </c>
      <c r="L2467">
        <v>1345828548</v>
      </c>
      <c r="M2467" t="b">
        <v>0</v>
      </c>
      <c r="N2467">
        <v>48</v>
      </c>
      <c r="O2467" s="9">
        <f t="shared" si="266"/>
        <v>180.14285714285714</v>
      </c>
      <c r="P2467" s="12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t="b">
        <v>1</v>
      </c>
      <c r="T2467" t="s">
        <v>8279</v>
      </c>
      <c r="U2467" s="6">
        <f t="shared" si="270"/>
        <v>41145.719305555554</v>
      </c>
      <c r="V2467" s="9">
        <f t="shared" si="272"/>
        <v>2012</v>
      </c>
      <c r="W2467" s="6">
        <f t="shared" si="271"/>
        <v>41175.719305555554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H2468" t="s">
        <v>8224</v>
      </c>
      <c r="I2468" t="s">
        <v>8246</v>
      </c>
      <c r="K2468">
        <v>1368066453</v>
      </c>
      <c r="L2468">
        <v>1365474453</v>
      </c>
      <c r="M2468" t="b">
        <v>0</v>
      </c>
      <c r="N2468">
        <v>52</v>
      </c>
      <c r="O2468" s="9">
        <f t="shared" si="266"/>
        <v>100</v>
      </c>
      <c r="P2468" s="12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t="b">
        <v>1</v>
      </c>
      <c r="T2468" t="s">
        <v>8279</v>
      </c>
      <c r="U2468" s="6">
        <f t="shared" si="270"/>
        <v>41373.102465277778</v>
      </c>
      <c r="V2468" s="9">
        <f t="shared" si="272"/>
        <v>2013</v>
      </c>
      <c r="W2468" s="6">
        <f t="shared" si="271"/>
        <v>41403.102465277778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H2469" t="s">
        <v>8224</v>
      </c>
      <c r="I2469" t="s">
        <v>8246</v>
      </c>
      <c r="K2469">
        <v>1336669200</v>
      </c>
      <c r="L2469">
        <v>1335473931</v>
      </c>
      <c r="M2469" t="b">
        <v>0</v>
      </c>
      <c r="N2469">
        <v>43</v>
      </c>
      <c r="O2469" s="9">
        <f t="shared" si="266"/>
        <v>118.5</v>
      </c>
      <c r="P2469" s="12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t="b">
        <v>1</v>
      </c>
      <c r="T2469" t="s">
        <v>8279</v>
      </c>
      <c r="U2469" s="6">
        <f t="shared" si="270"/>
        <v>41025.874201388891</v>
      </c>
      <c r="V2469" s="9">
        <f t="shared" si="272"/>
        <v>2012</v>
      </c>
      <c r="W2469" s="6">
        <f t="shared" si="271"/>
        <v>41039.708333333336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H2470" t="s">
        <v>8224</v>
      </c>
      <c r="I2470" t="s">
        <v>8246</v>
      </c>
      <c r="K2470">
        <v>1351400400</v>
      </c>
      <c r="L2470">
        <v>1348285321</v>
      </c>
      <c r="M2470" t="b">
        <v>0</v>
      </c>
      <c r="N2470">
        <v>58</v>
      </c>
      <c r="O2470" s="9">
        <f t="shared" si="266"/>
        <v>107.217</v>
      </c>
      <c r="P2470" s="12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t="b">
        <v>1</v>
      </c>
      <c r="T2470" t="s">
        <v>8279</v>
      </c>
      <c r="U2470" s="6">
        <f t="shared" si="270"/>
        <v>41174.154178240744</v>
      </c>
      <c r="V2470" s="9">
        <f t="shared" si="272"/>
        <v>2012</v>
      </c>
      <c r="W2470" s="6">
        <f t="shared" si="271"/>
        <v>41210.208333333336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H2471" t="s">
        <v>8224</v>
      </c>
      <c r="I2471" t="s">
        <v>8246</v>
      </c>
      <c r="K2471">
        <v>1297160329</v>
      </c>
      <c r="L2471">
        <v>1295000329</v>
      </c>
      <c r="M2471" t="b">
        <v>0</v>
      </c>
      <c r="N2471">
        <v>47</v>
      </c>
      <c r="O2471" s="9">
        <f t="shared" si="266"/>
        <v>113.66666666666667</v>
      </c>
      <c r="P2471" s="12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t="b">
        <v>1</v>
      </c>
      <c r="T2471" t="s">
        <v>8279</v>
      </c>
      <c r="U2471" s="6">
        <f t="shared" si="270"/>
        <v>40557.429733796293</v>
      </c>
      <c r="V2471" s="9">
        <f t="shared" si="272"/>
        <v>2011</v>
      </c>
      <c r="W2471" s="6">
        <f t="shared" si="271"/>
        <v>40582.429733796293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H2472" t="s">
        <v>8224</v>
      </c>
      <c r="I2472" t="s">
        <v>8246</v>
      </c>
      <c r="K2472">
        <v>1337824055</v>
      </c>
      <c r="L2472">
        <v>1335232055</v>
      </c>
      <c r="M2472" t="b">
        <v>0</v>
      </c>
      <c r="N2472">
        <v>36</v>
      </c>
      <c r="O2472" s="9">
        <f t="shared" si="266"/>
        <v>103.16400000000002</v>
      </c>
      <c r="P2472" s="1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t="b">
        <v>1</v>
      </c>
      <c r="T2472" t="s">
        <v>8279</v>
      </c>
      <c r="U2472" s="6">
        <f t="shared" si="270"/>
        <v>41023.07471064815</v>
      </c>
      <c r="V2472" s="9">
        <f t="shared" si="272"/>
        <v>2012</v>
      </c>
      <c r="W2472" s="6">
        <f t="shared" si="271"/>
        <v>41053.07471064815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H2473" t="s">
        <v>8224</v>
      </c>
      <c r="I2473" t="s">
        <v>8246</v>
      </c>
      <c r="K2473">
        <v>1327535392</v>
      </c>
      <c r="L2473">
        <v>1324079392</v>
      </c>
      <c r="M2473" t="b">
        <v>0</v>
      </c>
      <c r="N2473">
        <v>17</v>
      </c>
      <c r="O2473" s="9">
        <f t="shared" si="266"/>
        <v>128</v>
      </c>
      <c r="P2473" s="12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t="b">
        <v>1</v>
      </c>
      <c r="T2473" t="s">
        <v>8279</v>
      </c>
      <c r="U2473" s="6">
        <f t="shared" si="270"/>
        <v>40893.992962962962</v>
      </c>
      <c r="V2473" s="9">
        <f t="shared" si="272"/>
        <v>2011</v>
      </c>
      <c r="W2473" s="6">
        <f t="shared" si="271"/>
        <v>40933.992962962962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H2474" t="s">
        <v>8224</v>
      </c>
      <c r="I2474" t="s">
        <v>8246</v>
      </c>
      <c r="K2474">
        <v>1283562180</v>
      </c>
      <c r="L2474">
        <v>1277433980</v>
      </c>
      <c r="M2474" t="b">
        <v>0</v>
      </c>
      <c r="N2474">
        <v>104</v>
      </c>
      <c r="O2474" s="9">
        <f t="shared" si="266"/>
        <v>135.76026666666667</v>
      </c>
      <c r="P2474" s="12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t="b">
        <v>1</v>
      </c>
      <c r="T2474" t="s">
        <v>8279</v>
      </c>
      <c r="U2474" s="6">
        <f t="shared" si="270"/>
        <v>40354.11550925926</v>
      </c>
      <c r="V2474" s="9">
        <f t="shared" si="272"/>
        <v>2010</v>
      </c>
      <c r="W2474" s="6">
        <f t="shared" si="271"/>
        <v>40425.043749999997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H2475" t="s">
        <v>8224</v>
      </c>
      <c r="I2475" t="s">
        <v>8246</v>
      </c>
      <c r="K2475">
        <v>1352573869</v>
      </c>
      <c r="L2475">
        <v>1349978269</v>
      </c>
      <c r="M2475" t="b">
        <v>0</v>
      </c>
      <c r="N2475">
        <v>47</v>
      </c>
      <c r="O2475" s="9">
        <f t="shared" si="266"/>
        <v>100</v>
      </c>
      <c r="P2475" s="12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t="b">
        <v>1</v>
      </c>
      <c r="T2475" t="s">
        <v>8279</v>
      </c>
      <c r="U2475" s="6">
        <f t="shared" si="270"/>
        <v>41193.748483796298</v>
      </c>
      <c r="V2475" s="9">
        <f t="shared" si="272"/>
        <v>2012</v>
      </c>
      <c r="W2475" s="6">
        <f t="shared" si="271"/>
        <v>41223.790150462963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H2476" t="s">
        <v>8224</v>
      </c>
      <c r="I2476" t="s">
        <v>8246</v>
      </c>
      <c r="K2476">
        <v>1286756176</v>
      </c>
      <c r="L2476">
        <v>1282868176</v>
      </c>
      <c r="M2476" t="b">
        <v>0</v>
      </c>
      <c r="N2476">
        <v>38</v>
      </c>
      <c r="O2476" s="9">
        <f t="shared" si="266"/>
        <v>100.00360000000001</v>
      </c>
      <c r="P2476" s="12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t="b">
        <v>1</v>
      </c>
      <c r="T2476" t="s">
        <v>8279</v>
      </c>
      <c r="U2476" s="6">
        <f t="shared" si="270"/>
        <v>40417.011296296296</v>
      </c>
      <c r="V2476" s="9">
        <f t="shared" si="272"/>
        <v>2010</v>
      </c>
      <c r="W2476" s="6">
        <f t="shared" si="271"/>
        <v>40462.011296296296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H2477" t="s">
        <v>8224</v>
      </c>
      <c r="I2477" t="s">
        <v>8246</v>
      </c>
      <c r="K2477">
        <v>1278799200</v>
      </c>
      <c r="L2477">
        <v>1273647255</v>
      </c>
      <c r="M2477" t="b">
        <v>0</v>
      </c>
      <c r="N2477">
        <v>81</v>
      </c>
      <c r="O2477" s="9">
        <f t="shared" si="266"/>
        <v>104.72</v>
      </c>
      <c r="P2477" s="12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t="b">
        <v>1</v>
      </c>
      <c r="T2477" t="s">
        <v>8279</v>
      </c>
      <c r="U2477" s="6">
        <f t="shared" si="270"/>
        <v>40310.287673611107</v>
      </c>
      <c r="V2477" s="9">
        <f t="shared" si="272"/>
        <v>2010</v>
      </c>
      <c r="W2477" s="6">
        <f t="shared" si="271"/>
        <v>40369.916666666664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H2478" t="s">
        <v>8224</v>
      </c>
      <c r="I2478" t="s">
        <v>8246</v>
      </c>
      <c r="K2478">
        <v>1415004770</v>
      </c>
      <c r="L2478">
        <v>1412149970</v>
      </c>
      <c r="M2478" t="b">
        <v>0</v>
      </c>
      <c r="N2478">
        <v>55</v>
      </c>
      <c r="O2478" s="9">
        <f t="shared" si="266"/>
        <v>105.02249999999999</v>
      </c>
      <c r="P2478" s="12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t="b">
        <v>1</v>
      </c>
      <c r="T2478" t="s">
        <v>8279</v>
      </c>
      <c r="U2478" s="6">
        <f t="shared" si="270"/>
        <v>41913.328356481477</v>
      </c>
      <c r="V2478" s="9">
        <f t="shared" si="272"/>
        <v>2014</v>
      </c>
      <c r="W2478" s="6">
        <f t="shared" si="271"/>
        <v>41946.370023148149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H2479" t="s">
        <v>8224</v>
      </c>
      <c r="I2479" t="s">
        <v>8246</v>
      </c>
      <c r="K2479">
        <v>1344789345</v>
      </c>
      <c r="L2479">
        <v>1340901345</v>
      </c>
      <c r="M2479" t="b">
        <v>0</v>
      </c>
      <c r="N2479">
        <v>41</v>
      </c>
      <c r="O2479" s="9">
        <f t="shared" si="266"/>
        <v>171.33333333333334</v>
      </c>
      <c r="P2479" s="12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t="b">
        <v>1</v>
      </c>
      <c r="T2479" t="s">
        <v>8279</v>
      </c>
      <c r="U2479" s="6">
        <f t="shared" si="270"/>
        <v>41088.691493055558</v>
      </c>
      <c r="V2479" s="9">
        <f t="shared" si="272"/>
        <v>2012</v>
      </c>
      <c r="W2479" s="6">
        <f t="shared" si="271"/>
        <v>41133.691493055558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H2480" t="s">
        <v>8224</v>
      </c>
      <c r="I2480" t="s">
        <v>8246</v>
      </c>
      <c r="K2480">
        <v>1358117313</v>
      </c>
      <c r="L2480">
        <v>1355525313</v>
      </c>
      <c r="M2480" t="b">
        <v>0</v>
      </c>
      <c r="N2480">
        <v>79</v>
      </c>
      <c r="O2480" s="9">
        <f t="shared" si="266"/>
        <v>127.5</v>
      </c>
      <c r="P2480" s="12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t="b">
        <v>1</v>
      </c>
      <c r="T2480" t="s">
        <v>8279</v>
      </c>
      <c r="U2480" s="6">
        <f t="shared" si="270"/>
        <v>41257.950381944444</v>
      </c>
      <c r="V2480" s="9">
        <f t="shared" si="272"/>
        <v>2012</v>
      </c>
      <c r="W2480" s="6">
        <f t="shared" si="271"/>
        <v>41287.950381944444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H2481" t="s">
        <v>8224</v>
      </c>
      <c r="I2481" t="s">
        <v>8246</v>
      </c>
      <c r="K2481">
        <v>1343440800</v>
      </c>
      <c r="L2481">
        <v>1342545994</v>
      </c>
      <c r="M2481" t="b">
        <v>0</v>
      </c>
      <c r="N2481">
        <v>16</v>
      </c>
      <c r="O2481" s="9">
        <f t="shared" si="266"/>
        <v>133.44333333333333</v>
      </c>
      <c r="P2481" s="12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t="b">
        <v>1</v>
      </c>
      <c r="T2481" t="s">
        <v>8279</v>
      </c>
      <c r="U2481" s="6">
        <f t="shared" si="270"/>
        <v>41107.726782407408</v>
      </c>
      <c r="V2481" s="9">
        <f t="shared" si="272"/>
        <v>2012</v>
      </c>
      <c r="W2481" s="6">
        <f t="shared" si="271"/>
        <v>41118.083333333336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H2482" t="s">
        <v>8224</v>
      </c>
      <c r="I2482" t="s">
        <v>8246</v>
      </c>
      <c r="K2482">
        <v>1444516084</v>
      </c>
      <c r="L2482">
        <v>1439332084</v>
      </c>
      <c r="M2482" t="b">
        <v>0</v>
      </c>
      <c r="N2482">
        <v>8</v>
      </c>
      <c r="O2482" s="9">
        <f t="shared" si="266"/>
        <v>100</v>
      </c>
      <c r="P2482" s="12">
        <f t="shared" si="267"/>
        <v>250</v>
      </c>
      <c r="Q2482" t="str">
        <f t="shared" si="268"/>
        <v>music</v>
      </c>
      <c r="R2482" t="str">
        <f t="shared" si="269"/>
        <v>indie rock</v>
      </c>
      <c r="S2482" t="b">
        <v>1</v>
      </c>
      <c r="T2482" t="s">
        <v>8279</v>
      </c>
      <c r="U2482" s="6">
        <f t="shared" si="270"/>
        <v>42227.936157407406</v>
      </c>
      <c r="V2482" s="9">
        <f t="shared" si="272"/>
        <v>2015</v>
      </c>
      <c r="W2482" s="6">
        <f t="shared" si="271"/>
        <v>42287.936157407406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H2483" t="s">
        <v>8224</v>
      </c>
      <c r="I2483" t="s">
        <v>8246</v>
      </c>
      <c r="K2483">
        <v>1335799808</v>
      </c>
      <c r="L2483">
        <v>1333207808</v>
      </c>
      <c r="M2483" t="b">
        <v>0</v>
      </c>
      <c r="N2483">
        <v>95</v>
      </c>
      <c r="O2483" s="9">
        <f t="shared" si="266"/>
        <v>112.91099999999999</v>
      </c>
      <c r="P2483" s="12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t="b">
        <v>1</v>
      </c>
      <c r="T2483" t="s">
        <v>8279</v>
      </c>
      <c r="U2483" s="6">
        <f t="shared" si="270"/>
        <v>40999.645925925928</v>
      </c>
      <c r="V2483" s="9">
        <f t="shared" si="272"/>
        <v>2012</v>
      </c>
      <c r="W2483" s="6">
        <f t="shared" si="271"/>
        <v>41029.645925925928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H2484" t="s">
        <v>8224</v>
      </c>
      <c r="I2484" t="s">
        <v>8246</v>
      </c>
      <c r="K2484">
        <v>1312224383</v>
      </c>
      <c r="L2484">
        <v>1308336383</v>
      </c>
      <c r="M2484" t="b">
        <v>0</v>
      </c>
      <c r="N2484">
        <v>25</v>
      </c>
      <c r="O2484" s="9">
        <f t="shared" si="266"/>
        <v>100.1</v>
      </c>
      <c r="P2484" s="12">
        <f t="shared" si="267"/>
        <v>40.04</v>
      </c>
      <c r="Q2484" t="str">
        <f t="shared" si="268"/>
        <v>music</v>
      </c>
      <c r="R2484" t="str">
        <f t="shared" si="269"/>
        <v>indie rock</v>
      </c>
      <c r="S2484" t="b">
        <v>1</v>
      </c>
      <c r="T2484" t="s">
        <v>8279</v>
      </c>
      <c r="U2484" s="6">
        <f t="shared" si="270"/>
        <v>40711.782210648147</v>
      </c>
      <c r="V2484" s="9">
        <f t="shared" si="272"/>
        <v>2011</v>
      </c>
      <c r="W2484" s="6">
        <f t="shared" si="271"/>
        <v>40756.782210648147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H2485" t="s">
        <v>8224</v>
      </c>
      <c r="I2485" t="s">
        <v>8246</v>
      </c>
      <c r="K2485">
        <v>1335891603</v>
      </c>
      <c r="L2485">
        <v>1330711203</v>
      </c>
      <c r="M2485" t="b">
        <v>0</v>
      </c>
      <c r="N2485">
        <v>19</v>
      </c>
      <c r="O2485" s="9">
        <f t="shared" si="266"/>
        <v>113.72727272727273</v>
      </c>
      <c r="P2485" s="12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t="b">
        <v>1</v>
      </c>
      <c r="T2485" t="s">
        <v>8279</v>
      </c>
      <c r="U2485" s="6">
        <f t="shared" si="270"/>
        <v>40970.750034722223</v>
      </c>
      <c r="V2485" s="9">
        <f t="shared" si="272"/>
        <v>2012</v>
      </c>
      <c r="W2485" s="6">
        <f t="shared" si="271"/>
        <v>41030.708368055552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H2486" t="s">
        <v>8224</v>
      </c>
      <c r="I2486" t="s">
        <v>8246</v>
      </c>
      <c r="K2486">
        <v>1316124003</v>
      </c>
      <c r="L2486">
        <v>1313532003</v>
      </c>
      <c r="M2486" t="b">
        <v>0</v>
      </c>
      <c r="N2486">
        <v>90</v>
      </c>
      <c r="O2486" s="9">
        <f t="shared" si="266"/>
        <v>119.31742857142855</v>
      </c>
      <c r="P2486" s="12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t="b">
        <v>1</v>
      </c>
      <c r="T2486" t="s">
        <v>8279</v>
      </c>
      <c r="U2486" s="6">
        <f t="shared" si="270"/>
        <v>40771.916701388887</v>
      </c>
      <c r="V2486" s="9">
        <f t="shared" si="272"/>
        <v>2011</v>
      </c>
      <c r="W2486" s="6">
        <f t="shared" si="271"/>
        <v>40801.916701388887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H2487" t="s">
        <v>8224</v>
      </c>
      <c r="I2487" t="s">
        <v>8246</v>
      </c>
      <c r="K2487">
        <v>1318463879</v>
      </c>
      <c r="L2487">
        <v>1315439879</v>
      </c>
      <c r="M2487" t="b">
        <v>0</v>
      </c>
      <c r="N2487">
        <v>41</v>
      </c>
      <c r="O2487" s="9">
        <f t="shared" si="266"/>
        <v>103.25</v>
      </c>
      <c r="P2487" s="12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t="b">
        <v>1</v>
      </c>
      <c r="T2487" t="s">
        <v>8279</v>
      </c>
      <c r="U2487" s="6">
        <f t="shared" si="270"/>
        <v>40793.998599537037</v>
      </c>
      <c r="V2487" s="9">
        <f t="shared" si="272"/>
        <v>2011</v>
      </c>
      <c r="W2487" s="6">
        <f t="shared" si="271"/>
        <v>40828.998599537037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H2488" t="s">
        <v>8224</v>
      </c>
      <c r="I2488" t="s">
        <v>8246</v>
      </c>
      <c r="K2488">
        <v>1335113976</v>
      </c>
      <c r="L2488">
        <v>1332521976</v>
      </c>
      <c r="M2488" t="b">
        <v>0</v>
      </c>
      <c r="N2488">
        <v>30</v>
      </c>
      <c r="O2488" s="9">
        <f t="shared" si="266"/>
        <v>265.66666666666669</v>
      </c>
      <c r="P2488" s="12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t="b">
        <v>1</v>
      </c>
      <c r="T2488" t="s">
        <v>8279</v>
      </c>
      <c r="U2488" s="6">
        <f t="shared" si="270"/>
        <v>40991.708055555559</v>
      </c>
      <c r="V2488" s="9">
        <f t="shared" si="272"/>
        <v>2012</v>
      </c>
      <c r="W2488" s="6">
        <f t="shared" si="271"/>
        <v>41021.708055555559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H2489" t="s">
        <v>8224</v>
      </c>
      <c r="I2489" t="s">
        <v>8246</v>
      </c>
      <c r="K2489">
        <v>1338083997</v>
      </c>
      <c r="L2489">
        <v>1335491997</v>
      </c>
      <c r="M2489" t="b">
        <v>0</v>
      </c>
      <c r="N2489">
        <v>38</v>
      </c>
      <c r="O2489" s="9">
        <f t="shared" si="266"/>
        <v>100.05066666666667</v>
      </c>
      <c r="P2489" s="12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t="b">
        <v>1</v>
      </c>
      <c r="T2489" t="s">
        <v>8279</v>
      </c>
      <c r="U2489" s="6">
        <f t="shared" si="270"/>
        <v>41026.083298611113</v>
      </c>
      <c r="V2489" s="9">
        <f t="shared" si="272"/>
        <v>2012</v>
      </c>
      <c r="W2489" s="6">
        <f t="shared" si="271"/>
        <v>41056.083298611113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H2490" t="s">
        <v>8224</v>
      </c>
      <c r="I2490" t="s">
        <v>8246</v>
      </c>
      <c r="K2490">
        <v>1321459908</v>
      </c>
      <c r="L2490">
        <v>1318864308</v>
      </c>
      <c r="M2490" t="b">
        <v>0</v>
      </c>
      <c r="N2490">
        <v>65</v>
      </c>
      <c r="O2490" s="9">
        <f t="shared" si="266"/>
        <v>106.7</v>
      </c>
      <c r="P2490" s="12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t="b">
        <v>1</v>
      </c>
      <c r="T2490" t="s">
        <v>8279</v>
      </c>
      <c r="U2490" s="6">
        <f t="shared" si="270"/>
        <v>40833.633194444446</v>
      </c>
      <c r="V2490" s="9">
        <f t="shared" si="272"/>
        <v>2011</v>
      </c>
      <c r="W2490" s="6">
        <f t="shared" si="271"/>
        <v>40863.674861111111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H2491" t="s">
        <v>8224</v>
      </c>
      <c r="I2491" t="s">
        <v>8246</v>
      </c>
      <c r="K2491">
        <v>1368117239</v>
      </c>
      <c r="L2491">
        <v>1365525239</v>
      </c>
      <c r="M2491" t="b">
        <v>0</v>
      </c>
      <c r="N2491">
        <v>75</v>
      </c>
      <c r="O2491" s="9">
        <f t="shared" si="266"/>
        <v>133.67142857142858</v>
      </c>
      <c r="P2491" s="12">
        <f t="shared" si="267"/>
        <v>62.38</v>
      </c>
      <c r="Q2491" t="str">
        <f t="shared" si="268"/>
        <v>music</v>
      </c>
      <c r="R2491" t="str">
        <f t="shared" si="269"/>
        <v>indie rock</v>
      </c>
      <c r="S2491" t="b">
        <v>1</v>
      </c>
      <c r="T2491" t="s">
        <v>8279</v>
      </c>
      <c r="U2491" s="6">
        <f t="shared" si="270"/>
        <v>41373.690266203703</v>
      </c>
      <c r="V2491" s="9">
        <f t="shared" si="272"/>
        <v>2013</v>
      </c>
      <c r="W2491" s="6">
        <f t="shared" si="271"/>
        <v>41403.690266203703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H2492" t="s">
        <v>8224</v>
      </c>
      <c r="I2492" t="s">
        <v>8246</v>
      </c>
      <c r="K2492">
        <v>1340429276</v>
      </c>
      <c r="L2492">
        <v>1335245276</v>
      </c>
      <c r="M2492" t="b">
        <v>0</v>
      </c>
      <c r="N2492">
        <v>16</v>
      </c>
      <c r="O2492" s="9">
        <f t="shared" si="266"/>
        <v>121.4</v>
      </c>
      <c r="P2492" s="1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t="b">
        <v>1</v>
      </c>
      <c r="T2492" t="s">
        <v>8279</v>
      </c>
      <c r="U2492" s="6">
        <f t="shared" si="270"/>
        <v>41023.227731481486</v>
      </c>
      <c r="V2492" s="9">
        <f t="shared" si="272"/>
        <v>2012</v>
      </c>
      <c r="W2492" s="6">
        <f t="shared" si="271"/>
        <v>41083.227731481486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H2493" t="s">
        <v>8224</v>
      </c>
      <c r="I2493" t="s">
        <v>8246</v>
      </c>
      <c r="K2493">
        <v>1295142660</v>
      </c>
      <c r="L2493">
        <v>1293739714</v>
      </c>
      <c r="M2493" t="b">
        <v>0</v>
      </c>
      <c r="N2493">
        <v>10</v>
      </c>
      <c r="O2493" s="9">
        <f t="shared" si="266"/>
        <v>103.2</v>
      </c>
      <c r="P2493" s="12">
        <f t="shared" si="267"/>
        <v>51.6</v>
      </c>
      <c r="Q2493" t="str">
        <f t="shared" si="268"/>
        <v>music</v>
      </c>
      <c r="R2493" t="str">
        <f t="shared" si="269"/>
        <v>indie rock</v>
      </c>
      <c r="S2493" t="b">
        <v>1</v>
      </c>
      <c r="T2493" t="s">
        <v>8279</v>
      </c>
      <c r="U2493" s="6">
        <f t="shared" si="270"/>
        <v>40542.839282407411</v>
      </c>
      <c r="V2493" s="9">
        <f t="shared" si="272"/>
        <v>2010</v>
      </c>
      <c r="W2493" s="6">
        <f t="shared" si="271"/>
        <v>40559.077083333337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H2494" t="s">
        <v>8224</v>
      </c>
      <c r="I2494" t="s">
        <v>8246</v>
      </c>
      <c r="K2494">
        <v>1339840740</v>
      </c>
      <c r="L2494">
        <v>1335397188</v>
      </c>
      <c r="M2494" t="b">
        <v>0</v>
      </c>
      <c r="N2494">
        <v>27</v>
      </c>
      <c r="O2494" s="9">
        <f t="shared" si="266"/>
        <v>125</v>
      </c>
      <c r="P2494" s="12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t="b">
        <v>1</v>
      </c>
      <c r="T2494" t="s">
        <v>8279</v>
      </c>
      <c r="U2494" s="6">
        <f t="shared" si="270"/>
        <v>41024.985972222225</v>
      </c>
      <c r="V2494" s="9">
        <f t="shared" si="272"/>
        <v>2012</v>
      </c>
      <c r="W2494" s="6">
        <f t="shared" si="271"/>
        <v>41076.415972222225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H2495" t="s">
        <v>8224</v>
      </c>
      <c r="I2495" t="s">
        <v>8246</v>
      </c>
      <c r="K2495">
        <v>1367208140</v>
      </c>
      <c r="L2495">
        <v>1363320140</v>
      </c>
      <c r="M2495" t="b">
        <v>0</v>
      </c>
      <c r="N2495">
        <v>259</v>
      </c>
      <c r="O2495" s="9">
        <f t="shared" si="266"/>
        <v>128.69999999999999</v>
      </c>
      <c r="P2495" s="12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t="b">
        <v>1</v>
      </c>
      <c r="T2495" t="s">
        <v>8279</v>
      </c>
      <c r="U2495" s="6">
        <f t="shared" si="270"/>
        <v>41348.168287037035</v>
      </c>
      <c r="V2495" s="9">
        <f t="shared" si="272"/>
        <v>2013</v>
      </c>
      <c r="W2495" s="6">
        <f t="shared" si="271"/>
        <v>41393.168287037035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H2496" t="s">
        <v>8224</v>
      </c>
      <c r="I2496" t="s">
        <v>8246</v>
      </c>
      <c r="K2496">
        <v>1337786944</v>
      </c>
      <c r="L2496">
        <v>1335194944</v>
      </c>
      <c r="M2496" t="b">
        <v>0</v>
      </c>
      <c r="N2496">
        <v>39</v>
      </c>
      <c r="O2496" s="9">
        <f t="shared" si="266"/>
        <v>101.00533333333334</v>
      </c>
      <c r="P2496" s="12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t="b">
        <v>1</v>
      </c>
      <c r="T2496" t="s">
        <v>8279</v>
      </c>
      <c r="U2496" s="6">
        <f t="shared" si="270"/>
        <v>41022.645185185189</v>
      </c>
      <c r="V2496" s="9">
        <f t="shared" si="272"/>
        <v>2012</v>
      </c>
      <c r="W2496" s="6">
        <f t="shared" si="271"/>
        <v>41052.645185185189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H2497" t="s">
        <v>8224</v>
      </c>
      <c r="I2497" t="s">
        <v>8246</v>
      </c>
      <c r="K2497">
        <v>1339022575</v>
      </c>
      <c r="L2497">
        <v>1336430575</v>
      </c>
      <c r="M2497" t="b">
        <v>0</v>
      </c>
      <c r="N2497">
        <v>42</v>
      </c>
      <c r="O2497" s="9">
        <f t="shared" si="266"/>
        <v>127.53666666666666</v>
      </c>
      <c r="P2497" s="12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t="b">
        <v>1</v>
      </c>
      <c r="T2497" t="s">
        <v>8279</v>
      </c>
      <c r="U2497" s="6">
        <f t="shared" si="270"/>
        <v>41036.946469907409</v>
      </c>
      <c r="V2497" s="9">
        <f t="shared" si="272"/>
        <v>2012</v>
      </c>
      <c r="W2497" s="6">
        <f t="shared" si="271"/>
        <v>41066.946469907409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H2498" t="s">
        <v>8224</v>
      </c>
      <c r="I2498" t="s">
        <v>8246</v>
      </c>
      <c r="K2498">
        <v>1364597692</v>
      </c>
      <c r="L2498">
        <v>1361577292</v>
      </c>
      <c r="M2498" t="b">
        <v>0</v>
      </c>
      <c r="N2498">
        <v>10</v>
      </c>
      <c r="O2498" s="9">
        <f t="shared" si="266"/>
        <v>100</v>
      </c>
      <c r="P2498" s="12">
        <f t="shared" si="267"/>
        <v>600</v>
      </c>
      <c r="Q2498" t="str">
        <f t="shared" si="268"/>
        <v>music</v>
      </c>
      <c r="R2498" t="str">
        <f t="shared" si="269"/>
        <v>indie rock</v>
      </c>
      <c r="S2498" t="b">
        <v>1</v>
      </c>
      <c r="T2498" t="s">
        <v>8279</v>
      </c>
      <c r="U2498" s="6">
        <f t="shared" si="270"/>
        <v>41327.996435185181</v>
      </c>
      <c r="V2498" s="9">
        <f t="shared" si="272"/>
        <v>2013</v>
      </c>
      <c r="W2498" s="6">
        <f t="shared" si="271"/>
        <v>41362.954768518517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H2499" t="s">
        <v>8224</v>
      </c>
      <c r="I2499" t="s">
        <v>8246</v>
      </c>
      <c r="K2499">
        <v>1312578338</v>
      </c>
      <c r="L2499">
        <v>1309986338</v>
      </c>
      <c r="M2499" t="b">
        <v>0</v>
      </c>
      <c r="N2499">
        <v>56</v>
      </c>
      <c r="O2499" s="9">
        <f t="shared" ref="O2499:O2562" si="273">E2499*100/D2499</f>
        <v>112.77149999999999</v>
      </c>
      <c r="P2499" s="12">
        <f t="shared" ref="P2499:P2562" si="274">IF(N2499=0,0,E2499/N2499)</f>
        <v>80.551071428571419</v>
      </c>
      <c r="Q2499" t="str">
        <f t="shared" ref="Q2499:Q2562" si="275">LEFT(T2499,FIND("/",T2499)-1)</f>
        <v>music</v>
      </c>
      <c r="R2499" t="str">
        <f t="shared" ref="R2499:R2562" si="276">RIGHT(T2499,LEN(T2499)-FIND("/",T2499))</f>
        <v>indie rock</v>
      </c>
      <c r="S2499" t="b">
        <v>1</v>
      </c>
      <c r="T2499" t="s">
        <v>8279</v>
      </c>
      <c r="U2499" s="6">
        <f t="shared" ref="U2499:U2562" si="277">(L2499/86400)+DATE(1970,1,1)</f>
        <v>40730.878912037035</v>
      </c>
      <c r="V2499" s="9">
        <f t="shared" si="272"/>
        <v>2011</v>
      </c>
      <c r="W2499" s="6">
        <f t="shared" ref="W2499:W2562" si="278">(K2499/86400)+DATE(1970,1,1)</f>
        <v>40760.878912037035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H2500" t="s">
        <v>8224</v>
      </c>
      <c r="I2500" t="s">
        <v>8246</v>
      </c>
      <c r="K2500">
        <v>1422400387</v>
      </c>
      <c r="L2500">
        <v>1421190787</v>
      </c>
      <c r="M2500" t="b">
        <v>0</v>
      </c>
      <c r="N2500">
        <v>20</v>
      </c>
      <c r="O2500" s="9">
        <f t="shared" si="273"/>
        <v>105.6</v>
      </c>
      <c r="P2500" s="12">
        <f t="shared" si="274"/>
        <v>52.8</v>
      </c>
      <c r="Q2500" t="str">
        <f t="shared" si="275"/>
        <v>music</v>
      </c>
      <c r="R2500" t="str">
        <f t="shared" si="276"/>
        <v>indie rock</v>
      </c>
      <c r="S2500" t="b">
        <v>1</v>
      </c>
      <c r="T2500" t="s">
        <v>8279</v>
      </c>
      <c r="U2500" s="6">
        <f t="shared" si="277"/>
        <v>42017.967442129629</v>
      </c>
      <c r="V2500" s="9">
        <f t="shared" ref="V2500:V2563" si="279">YEAR(U2500)</f>
        <v>2015</v>
      </c>
      <c r="W2500" s="6">
        <f t="shared" si="278"/>
        <v>42031.967442129629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H2501" t="s">
        <v>8224</v>
      </c>
      <c r="I2501" t="s">
        <v>8246</v>
      </c>
      <c r="K2501">
        <v>1356976800</v>
      </c>
      <c r="L2501">
        <v>1352820837</v>
      </c>
      <c r="M2501" t="b">
        <v>0</v>
      </c>
      <c r="N2501">
        <v>170</v>
      </c>
      <c r="O2501" s="9">
        <f t="shared" si="273"/>
        <v>202.625</v>
      </c>
      <c r="P2501" s="12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t="b">
        <v>1</v>
      </c>
      <c r="T2501" t="s">
        <v>8279</v>
      </c>
      <c r="U2501" s="6">
        <f t="shared" si="277"/>
        <v>41226.648576388892</v>
      </c>
      <c r="V2501" s="9">
        <f t="shared" si="279"/>
        <v>2012</v>
      </c>
      <c r="W2501" s="6">
        <f t="shared" si="278"/>
        <v>41274.75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H2502" t="s">
        <v>8224</v>
      </c>
      <c r="I2502" t="s">
        <v>8246</v>
      </c>
      <c r="K2502">
        <v>1340476375</v>
      </c>
      <c r="L2502">
        <v>1337884375</v>
      </c>
      <c r="M2502" t="b">
        <v>0</v>
      </c>
      <c r="N2502">
        <v>29</v>
      </c>
      <c r="O2502" s="9">
        <f t="shared" si="273"/>
        <v>113.33333333333333</v>
      </c>
      <c r="P2502" s="1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t="b">
        <v>1</v>
      </c>
      <c r="T2502" t="s">
        <v>8279</v>
      </c>
      <c r="U2502" s="6">
        <f t="shared" si="277"/>
        <v>41053.772858796292</v>
      </c>
      <c r="V2502" s="9">
        <f t="shared" si="279"/>
        <v>2012</v>
      </c>
      <c r="W2502" s="6">
        <f t="shared" si="278"/>
        <v>41083.772858796292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H2503" t="s">
        <v>8229</v>
      </c>
      <c r="I2503" t="s">
        <v>8251</v>
      </c>
      <c r="K2503">
        <v>1443379104</v>
      </c>
      <c r="L2503">
        <v>1440787104</v>
      </c>
      <c r="M2503" t="b">
        <v>0</v>
      </c>
      <c r="N2503">
        <v>7</v>
      </c>
      <c r="O2503" s="9">
        <f t="shared" si="273"/>
        <v>2.5545454545454547</v>
      </c>
      <c r="P2503" s="12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t="b">
        <v>0</v>
      </c>
      <c r="T2503" t="s">
        <v>8299</v>
      </c>
      <c r="U2503" s="6">
        <f t="shared" si="277"/>
        <v>42244.776666666672</v>
      </c>
      <c r="V2503" s="9">
        <f t="shared" si="279"/>
        <v>2015</v>
      </c>
      <c r="W2503" s="6">
        <f t="shared" si="278"/>
        <v>42274.776666666672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H2504" t="s">
        <v>8224</v>
      </c>
      <c r="I2504" t="s">
        <v>8246</v>
      </c>
      <c r="K2504">
        <v>1411328918</v>
      </c>
      <c r="L2504">
        <v>1407440918</v>
      </c>
      <c r="M2504" t="b">
        <v>0</v>
      </c>
      <c r="N2504">
        <v>5</v>
      </c>
      <c r="O2504" s="9">
        <f t="shared" si="273"/>
        <v>7.8181818181818186E-2</v>
      </c>
      <c r="P2504" s="12">
        <f t="shared" si="274"/>
        <v>17.2</v>
      </c>
      <c r="Q2504" t="str">
        <f t="shared" si="275"/>
        <v>food</v>
      </c>
      <c r="R2504" t="str">
        <f t="shared" si="276"/>
        <v>restaurants</v>
      </c>
      <c r="S2504" t="b">
        <v>0</v>
      </c>
      <c r="T2504" t="s">
        <v>8299</v>
      </c>
      <c r="U2504" s="6">
        <f t="shared" si="277"/>
        <v>41858.825439814813</v>
      </c>
      <c r="V2504" s="9">
        <f t="shared" si="279"/>
        <v>2014</v>
      </c>
      <c r="W2504" s="6">
        <f t="shared" si="278"/>
        <v>41903.825439814813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H2505" t="s">
        <v>8224</v>
      </c>
      <c r="I2505" t="s">
        <v>8246</v>
      </c>
      <c r="K2505">
        <v>1465333560</v>
      </c>
      <c r="L2505">
        <v>1462743308</v>
      </c>
      <c r="M2505" t="b">
        <v>0</v>
      </c>
      <c r="N2505">
        <v>0</v>
      </c>
      <c r="O2505" s="9">
        <f t="shared" si="273"/>
        <v>0</v>
      </c>
      <c r="P2505" s="12">
        <f t="shared" si="274"/>
        <v>0</v>
      </c>
      <c r="Q2505" t="str">
        <f t="shared" si="275"/>
        <v>food</v>
      </c>
      <c r="R2505" t="str">
        <f t="shared" si="276"/>
        <v>restaurants</v>
      </c>
      <c r="S2505" t="b">
        <v>0</v>
      </c>
      <c r="T2505" t="s">
        <v>8299</v>
      </c>
      <c r="U2505" s="6">
        <f t="shared" si="277"/>
        <v>42498.899398148147</v>
      </c>
      <c r="V2505" s="9">
        <f t="shared" si="279"/>
        <v>2016</v>
      </c>
      <c r="W2505" s="6">
        <f t="shared" si="278"/>
        <v>42528.879166666666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H2506" t="s">
        <v>8224</v>
      </c>
      <c r="I2506" t="s">
        <v>8246</v>
      </c>
      <c r="K2506">
        <v>1416014534</v>
      </c>
      <c r="L2506">
        <v>1413418934</v>
      </c>
      <c r="M2506" t="b">
        <v>0</v>
      </c>
      <c r="N2506">
        <v>0</v>
      </c>
      <c r="O2506" s="9">
        <f t="shared" si="273"/>
        <v>0</v>
      </c>
      <c r="P2506" s="12">
        <f t="shared" si="274"/>
        <v>0</v>
      </c>
      <c r="Q2506" t="str">
        <f t="shared" si="275"/>
        <v>food</v>
      </c>
      <c r="R2506" t="str">
        <f t="shared" si="276"/>
        <v>restaurants</v>
      </c>
      <c r="S2506" t="b">
        <v>0</v>
      </c>
      <c r="T2506" t="s">
        <v>8299</v>
      </c>
      <c r="U2506" s="6">
        <f t="shared" si="277"/>
        <v>41928.015439814815</v>
      </c>
      <c r="V2506" s="9">
        <f t="shared" si="279"/>
        <v>2014</v>
      </c>
      <c r="W2506" s="6">
        <f t="shared" si="278"/>
        <v>41958.057106481487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H2507" t="s">
        <v>8224</v>
      </c>
      <c r="I2507" t="s">
        <v>8246</v>
      </c>
      <c r="K2507">
        <v>1426292416</v>
      </c>
      <c r="L2507">
        <v>1423704016</v>
      </c>
      <c r="M2507" t="b">
        <v>0</v>
      </c>
      <c r="N2507">
        <v>0</v>
      </c>
      <c r="O2507" s="9">
        <f t="shared" si="273"/>
        <v>0</v>
      </c>
      <c r="P2507" s="12">
        <f t="shared" si="274"/>
        <v>0</v>
      </c>
      <c r="Q2507" t="str">
        <f t="shared" si="275"/>
        <v>food</v>
      </c>
      <c r="R2507" t="str">
        <f t="shared" si="276"/>
        <v>restaurants</v>
      </c>
      <c r="S2507" t="b">
        <v>0</v>
      </c>
      <c r="T2507" t="s">
        <v>8299</v>
      </c>
      <c r="U2507" s="6">
        <f t="shared" si="277"/>
        <v>42047.05574074074</v>
      </c>
      <c r="V2507" s="9">
        <f t="shared" si="279"/>
        <v>2015</v>
      </c>
      <c r="W2507" s="6">
        <f t="shared" si="278"/>
        <v>42077.014074074075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H2508" t="s">
        <v>8225</v>
      </c>
      <c r="I2508" t="s">
        <v>8247</v>
      </c>
      <c r="K2508">
        <v>1443906000</v>
      </c>
      <c r="L2508">
        <v>1441955269</v>
      </c>
      <c r="M2508" t="b">
        <v>0</v>
      </c>
      <c r="N2508">
        <v>2</v>
      </c>
      <c r="O2508" s="9">
        <f t="shared" si="273"/>
        <v>0.6</v>
      </c>
      <c r="P2508" s="12">
        <f t="shared" si="274"/>
        <v>15</v>
      </c>
      <c r="Q2508" t="str">
        <f t="shared" si="275"/>
        <v>food</v>
      </c>
      <c r="R2508" t="str">
        <f t="shared" si="276"/>
        <v>restaurants</v>
      </c>
      <c r="S2508" t="b">
        <v>0</v>
      </c>
      <c r="T2508" t="s">
        <v>8299</v>
      </c>
      <c r="U2508" s="6">
        <f t="shared" si="277"/>
        <v>42258.297094907408</v>
      </c>
      <c r="V2508" s="9">
        <f t="shared" si="279"/>
        <v>2015</v>
      </c>
      <c r="W2508" s="6">
        <f t="shared" si="278"/>
        <v>42280.875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H2509" t="s">
        <v>8224</v>
      </c>
      <c r="I2509" t="s">
        <v>8246</v>
      </c>
      <c r="K2509">
        <v>1431308704</v>
      </c>
      <c r="L2509">
        <v>1428716704</v>
      </c>
      <c r="M2509" t="b">
        <v>0</v>
      </c>
      <c r="N2509">
        <v>0</v>
      </c>
      <c r="O2509" s="9">
        <f t="shared" si="273"/>
        <v>0</v>
      </c>
      <c r="P2509" s="12">
        <f t="shared" si="274"/>
        <v>0</v>
      </c>
      <c r="Q2509" t="str">
        <f t="shared" si="275"/>
        <v>food</v>
      </c>
      <c r="R2509" t="str">
        <f t="shared" si="276"/>
        <v>restaurants</v>
      </c>
      <c r="S2509" t="b">
        <v>0</v>
      </c>
      <c r="T2509" t="s">
        <v>8299</v>
      </c>
      <c r="U2509" s="6">
        <f t="shared" si="277"/>
        <v>42105.072962962964</v>
      </c>
      <c r="V2509" s="9">
        <f t="shared" si="279"/>
        <v>2015</v>
      </c>
      <c r="W2509" s="6">
        <f t="shared" si="278"/>
        <v>42135.072962962964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H2510" t="s">
        <v>8224</v>
      </c>
      <c r="I2510" t="s">
        <v>8246</v>
      </c>
      <c r="K2510">
        <v>1408056634</v>
      </c>
      <c r="L2510">
        <v>1405464634</v>
      </c>
      <c r="M2510" t="b">
        <v>0</v>
      </c>
      <c r="N2510">
        <v>0</v>
      </c>
      <c r="O2510" s="9">
        <f t="shared" si="273"/>
        <v>0</v>
      </c>
      <c r="P2510" s="12">
        <f t="shared" si="274"/>
        <v>0</v>
      </c>
      <c r="Q2510" t="str">
        <f t="shared" si="275"/>
        <v>food</v>
      </c>
      <c r="R2510" t="str">
        <f t="shared" si="276"/>
        <v>restaurants</v>
      </c>
      <c r="S2510" t="b">
        <v>0</v>
      </c>
      <c r="T2510" t="s">
        <v>8299</v>
      </c>
      <c r="U2510" s="6">
        <f t="shared" si="277"/>
        <v>41835.951782407406</v>
      </c>
      <c r="V2510" s="9">
        <f t="shared" si="279"/>
        <v>2014</v>
      </c>
      <c r="W2510" s="6">
        <f t="shared" si="278"/>
        <v>41865.951782407406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H2511" t="s">
        <v>8225</v>
      </c>
      <c r="I2511" t="s">
        <v>8247</v>
      </c>
      <c r="K2511">
        <v>1429554349</v>
      </c>
      <c r="L2511">
        <v>1424719549</v>
      </c>
      <c r="M2511" t="b">
        <v>0</v>
      </c>
      <c r="N2511">
        <v>28</v>
      </c>
      <c r="O2511" s="9">
        <f t="shared" si="273"/>
        <v>1.0526315789473684</v>
      </c>
      <c r="P2511" s="12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t="b">
        <v>0</v>
      </c>
      <c r="T2511" t="s">
        <v>8299</v>
      </c>
      <c r="U2511" s="6">
        <f t="shared" si="277"/>
        <v>42058.809594907405</v>
      </c>
      <c r="V2511" s="9">
        <f t="shared" si="279"/>
        <v>2015</v>
      </c>
      <c r="W2511" s="6">
        <f t="shared" si="278"/>
        <v>42114.767928240741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H2512" t="s">
        <v>8224</v>
      </c>
      <c r="I2512" t="s">
        <v>8246</v>
      </c>
      <c r="K2512">
        <v>1431647772</v>
      </c>
      <c r="L2512">
        <v>1426463772</v>
      </c>
      <c r="M2512" t="b">
        <v>0</v>
      </c>
      <c r="N2512">
        <v>2</v>
      </c>
      <c r="O2512" s="9">
        <f t="shared" si="273"/>
        <v>0.15</v>
      </c>
      <c r="P2512" s="12">
        <f t="shared" si="274"/>
        <v>37.5</v>
      </c>
      <c r="Q2512" t="str">
        <f t="shared" si="275"/>
        <v>food</v>
      </c>
      <c r="R2512" t="str">
        <f t="shared" si="276"/>
        <v>restaurants</v>
      </c>
      <c r="S2512" t="b">
        <v>0</v>
      </c>
      <c r="T2512" t="s">
        <v>8299</v>
      </c>
      <c r="U2512" s="6">
        <f t="shared" si="277"/>
        <v>42078.997361111113</v>
      </c>
      <c r="V2512" s="9">
        <f t="shared" si="279"/>
        <v>2015</v>
      </c>
      <c r="W2512" s="6">
        <f t="shared" si="278"/>
        <v>42138.997361111113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H2513" t="s">
        <v>8225</v>
      </c>
      <c r="I2513" t="s">
        <v>8247</v>
      </c>
      <c r="K2513">
        <v>1454323413</v>
      </c>
      <c r="L2513">
        <v>1451731413</v>
      </c>
      <c r="M2513" t="b">
        <v>0</v>
      </c>
      <c r="N2513">
        <v>0</v>
      </c>
      <c r="O2513" s="9">
        <f t="shared" si="273"/>
        <v>0</v>
      </c>
      <c r="P2513" s="12">
        <f t="shared" si="274"/>
        <v>0</v>
      </c>
      <c r="Q2513" t="str">
        <f t="shared" si="275"/>
        <v>food</v>
      </c>
      <c r="R2513" t="str">
        <f t="shared" si="276"/>
        <v>restaurants</v>
      </c>
      <c r="S2513" t="b">
        <v>0</v>
      </c>
      <c r="T2513" t="s">
        <v>8299</v>
      </c>
      <c r="U2513" s="6">
        <f t="shared" si="277"/>
        <v>42371.446909722217</v>
      </c>
      <c r="V2513" s="9">
        <f t="shared" si="279"/>
        <v>2016</v>
      </c>
      <c r="W2513" s="6">
        <f t="shared" si="278"/>
        <v>42401.446909722217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H2514" t="s">
        <v>8224</v>
      </c>
      <c r="I2514" t="s">
        <v>8246</v>
      </c>
      <c r="K2514">
        <v>1418504561</v>
      </c>
      <c r="L2514">
        <v>1417208561</v>
      </c>
      <c r="M2514" t="b">
        <v>0</v>
      </c>
      <c r="N2514">
        <v>0</v>
      </c>
      <c r="O2514" s="9">
        <f t="shared" si="273"/>
        <v>0</v>
      </c>
      <c r="P2514" s="12">
        <f t="shared" si="274"/>
        <v>0</v>
      </c>
      <c r="Q2514" t="str">
        <f t="shared" si="275"/>
        <v>food</v>
      </c>
      <c r="R2514" t="str">
        <f t="shared" si="276"/>
        <v>restaurants</v>
      </c>
      <c r="S2514" t="b">
        <v>0</v>
      </c>
      <c r="T2514" t="s">
        <v>8299</v>
      </c>
      <c r="U2514" s="6">
        <f t="shared" si="277"/>
        <v>41971.876863425925</v>
      </c>
      <c r="V2514" s="9">
        <f t="shared" si="279"/>
        <v>2014</v>
      </c>
      <c r="W2514" s="6">
        <f t="shared" si="278"/>
        <v>41986.876863425925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H2515" t="s">
        <v>8236</v>
      </c>
      <c r="I2515" t="s">
        <v>8249</v>
      </c>
      <c r="K2515">
        <v>1488067789</v>
      </c>
      <c r="L2515">
        <v>1482883789</v>
      </c>
      <c r="M2515" t="b">
        <v>0</v>
      </c>
      <c r="N2515">
        <v>0</v>
      </c>
      <c r="O2515" s="9">
        <f t="shared" si="273"/>
        <v>0</v>
      </c>
      <c r="P2515" s="12">
        <f t="shared" si="274"/>
        <v>0</v>
      </c>
      <c r="Q2515" t="str">
        <f t="shared" si="275"/>
        <v>food</v>
      </c>
      <c r="R2515" t="str">
        <f t="shared" si="276"/>
        <v>restaurants</v>
      </c>
      <c r="S2515" t="b">
        <v>0</v>
      </c>
      <c r="T2515" t="s">
        <v>8299</v>
      </c>
      <c r="U2515" s="6">
        <f t="shared" si="277"/>
        <v>42732.00681712963</v>
      </c>
      <c r="V2515" s="9">
        <f t="shared" si="279"/>
        <v>2016</v>
      </c>
      <c r="W2515" s="6">
        <f t="shared" si="278"/>
        <v>42792.00681712963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H2516" t="s">
        <v>8224</v>
      </c>
      <c r="I2516" t="s">
        <v>8246</v>
      </c>
      <c r="K2516">
        <v>1408526477</v>
      </c>
      <c r="L2516">
        <v>1407057677</v>
      </c>
      <c r="M2516" t="b">
        <v>0</v>
      </c>
      <c r="N2516">
        <v>4</v>
      </c>
      <c r="O2516" s="9">
        <f t="shared" si="273"/>
        <v>1.75</v>
      </c>
      <c r="P2516" s="12">
        <f t="shared" si="274"/>
        <v>52.5</v>
      </c>
      <c r="Q2516" t="str">
        <f t="shared" si="275"/>
        <v>food</v>
      </c>
      <c r="R2516" t="str">
        <f t="shared" si="276"/>
        <v>restaurants</v>
      </c>
      <c r="S2516" t="b">
        <v>0</v>
      </c>
      <c r="T2516" t="s">
        <v>8299</v>
      </c>
      <c r="U2516" s="6">
        <f t="shared" si="277"/>
        <v>41854.389780092592</v>
      </c>
      <c r="V2516" s="9">
        <f t="shared" si="279"/>
        <v>2014</v>
      </c>
      <c r="W2516" s="6">
        <f t="shared" si="278"/>
        <v>41871.389780092592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H2517" t="s">
        <v>8224</v>
      </c>
      <c r="I2517" t="s">
        <v>8246</v>
      </c>
      <c r="K2517">
        <v>1424635753</v>
      </c>
      <c r="L2517">
        <v>1422043753</v>
      </c>
      <c r="M2517" t="b">
        <v>0</v>
      </c>
      <c r="N2517">
        <v>12</v>
      </c>
      <c r="O2517" s="9">
        <f t="shared" si="273"/>
        <v>18.600000000000001</v>
      </c>
      <c r="P2517" s="12">
        <f t="shared" si="274"/>
        <v>77.5</v>
      </c>
      <c r="Q2517" t="str">
        <f t="shared" si="275"/>
        <v>food</v>
      </c>
      <c r="R2517" t="str">
        <f t="shared" si="276"/>
        <v>restaurants</v>
      </c>
      <c r="S2517" t="b">
        <v>0</v>
      </c>
      <c r="T2517" t="s">
        <v>8299</v>
      </c>
      <c r="U2517" s="6">
        <f t="shared" si="277"/>
        <v>42027.839733796296</v>
      </c>
      <c r="V2517" s="9">
        <f t="shared" si="279"/>
        <v>2015</v>
      </c>
      <c r="W2517" s="6">
        <f t="shared" si="278"/>
        <v>42057.839733796296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H2518" t="s">
        <v>8224</v>
      </c>
      <c r="I2518" t="s">
        <v>8246</v>
      </c>
      <c r="K2518">
        <v>1417279252</v>
      </c>
      <c r="L2518">
        <v>1414683652</v>
      </c>
      <c r="M2518" t="b">
        <v>0</v>
      </c>
      <c r="N2518">
        <v>0</v>
      </c>
      <c r="O2518" s="9">
        <f t="shared" si="273"/>
        <v>0</v>
      </c>
      <c r="P2518" s="12">
        <f t="shared" si="274"/>
        <v>0</v>
      </c>
      <c r="Q2518" t="str">
        <f t="shared" si="275"/>
        <v>food</v>
      </c>
      <c r="R2518" t="str">
        <f t="shared" si="276"/>
        <v>restaurants</v>
      </c>
      <c r="S2518" t="b">
        <v>0</v>
      </c>
      <c r="T2518" t="s">
        <v>8299</v>
      </c>
      <c r="U2518" s="6">
        <f t="shared" si="277"/>
        <v>41942.653379629628</v>
      </c>
      <c r="V2518" s="9">
        <f t="shared" si="279"/>
        <v>2014</v>
      </c>
      <c r="W2518" s="6">
        <f t="shared" si="278"/>
        <v>41972.6950462963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H2519" t="s">
        <v>8229</v>
      </c>
      <c r="I2519" t="s">
        <v>8251</v>
      </c>
      <c r="K2519">
        <v>1426788930</v>
      </c>
      <c r="L2519">
        <v>1424200530</v>
      </c>
      <c r="M2519" t="b">
        <v>0</v>
      </c>
      <c r="N2519">
        <v>33</v>
      </c>
      <c r="O2519" s="9">
        <f t="shared" si="273"/>
        <v>9.8166666666666664</v>
      </c>
      <c r="P2519" s="12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t="b">
        <v>0</v>
      </c>
      <c r="T2519" t="s">
        <v>8299</v>
      </c>
      <c r="U2519" s="6">
        <f t="shared" si="277"/>
        <v>42052.802430555559</v>
      </c>
      <c r="V2519" s="9">
        <f t="shared" si="279"/>
        <v>2015</v>
      </c>
      <c r="W2519" s="6">
        <f t="shared" si="278"/>
        <v>42082.760763888888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H2520" t="s">
        <v>8224</v>
      </c>
      <c r="I2520" t="s">
        <v>8246</v>
      </c>
      <c r="K2520">
        <v>1415899228</v>
      </c>
      <c r="L2520">
        <v>1413303628</v>
      </c>
      <c r="M2520" t="b">
        <v>0</v>
      </c>
      <c r="N2520">
        <v>0</v>
      </c>
      <c r="O2520" s="9">
        <f t="shared" si="273"/>
        <v>0</v>
      </c>
      <c r="P2520" s="12">
        <f t="shared" si="274"/>
        <v>0</v>
      </c>
      <c r="Q2520" t="str">
        <f t="shared" si="275"/>
        <v>food</v>
      </c>
      <c r="R2520" t="str">
        <f t="shared" si="276"/>
        <v>restaurants</v>
      </c>
      <c r="S2520" t="b">
        <v>0</v>
      </c>
      <c r="T2520" t="s">
        <v>8299</v>
      </c>
      <c r="U2520" s="6">
        <f t="shared" si="277"/>
        <v>41926.680879629632</v>
      </c>
      <c r="V2520" s="9">
        <f t="shared" si="279"/>
        <v>2014</v>
      </c>
      <c r="W2520" s="6">
        <f t="shared" si="278"/>
        <v>41956.722546296296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H2521" t="s">
        <v>8224</v>
      </c>
      <c r="I2521" t="s">
        <v>8246</v>
      </c>
      <c r="K2521">
        <v>1405741404</v>
      </c>
      <c r="L2521">
        <v>1403149404</v>
      </c>
      <c r="M2521" t="b">
        <v>0</v>
      </c>
      <c r="N2521">
        <v>4</v>
      </c>
      <c r="O2521" s="9">
        <f t="shared" si="273"/>
        <v>4.3333333333333335E-2</v>
      </c>
      <c r="P2521" s="12">
        <f t="shared" si="274"/>
        <v>16.25</v>
      </c>
      <c r="Q2521" t="str">
        <f t="shared" si="275"/>
        <v>food</v>
      </c>
      <c r="R2521" t="str">
        <f t="shared" si="276"/>
        <v>restaurants</v>
      </c>
      <c r="S2521" t="b">
        <v>0</v>
      </c>
      <c r="T2521" t="s">
        <v>8299</v>
      </c>
      <c r="U2521" s="6">
        <f t="shared" si="277"/>
        <v>41809.155138888891</v>
      </c>
      <c r="V2521" s="9">
        <f t="shared" si="279"/>
        <v>2014</v>
      </c>
      <c r="W2521" s="6">
        <f t="shared" si="278"/>
        <v>41839.155138888891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H2522" t="s">
        <v>8224</v>
      </c>
      <c r="I2522" t="s">
        <v>8246</v>
      </c>
      <c r="K2522">
        <v>1476559260</v>
      </c>
      <c r="L2522">
        <v>1472567085</v>
      </c>
      <c r="M2522" t="b">
        <v>0</v>
      </c>
      <c r="N2522">
        <v>0</v>
      </c>
      <c r="O2522" s="9">
        <f t="shared" si="273"/>
        <v>0</v>
      </c>
      <c r="P2522" s="12">
        <f t="shared" si="274"/>
        <v>0</v>
      </c>
      <c r="Q2522" t="str">
        <f t="shared" si="275"/>
        <v>food</v>
      </c>
      <c r="R2522" t="str">
        <f t="shared" si="276"/>
        <v>restaurants</v>
      </c>
      <c r="S2522" t="b">
        <v>0</v>
      </c>
      <c r="T2522" t="s">
        <v>8299</v>
      </c>
      <c r="U2522" s="6">
        <f t="shared" si="277"/>
        <v>42612.600520833337</v>
      </c>
      <c r="V2522" s="9">
        <f t="shared" si="279"/>
        <v>2016</v>
      </c>
      <c r="W2522" s="6">
        <f t="shared" si="278"/>
        <v>42658.806250000001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H2523" t="s">
        <v>8224</v>
      </c>
      <c r="I2523" t="s">
        <v>8246</v>
      </c>
      <c r="K2523">
        <v>1444778021</v>
      </c>
      <c r="L2523">
        <v>1442963621</v>
      </c>
      <c r="M2523" t="b">
        <v>0</v>
      </c>
      <c r="N2523">
        <v>132</v>
      </c>
      <c r="O2523" s="9">
        <f t="shared" si="273"/>
        <v>109.48792</v>
      </c>
      <c r="P2523" s="12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t="b">
        <v>1</v>
      </c>
      <c r="T2523" t="s">
        <v>8300</v>
      </c>
      <c r="U2523" s="6">
        <f t="shared" si="277"/>
        <v>42269.967835648145</v>
      </c>
      <c r="V2523" s="9">
        <f t="shared" si="279"/>
        <v>2015</v>
      </c>
      <c r="W2523" s="6">
        <f t="shared" si="278"/>
        <v>42290.967835648145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H2524" t="s">
        <v>8224</v>
      </c>
      <c r="I2524" t="s">
        <v>8246</v>
      </c>
      <c r="K2524">
        <v>1461336720</v>
      </c>
      <c r="L2524">
        <v>1459431960</v>
      </c>
      <c r="M2524" t="b">
        <v>0</v>
      </c>
      <c r="N2524">
        <v>27</v>
      </c>
      <c r="O2524" s="9">
        <f t="shared" si="273"/>
        <v>100</v>
      </c>
      <c r="P2524" s="12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t="b">
        <v>1</v>
      </c>
      <c r="T2524" t="s">
        <v>8300</v>
      </c>
      <c r="U2524" s="6">
        <f t="shared" si="277"/>
        <v>42460.573611111111</v>
      </c>
      <c r="V2524" s="9">
        <f t="shared" si="279"/>
        <v>2016</v>
      </c>
      <c r="W2524" s="6">
        <f t="shared" si="278"/>
        <v>42482.619444444441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H2525" t="s">
        <v>8224</v>
      </c>
      <c r="I2525" t="s">
        <v>8246</v>
      </c>
      <c r="K2525">
        <v>1416270292</v>
      </c>
      <c r="L2525">
        <v>1413674692</v>
      </c>
      <c r="M2525" t="b">
        <v>0</v>
      </c>
      <c r="N2525">
        <v>26</v>
      </c>
      <c r="O2525" s="9">
        <f t="shared" si="273"/>
        <v>156.44444444444446</v>
      </c>
      <c r="P2525" s="12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t="b">
        <v>1</v>
      </c>
      <c r="T2525" t="s">
        <v>8300</v>
      </c>
      <c r="U2525" s="6">
        <f t="shared" si="277"/>
        <v>41930.975601851853</v>
      </c>
      <c r="V2525" s="9">
        <f t="shared" si="279"/>
        <v>2014</v>
      </c>
      <c r="W2525" s="6">
        <f t="shared" si="278"/>
        <v>41961.017268518517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H2526" t="s">
        <v>8224</v>
      </c>
      <c r="I2526" t="s">
        <v>8246</v>
      </c>
      <c r="K2526">
        <v>1419136200</v>
      </c>
      <c r="L2526">
        <v>1416338557</v>
      </c>
      <c r="M2526" t="b">
        <v>0</v>
      </c>
      <c r="N2526">
        <v>43</v>
      </c>
      <c r="O2526" s="9">
        <f t="shared" si="273"/>
        <v>101.6</v>
      </c>
      <c r="P2526" s="12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t="b">
        <v>1</v>
      </c>
      <c r="T2526" t="s">
        <v>8300</v>
      </c>
      <c r="U2526" s="6">
        <f t="shared" si="277"/>
        <v>41961.807372685187</v>
      </c>
      <c r="V2526" s="9">
        <f t="shared" si="279"/>
        <v>2014</v>
      </c>
      <c r="W2526" s="6">
        <f t="shared" si="278"/>
        <v>41994.1875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H2527" t="s">
        <v>8224</v>
      </c>
      <c r="I2527" t="s">
        <v>8246</v>
      </c>
      <c r="K2527">
        <v>1340914571</v>
      </c>
      <c r="L2527">
        <v>1338322571</v>
      </c>
      <c r="M2527" t="b">
        <v>0</v>
      </c>
      <c r="N2527">
        <v>80</v>
      </c>
      <c r="O2527" s="9">
        <f t="shared" si="273"/>
        <v>100.325</v>
      </c>
      <c r="P2527" s="12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t="b">
        <v>1</v>
      </c>
      <c r="T2527" t="s">
        <v>8300</v>
      </c>
      <c r="U2527" s="6">
        <f t="shared" si="277"/>
        <v>41058.844571759255</v>
      </c>
      <c r="V2527" s="9">
        <f t="shared" si="279"/>
        <v>2012</v>
      </c>
      <c r="W2527" s="6">
        <f t="shared" si="278"/>
        <v>41088.844571759255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H2528" t="s">
        <v>8224</v>
      </c>
      <c r="I2528" t="s">
        <v>8246</v>
      </c>
      <c r="K2528">
        <v>1418014740</v>
      </c>
      <c r="L2528">
        <v>1415585474</v>
      </c>
      <c r="M2528" t="b">
        <v>0</v>
      </c>
      <c r="N2528">
        <v>33</v>
      </c>
      <c r="O2528" s="9">
        <f t="shared" si="273"/>
        <v>112.95</v>
      </c>
      <c r="P2528" s="12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t="b">
        <v>1</v>
      </c>
      <c r="T2528" t="s">
        <v>8300</v>
      </c>
      <c r="U2528" s="6">
        <f t="shared" si="277"/>
        <v>41953.091134259259</v>
      </c>
      <c r="V2528" s="9">
        <f t="shared" si="279"/>
        <v>2014</v>
      </c>
      <c r="W2528" s="6">
        <f t="shared" si="278"/>
        <v>41981.207638888889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H2529" t="s">
        <v>8224</v>
      </c>
      <c r="I2529" t="s">
        <v>8246</v>
      </c>
      <c r="K2529">
        <v>1382068740</v>
      </c>
      <c r="L2529">
        <v>1380477691</v>
      </c>
      <c r="M2529" t="b">
        <v>0</v>
      </c>
      <c r="N2529">
        <v>71</v>
      </c>
      <c r="O2529" s="9">
        <f t="shared" si="273"/>
        <v>102.125</v>
      </c>
      <c r="P2529" s="12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t="b">
        <v>1</v>
      </c>
      <c r="T2529" t="s">
        <v>8300</v>
      </c>
      <c r="U2529" s="6">
        <f t="shared" si="277"/>
        <v>41546.75105324074</v>
      </c>
      <c r="V2529" s="9">
        <f t="shared" si="279"/>
        <v>2013</v>
      </c>
      <c r="W2529" s="6">
        <f t="shared" si="278"/>
        <v>41565.165972222225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H2530" t="s">
        <v>8225</v>
      </c>
      <c r="I2530" t="s">
        <v>8247</v>
      </c>
      <c r="K2530">
        <v>1440068400</v>
      </c>
      <c r="L2530">
        <v>1438459303</v>
      </c>
      <c r="M2530" t="b">
        <v>0</v>
      </c>
      <c r="N2530">
        <v>81</v>
      </c>
      <c r="O2530" s="9">
        <f t="shared" si="273"/>
        <v>107.24975000000001</v>
      </c>
      <c r="P2530" s="12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t="b">
        <v>1</v>
      </c>
      <c r="T2530" t="s">
        <v>8300</v>
      </c>
      <c r="U2530" s="6">
        <f t="shared" si="277"/>
        <v>42217.834525462968</v>
      </c>
      <c r="V2530" s="9">
        <f t="shared" si="279"/>
        <v>2015</v>
      </c>
      <c r="W2530" s="6">
        <f t="shared" si="278"/>
        <v>42236.458333333328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H2531" t="s">
        <v>8224</v>
      </c>
      <c r="I2531" t="s">
        <v>8246</v>
      </c>
      <c r="K2531">
        <v>1332636975</v>
      </c>
      <c r="L2531">
        <v>1328752575</v>
      </c>
      <c r="M2531" t="b">
        <v>0</v>
      </c>
      <c r="N2531">
        <v>76</v>
      </c>
      <c r="O2531" s="9">
        <f t="shared" si="273"/>
        <v>104.28333333333333</v>
      </c>
      <c r="P2531" s="12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t="b">
        <v>1</v>
      </c>
      <c r="T2531" t="s">
        <v>8300</v>
      </c>
      <c r="U2531" s="6">
        <f t="shared" si="277"/>
        <v>40948.080729166664</v>
      </c>
      <c r="V2531" s="9">
        <f t="shared" si="279"/>
        <v>2012</v>
      </c>
      <c r="W2531" s="6">
        <f t="shared" si="278"/>
        <v>40993.0390625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H2532" t="s">
        <v>8224</v>
      </c>
      <c r="I2532" t="s">
        <v>8246</v>
      </c>
      <c r="K2532">
        <v>1429505400</v>
      </c>
      <c r="L2532">
        <v>1426711505</v>
      </c>
      <c r="M2532" t="b">
        <v>0</v>
      </c>
      <c r="N2532">
        <v>48</v>
      </c>
      <c r="O2532" s="9">
        <f t="shared" si="273"/>
        <v>100</v>
      </c>
      <c r="P2532" s="1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t="b">
        <v>1</v>
      </c>
      <c r="T2532" t="s">
        <v>8300</v>
      </c>
      <c r="U2532" s="6">
        <f t="shared" si="277"/>
        <v>42081.864641203705</v>
      </c>
      <c r="V2532" s="9">
        <f t="shared" si="279"/>
        <v>2015</v>
      </c>
      <c r="W2532" s="6">
        <f t="shared" si="278"/>
        <v>42114.201388888891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H2533" t="s">
        <v>8224</v>
      </c>
      <c r="I2533" t="s">
        <v>8246</v>
      </c>
      <c r="K2533">
        <v>1439611140</v>
      </c>
      <c r="L2533">
        <v>1437668354</v>
      </c>
      <c r="M2533" t="b">
        <v>0</v>
      </c>
      <c r="N2533">
        <v>61</v>
      </c>
      <c r="O2533" s="9">
        <f t="shared" si="273"/>
        <v>100.4</v>
      </c>
      <c r="P2533" s="12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t="b">
        <v>1</v>
      </c>
      <c r="T2533" t="s">
        <v>8300</v>
      </c>
      <c r="U2533" s="6">
        <f t="shared" si="277"/>
        <v>42208.680023148147</v>
      </c>
      <c r="V2533" s="9">
        <f t="shared" si="279"/>
        <v>2015</v>
      </c>
      <c r="W2533" s="6">
        <f t="shared" si="278"/>
        <v>42231.165972222225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H2534" t="s">
        <v>8224</v>
      </c>
      <c r="I2534" t="s">
        <v>8246</v>
      </c>
      <c r="K2534">
        <v>1345148566</v>
      </c>
      <c r="L2534">
        <v>1342556566</v>
      </c>
      <c r="M2534" t="b">
        <v>0</v>
      </c>
      <c r="N2534">
        <v>60</v>
      </c>
      <c r="O2534" s="9">
        <f t="shared" si="273"/>
        <v>126.125</v>
      </c>
      <c r="P2534" s="12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t="b">
        <v>1</v>
      </c>
      <c r="T2534" t="s">
        <v>8300</v>
      </c>
      <c r="U2534" s="6">
        <f t="shared" si="277"/>
        <v>41107.849143518521</v>
      </c>
      <c r="V2534" s="9">
        <f t="shared" si="279"/>
        <v>2012</v>
      </c>
      <c r="W2534" s="6">
        <f t="shared" si="278"/>
        <v>41137.849143518521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H2535" t="s">
        <v>8224</v>
      </c>
      <c r="I2535" t="s">
        <v>8246</v>
      </c>
      <c r="K2535">
        <v>1362160868</v>
      </c>
      <c r="L2535">
        <v>1359568911</v>
      </c>
      <c r="M2535" t="b">
        <v>0</v>
      </c>
      <c r="N2535">
        <v>136</v>
      </c>
      <c r="O2535" s="9">
        <f t="shared" si="273"/>
        <v>110.66666666666667</v>
      </c>
      <c r="P2535" s="12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t="b">
        <v>1</v>
      </c>
      <c r="T2535" t="s">
        <v>8300</v>
      </c>
      <c r="U2535" s="6">
        <f t="shared" si="277"/>
        <v>41304.751284722224</v>
      </c>
      <c r="V2535" s="9">
        <f t="shared" si="279"/>
        <v>2013</v>
      </c>
      <c r="W2535" s="6">
        <f t="shared" si="278"/>
        <v>41334.750787037039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H2536" t="s">
        <v>8224</v>
      </c>
      <c r="I2536" t="s">
        <v>8246</v>
      </c>
      <c r="K2536">
        <v>1262325600</v>
      </c>
      <c r="L2536">
        <v>1257871712</v>
      </c>
      <c r="M2536" t="b">
        <v>0</v>
      </c>
      <c r="N2536">
        <v>14</v>
      </c>
      <c r="O2536" s="9">
        <f t="shared" si="273"/>
        <v>105</v>
      </c>
      <c r="P2536" s="12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t="b">
        <v>1</v>
      </c>
      <c r="T2536" t="s">
        <v>8300</v>
      </c>
      <c r="U2536" s="6">
        <f t="shared" si="277"/>
        <v>40127.700370370367</v>
      </c>
      <c r="V2536" s="9">
        <f t="shared" si="279"/>
        <v>2009</v>
      </c>
      <c r="W2536" s="6">
        <f t="shared" si="278"/>
        <v>40179.25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H2537" t="s">
        <v>8224</v>
      </c>
      <c r="I2537" t="s">
        <v>8246</v>
      </c>
      <c r="K2537">
        <v>1417463945</v>
      </c>
      <c r="L2537">
        <v>1414781945</v>
      </c>
      <c r="M2537" t="b">
        <v>0</v>
      </c>
      <c r="N2537">
        <v>78</v>
      </c>
      <c r="O2537" s="9">
        <f t="shared" si="273"/>
        <v>103.77500000000001</v>
      </c>
      <c r="P2537" s="12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t="b">
        <v>1</v>
      </c>
      <c r="T2537" t="s">
        <v>8300</v>
      </c>
      <c r="U2537" s="6">
        <f t="shared" si="277"/>
        <v>41943.791030092594</v>
      </c>
      <c r="V2537" s="9">
        <f t="shared" si="279"/>
        <v>2014</v>
      </c>
      <c r="W2537" s="6">
        <f t="shared" si="278"/>
        <v>41974.832696759258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H2538" t="s">
        <v>8224</v>
      </c>
      <c r="I2538" t="s">
        <v>8246</v>
      </c>
      <c r="K2538">
        <v>1375151566</v>
      </c>
      <c r="L2538">
        <v>1373337166</v>
      </c>
      <c r="M2538" t="b">
        <v>0</v>
      </c>
      <c r="N2538">
        <v>4</v>
      </c>
      <c r="O2538" s="9">
        <f t="shared" si="273"/>
        <v>116</v>
      </c>
      <c r="P2538" s="12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t="b">
        <v>1</v>
      </c>
      <c r="T2538" t="s">
        <v>8300</v>
      </c>
      <c r="U2538" s="6">
        <f t="shared" si="277"/>
        <v>41464.106087962966</v>
      </c>
      <c r="V2538" s="9">
        <f t="shared" si="279"/>
        <v>2013</v>
      </c>
      <c r="W2538" s="6">
        <f t="shared" si="278"/>
        <v>41485.106087962966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H2539" t="s">
        <v>8224</v>
      </c>
      <c r="I2539" t="s">
        <v>8246</v>
      </c>
      <c r="K2539">
        <v>1312212855</v>
      </c>
      <c r="L2539">
        <v>1307028855</v>
      </c>
      <c r="M2539" t="b">
        <v>0</v>
      </c>
      <c r="N2539">
        <v>11</v>
      </c>
      <c r="O2539" s="9">
        <f t="shared" si="273"/>
        <v>110</v>
      </c>
      <c r="P2539" s="12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t="b">
        <v>1</v>
      </c>
      <c r="T2539" t="s">
        <v>8300</v>
      </c>
      <c r="U2539" s="6">
        <f t="shared" si="277"/>
        <v>40696.648784722223</v>
      </c>
      <c r="V2539" s="9">
        <f t="shared" si="279"/>
        <v>2011</v>
      </c>
      <c r="W2539" s="6">
        <f t="shared" si="278"/>
        <v>40756.648784722223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H2540" t="s">
        <v>8224</v>
      </c>
      <c r="I2540" t="s">
        <v>8246</v>
      </c>
      <c r="K2540">
        <v>1361681940</v>
      </c>
      <c r="L2540">
        <v>1359029661</v>
      </c>
      <c r="M2540" t="b">
        <v>0</v>
      </c>
      <c r="N2540">
        <v>185</v>
      </c>
      <c r="O2540" s="9">
        <f t="shared" si="273"/>
        <v>113.01761111111109</v>
      </c>
      <c r="P2540" s="12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t="b">
        <v>1</v>
      </c>
      <c r="T2540" t="s">
        <v>8300</v>
      </c>
      <c r="U2540" s="6">
        <f t="shared" si="277"/>
        <v>41298.509965277779</v>
      </c>
      <c r="V2540" s="9">
        <f t="shared" si="279"/>
        <v>2013</v>
      </c>
      <c r="W2540" s="6">
        <f t="shared" si="278"/>
        <v>41329.207638888889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H2541" t="s">
        <v>8224</v>
      </c>
      <c r="I2541" t="s">
        <v>8246</v>
      </c>
      <c r="K2541">
        <v>1422913152</v>
      </c>
      <c r="L2541">
        <v>1417729152</v>
      </c>
      <c r="M2541" t="b">
        <v>0</v>
      </c>
      <c r="N2541">
        <v>59</v>
      </c>
      <c r="O2541" s="9">
        <f t="shared" si="273"/>
        <v>100.25</v>
      </c>
      <c r="P2541" s="12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t="b">
        <v>1</v>
      </c>
      <c r="T2541" t="s">
        <v>8300</v>
      </c>
      <c r="U2541" s="6">
        <f t="shared" si="277"/>
        <v>41977.902222222227</v>
      </c>
      <c r="V2541" s="9">
        <f t="shared" si="279"/>
        <v>2014</v>
      </c>
      <c r="W2541" s="6">
        <f t="shared" si="278"/>
        <v>42037.902222222227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H2542" t="s">
        <v>8224</v>
      </c>
      <c r="I2542" t="s">
        <v>8246</v>
      </c>
      <c r="K2542">
        <v>1319904721</v>
      </c>
      <c r="L2542">
        <v>1314720721</v>
      </c>
      <c r="M2542" t="b">
        <v>0</v>
      </c>
      <c r="N2542">
        <v>27</v>
      </c>
      <c r="O2542" s="9">
        <f t="shared" si="273"/>
        <v>103.4</v>
      </c>
      <c r="P2542" s="1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t="b">
        <v>1</v>
      </c>
      <c r="T2542" t="s">
        <v>8300</v>
      </c>
      <c r="U2542" s="6">
        <f t="shared" si="277"/>
        <v>40785.675011574072</v>
      </c>
      <c r="V2542" s="9">
        <f t="shared" si="279"/>
        <v>2011</v>
      </c>
      <c r="W2542" s="6">
        <f t="shared" si="278"/>
        <v>40845.675011574072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H2543" t="s">
        <v>8225</v>
      </c>
      <c r="I2543" t="s">
        <v>8247</v>
      </c>
      <c r="K2543">
        <v>1380192418</v>
      </c>
      <c r="L2543">
        <v>1375008418</v>
      </c>
      <c r="M2543" t="b">
        <v>0</v>
      </c>
      <c r="N2543">
        <v>63</v>
      </c>
      <c r="O2543" s="9">
        <f t="shared" si="273"/>
        <v>107.02857142857142</v>
      </c>
      <c r="P2543" s="12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t="b">
        <v>1</v>
      </c>
      <c r="T2543" t="s">
        <v>8300</v>
      </c>
      <c r="U2543" s="6">
        <f t="shared" si="277"/>
        <v>41483.449282407411</v>
      </c>
      <c r="V2543" s="9">
        <f t="shared" si="279"/>
        <v>2013</v>
      </c>
      <c r="W2543" s="6">
        <f t="shared" si="278"/>
        <v>41543.449282407411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H2544" t="s">
        <v>8224</v>
      </c>
      <c r="I2544" t="s">
        <v>8246</v>
      </c>
      <c r="K2544">
        <v>1380599940</v>
      </c>
      <c r="L2544">
        <v>1377252857</v>
      </c>
      <c r="M2544" t="b">
        <v>0</v>
      </c>
      <c r="N2544">
        <v>13</v>
      </c>
      <c r="O2544" s="9">
        <f t="shared" si="273"/>
        <v>103.57142857142857</v>
      </c>
      <c r="P2544" s="12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t="b">
        <v>1</v>
      </c>
      <c r="T2544" t="s">
        <v>8300</v>
      </c>
      <c r="U2544" s="6">
        <f t="shared" si="277"/>
        <v>41509.426585648151</v>
      </c>
      <c r="V2544" s="9">
        <f t="shared" si="279"/>
        <v>2013</v>
      </c>
      <c r="W2544" s="6">
        <f t="shared" si="278"/>
        <v>41548.165972222225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H2545" t="s">
        <v>8224</v>
      </c>
      <c r="I2545" t="s">
        <v>8246</v>
      </c>
      <c r="K2545">
        <v>1293937200</v>
      </c>
      <c r="L2545">
        <v>1291257298</v>
      </c>
      <c r="M2545" t="b">
        <v>0</v>
      </c>
      <c r="N2545">
        <v>13</v>
      </c>
      <c r="O2545" s="9">
        <f t="shared" si="273"/>
        <v>156.4</v>
      </c>
      <c r="P2545" s="12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t="b">
        <v>1</v>
      </c>
      <c r="T2545" t="s">
        <v>8300</v>
      </c>
      <c r="U2545" s="6">
        <f t="shared" si="277"/>
        <v>40514.107615740737</v>
      </c>
      <c r="V2545" s="9">
        <f t="shared" si="279"/>
        <v>2010</v>
      </c>
      <c r="W2545" s="6">
        <f t="shared" si="278"/>
        <v>40545.125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H2546" t="s">
        <v>8224</v>
      </c>
      <c r="I2546" t="s">
        <v>8246</v>
      </c>
      <c r="K2546">
        <v>1341750569</v>
      </c>
      <c r="L2546">
        <v>1339158569</v>
      </c>
      <c r="M2546" t="b">
        <v>0</v>
      </c>
      <c r="N2546">
        <v>57</v>
      </c>
      <c r="O2546" s="9">
        <f t="shared" si="273"/>
        <v>100.82</v>
      </c>
      <c r="P2546" s="12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t="b">
        <v>1</v>
      </c>
      <c r="T2546" t="s">
        <v>8300</v>
      </c>
      <c r="U2546" s="6">
        <f t="shared" si="277"/>
        <v>41068.520474537036</v>
      </c>
      <c r="V2546" s="9">
        <f t="shared" si="279"/>
        <v>2012</v>
      </c>
      <c r="W2546" s="6">
        <f t="shared" si="278"/>
        <v>41098.520474537036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H2547" t="s">
        <v>8224</v>
      </c>
      <c r="I2547" t="s">
        <v>8246</v>
      </c>
      <c r="K2547">
        <v>1424997000</v>
      </c>
      <c r="L2547">
        <v>1421983138</v>
      </c>
      <c r="M2547" t="b">
        <v>0</v>
      </c>
      <c r="N2547">
        <v>61</v>
      </c>
      <c r="O2547" s="9">
        <f t="shared" si="273"/>
        <v>195.3</v>
      </c>
      <c r="P2547" s="12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t="b">
        <v>1</v>
      </c>
      <c r="T2547" t="s">
        <v>8300</v>
      </c>
      <c r="U2547" s="6">
        <f t="shared" si="277"/>
        <v>42027.138171296298</v>
      </c>
      <c r="V2547" s="9">
        <f t="shared" si="279"/>
        <v>2015</v>
      </c>
      <c r="W2547" s="6">
        <f t="shared" si="278"/>
        <v>42062.020833333328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H2548" t="s">
        <v>8224</v>
      </c>
      <c r="I2548" t="s">
        <v>8246</v>
      </c>
      <c r="K2548">
        <v>1380949200</v>
      </c>
      <c r="L2548">
        <v>1378586179</v>
      </c>
      <c r="M2548" t="b">
        <v>0</v>
      </c>
      <c r="N2548">
        <v>65</v>
      </c>
      <c r="O2548" s="9">
        <f t="shared" si="273"/>
        <v>111.71428571428571</v>
      </c>
      <c r="P2548" s="12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t="b">
        <v>1</v>
      </c>
      <c r="T2548" t="s">
        <v>8300</v>
      </c>
      <c r="U2548" s="6">
        <f t="shared" si="277"/>
        <v>41524.858553240745</v>
      </c>
      <c r="V2548" s="9">
        <f t="shared" si="279"/>
        <v>2013</v>
      </c>
      <c r="W2548" s="6">
        <f t="shared" si="278"/>
        <v>41552.208333333336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H2549" t="s">
        <v>8224</v>
      </c>
      <c r="I2549" t="s">
        <v>8246</v>
      </c>
      <c r="K2549">
        <v>1333560803</v>
      </c>
      <c r="L2549">
        <v>1330972403</v>
      </c>
      <c r="M2549" t="b">
        <v>0</v>
      </c>
      <c r="N2549">
        <v>134</v>
      </c>
      <c r="O2549" s="9">
        <f t="shared" si="273"/>
        <v>119.85454545454546</v>
      </c>
      <c r="P2549" s="12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t="b">
        <v>1</v>
      </c>
      <c r="T2549" t="s">
        <v>8300</v>
      </c>
      <c r="U2549" s="6">
        <f t="shared" si="277"/>
        <v>40973.773182870369</v>
      </c>
      <c r="V2549" s="9">
        <f t="shared" si="279"/>
        <v>2012</v>
      </c>
      <c r="W2549" s="6">
        <f t="shared" si="278"/>
        <v>41003.731516203705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H2550" t="s">
        <v>8230</v>
      </c>
      <c r="I2550" t="s">
        <v>8249</v>
      </c>
      <c r="K2550">
        <v>1475209620</v>
      </c>
      <c r="L2550">
        <v>1473087637</v>
      </c>
      <c r="M2550" t="b">
        <v>0</v>
      </c>
      <c r="N2550">
        <v>37</v>
      </c>
      <c r="O2550" s="9">
        <f t="shared" si="273"/>
        <v>101.85</v>
      </c>
      <c r="P2550" s="12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t="b">
        <v>1</v>
      </c>
      <c r="T2550" t="s">
        <v>8300</v>
      </c>
      <c r="U2550" s="6">
        <f t="shared" si="277"/>
        <v>42618.625428240739</v>
      </c>
      <c r="V2550" s="9">
        <f t="shared" si="279"/>
        <v>2016</v>
      </c>
      <c r="W2550" s="6">
        <f t="shared" si="278"/>
        <v>42643.185416666667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H2551" t="s">
        <v>8225</v>
      </c>
      <c r="I2551" t="s">
        <v>8247</v>
      </c>
      <c r="K2551">
        <v>1370019600</v>
      </c>
      <c r="L2551">
        <v>1366999870</v>
      </c>
      <c r="M2551" t="b">
        <v>0</v>
      </c>
      <c r="N2551">
        <v>37</v>
      </c>
      <c r="O2551" s="9">
        <f t="shared" si="273"/>
        <v>102.80254777070064</v>
      </c>
      <c r="P2551" s="12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t="b">
        <v>1</v>
      </c>
      <c r="T2551" t="s">
        <v>8300</v>
      </c>
      <c r="U2551" s="6">
        <f t="shared" si="277"/>
        <v>41390.757754629631</v>
      </c>
      <c r="V2551" s="9">
        <f t="shared" si="279"/>
        <v>2013</v>
      </c>
      <c r="W2551" s="6">
        <f t="shared" si="278"/>
        <v>41425.708333333336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H2552" t="s">
        <v>8224</v>
      </c>
      <c r="I2552" t="s">
        <v>8246</v>
      </c>
      <c r="K2552">
        <v>1444276740</v>
      </c>
      <c r="L2552">
        <v>1439392406</v>
      </c>
      <c r="M2552" t="b">
        <v>0</v>
      </c>
      <c r="N2552">
        <v>150</v>
      </c>
      <c r="O2552" s="9">
        <f t="shared" si="273"/>
        <v>100.84615384615384</v>
      </c>
      <c r="P2552" s="1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t="b">
        <v>1</v>
      </c>
      <c r="T2552" t="s">
        <v>8300</v>
      </c>
      <c r="U2552" s="6">
        <f t="shared" si="277"/>
        <v>42228.634328703702</v>
      </c>
      <c r="V2552" s="9">
        <f t="shared" si="279"/>
        <v>2015</v>
      </c>
      <c r="W2552" s="6">
        <f t="shared" si="278"/>
        <v>42285.165972222225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H2553" t="s">
        <v>8224</v>
      </c>
      <c r="I2553" t="s">
        <v>8246</v>
      </c>
      <c r="K2553">
        <v>1332362880</v>
      </c>
      <c r="L2553">
        <v>1329890585</v>
      </c>
      <c r="M2553" t="b">
        <v>0</v>
      </c>
      <c r="N2553">
        <v>56</v>
      </c>
      <c r="O2553" s="9">
        <f t="shared" si="273"/>
        <v>102.73469387755102</v>
      </c>
      <c r="P2553" s="12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t="b">
        <v>1</v>
      </c>
      <c r="T2553" t="s">
        <v>8300</v>
      </c>
      <c r="U2553" s="6">
        <f t="shared" si="277"/>
        <v>40961.252141203702</v>
      </c>
      <c r="V2553" s="9">
        <f t="shared" si="279"/>
        <v>2012</v>
      </c>
      <c r="W2553" s="6">
        <f t="shared" si="278"/>
        <v>40989.866666666669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H2554" t="s">
        <v>8224</v>
      </c>
      <c r="I2554" t="s">
        <v>8246</v>
      </c>
      <c r="K2554">
        <v>1488741981</v>
      </c>
      <c r="L2554">
        <v>1486149981</v>
      </c>
      <c r="M2554" t="b">
        <v>0</v>
      </c>
      <c r="N2554">
        <v>18</v>
      </c>
      <c r="O2554" s="9">
        <f t="shared" si="273"/>
        <v>106.5</v>
      </c>
      <c r="P2554" s="12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t="b">
        <v>1</v>
      </c>
      <c r="T2554" t="s">
        <v>8300</v>
      </c>
      <c r="U2554" s="6">
        <f t="shared" si="277"/>
        <v>42769.809965277775</v>
      </c>
      <c r="V2554" s="9">
        <f t="shared" si="279"/>
        <v>2017</v>
      </c>
      <c r="W2554" s="6">
        <f t="shared" si="278"/>
        <v>42799.809965277775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H2555" t="s">
        <v>8224</v>
      </c>
      <c r="I2555" t="s">
        <v>8246</v>
      </c>
      <c r="K2555">
        <v>1348202807</v>
      </c>
      <c r="L2555">
        <v>1343018807</v>
      </c>
      <c r="M2555" t="b">
        <v>0</v>
      </c>
      <c r="N2555">
        <v>60</v>
      </c>
      <c r="O2555" s="9">
        <f t="shared" si="273"/>
        <v>155.53333333333333</v>
      </c>
      <c r="P2555" s="12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t="b">
        <v>1</v>
      </c>
      <c r="T2555" t="s">
        <v>8300</v>
      </c>
      <c r="U2555" s="6">
        <f t="shared" si="277"/>
        <v>41113.199155092589</v>
      </c>
      <c r="V2555" s="9">
        <f t="shared" si="279"/>
        <v>2012</v>
      </c>
      <c r="W2555" s="6">
        <f t="shared" si="278"/>
        <v>41173.199155092589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H2556" t="s">
        <v>8224</v>
      </c>
      <c r="I2556" t="s">
        <v>8246</v>
      </c>
      <c r="K2556">
        <v>1433131140</v>
      </c>
      <c r="L2556">
        <v>1430445163</v>
      </c>
      <c r="M2556" t="b">
        <v>0</v>
      </c>
      <c r="N2556">
        <v>67</v>
      </c>
      <c r="O2556" s="9">
        <f t="shared" si="273"/>
        <v>122.8</v>
      </c>
      <c r="P2556" s="12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t="b">
        <v>1</v>
      </c>
      <c r="T2556" t="s">
        <v>8300</v>
      </c>
      <c r="U2556" s="6">
        <f t="shared" si="277"/>
        <v>42125.078275462962</v>
      </c>
      <c r="V2556" s="9">
        <f t="shared" si="279"/>
        <v>2015</v>
      </c>
      <c r="W2556" s="6">
        <f t="shared" si="278"/>
        <v>42156.165972222225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H2557" t="s">
        <v>8224</v>
      </c>
      <c r="I2557" t="s">
        <v>8246</v>
      </c>
      <c r="K2557">
        <v>1338219793</v>
      </c>
      <c r="L2557">
        <v>1335541393</v>
      </c>
      <c r="M2557" t="b">
        <v>0</v>
      </c>
      <c r="N2557">
        <v>35</v>
      </c>
      <c r="O2557" s="9">
        <f t="shared" si="273"/>
        <v>107.35</v>
      </c>
      <c r="P2557" s="12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t="b">
        <v>1</v>
      </c>
      <c r="T2557" t="s">
        <v>8300</v>
      </c>
      <c r="U2557" s="6">
        <f t="shared" si="277"/>
        <v>41026.655011574076</v>
      </c>
      <c r="V2557" s="9">
        <f t="shared" si="279"/>
        <v>2012</v>
      </c>
      <c r="W2557" s="6">
        <f t="shared" si="278"/>
        <v>41057.655011574076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H2558" t="s">
        <v>8224</v>
      </c>
      <c r="I2558" t="s">
        <v>8246</v>
      </c>
      <c r="K2558">
        <v>1356392857</v>
      </c>
      <c r="L2558">
        <v>1352504857</v>
      </c>
      <c r="M2558" t="b">
        <v>0</v>
      </c>
      <c r="N2558">
        <v>34</v>
      </c>
      <c r="O2558" s="9">
        <f t="shared" si="273"/>
        <v>105.50335570469798</v>
      </c>
      <c r="P2558" s="12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t="b">
        <v>1</v>
      </c>
      <c r="T2558" t="s">
        <v>8300</v>
      </c>
      <c r="U2558" s="6">
        <f t="shared" si="277"/>
        <v>41222.991400462961</v>
      </c>
      <c r="V2558" s="9">
        <f t="shared" si="279"/>
        <v>2012</v>
      </c>
      <c r="W2558" s="6">
        <f t="shared" si="278"/>
        <v>41267.991400462961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H2559" t="s">
        <v>8225</v>
      </c>
      <c r="I2559" t="s">
        <v>8247</v>
      </c>
      <c r="K2559">
        <v>1400176386</v>
      </c>
      <c r="L2559">
        <v>1397584386</v>
      </c>
      <c r="M2559" t="b">
        <v>0</v>
      </c>
      <c r="N2559">
        <v>36</v>
      </c>
      <c r="O2559" s="9">
        <f t="shared" si="273"/>
        <v>118.44444444444444</v>
      </c>
      <c r="P2559" s="12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t="b">
        <v>1</v>
      </c>
      <c r="T2559" t="s">
        <v>8300</v>
      </c>
      <c r="U2559" s="6">
        <f t="shared" si="277"/>
        <v>41744.745208333334</v>
      </c>
      <c r="V2559" s="9">
        <f t="shared" si="279"/>
        <v>2014</v>
      </c>
      <c r="W2559" s="6">
        <f t="shared" si="278"/>
        <v>41774.745208333334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H2560" t="s">
        <v>8226</v>
      </c>
      <c r="I2560" t="s">
        <v>8248</v>
      </c>
      <c r="K2560">
        <v>1430488740</v>
      </c>
      <c r="L2560">
        <v>1427747906</v>
      </c>
      <c r="M2560" t="b">
        <v>0</v>
      </c>
      <c r="N2560">
        <v>18</v>
      </c>
      <c r="O2560" s="9">
        <f t="shared" si="273"/>
        <v>108.88</v>
      </c>
      <c r="P2560" s="12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t="b">
        <v>1</v>
      </c>
      <c r="T2560" t="s">
        <v>8300</v>
      </c>
      <c r="U2560" s="6">
        <f t="shared" si="277"/>
        <v>42093.860023148147</v>
      </c>
      <c r="V2560" s="9">
        <f t="shared" si="279"/>
        <v>2015</v>
      </c>
      <c r="W2560" s="6">
        <f t="shared" si="278"/>
        <v>42125.582638888889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H2561" t="s">
        <v>8224</v>
      </c>
      <c r="I2561" t="s">
        <v>8246</v>
      </c>
      <c r="K2561">
        <v>1321385820</v>
      </c>
      <c r="L2561">
        <v>1318539484</v>
      </c>
      <c r="M2561" t="b">
        <v>0</v>
      </c>
      <c r="N2561">
        <v>25</v>
      </c>
      <c r="O2561" s="9">
        <f t="shared" si="273"/>
        <v>111.25</v>
      </c>
      <c r="P2561" s="12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t="b">
        <v>1</v>
      </c>
      <c r="T2561" t="s">
        <v>8300</v>
      </c>
      <c r="U2561" s="6">
        <f t="shared" si="277"/>
        <v>40829.873657407406</v>
      </c>
      <c r="V2561" s="9">
        <f t="shared" si="279"/>
        <v>2011</v>
      </c>
      <c r="W2561" s="6">
        <f t="shared" si="278"/>
        <v>40862.817361111112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H2562" t="s">
        <v>8225</v>
      </c>
      <c r="I2562" t="s">
        <v>8247</v>
      </c>
      <c r="K2562">
        <v>1425682174</v>
      </c>
      <c r="L2562">
        <v>1423090174</v>
      </c>
      <c r="M2562" t="b">
        <v>0</v>
      </c>
      <c r="N2562">
        <v>21</v>
      </c>
      <c r="O2562" s="9">
        <f t="shared" si="273"/>
        <v>100.1</v>
      </c>
      <c r="P2562" s="1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t="b">
        <v>1</v>
      </c>
      <c r="T2562" t="s">
        <v>8300</v>
      </c>
      <c r="U2562" s="6">
        <f t="shared" si="277"/>
        <v>42039.951087962967</v>
      </c>
      <c r="V2562" s="9">
        <f t="shared" si="279"/>
        <v>2015</v>
      </c>
      <c r="W2562" s="6">
        <f t="shared" si="278"/>
        <v>42069.951087962967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H2563" t="s">
        <v>8229</v>
      </c>
      <c r="I2563" t="s">
        <v>8251</v>
      </c>
      <c r="K2563">
        <v>1444740089</v>
      </c>
      <c r="L2563">
        <v>1442148089</v>
      </c>
      <c r="M2563" t="b">
        <v>0</v>
      </c>
      <c r="N2563">
        <v>0</v>
      </c>
      <c r="O2563" s="9">
        <f t="shared" ref="O2563:O2626" si="280">E2563*100/D2563</f>
        <v>0</v>
      </c>
      <c r="P2563" s="12">
        <f t="shared" ref="P2563:P2626" si="281">IF(N2563=0,0,E2563/N2563)</f>
        <v>0</v>
      </c>
      <c r="Q2563" t="str">
        <f t="shared" ref="Q2563:Q2626" si="282">LEFT(T2563,FIND("/",T2563)-1)</f>
        <v>food</v>
      </c>
      <c r="R2563" t="str">
        <f t="shared" ref="R2563:R2626" si="283">RIGHT(T2563,LEN(T2563)-FIND("/",T2563))</f>
        <v>food trucks</v>
      </c>
      <c r="S2563" t="b">
        <v>0</v>
      </c>
      <c r="T2563" t="s">
        <v>8284</v>
      </c>
      <c r="U2563" s="6">
        <f t="shared" ref="U2563:U2626" si="284">(L2563/86400)+DATE(1970,1,1)</f>
        <v>42260.528807870374</v>
      </c>
      <c r="V2563" s="9">
        <f t="shared" si="279"/>
        <v>2015</v>
      </c>
      <c r="W2563" s="6">
        <f t="shared" ref="W2563:W2626" si="285">(K2563/86400)+DATE(1970,1,1)</f>
        <v>42290.528807870374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H2564" t="s">
        <v>8236</v>
      </c>
      <c r="I2564" t="s">
        <v>8249</v>
      </c>
      <c r="K2564">
        <v>1476189339</v>
      </c>
      <c r="L2564">
        <v>1471005339</v>
      </c>
      <c r="M2564" t="b">
        <v>0</v>
      </c>
      <c r="N2564">
        <v>3</v>
      </c>
      <c r="O2564" s="9">
        <f t="shared" si="280"/>
        <v>0.75</v>
      </c>
      <c r="P2564" s="12">
        <f t="shared" si="281"/>
        <v>25</v>
      </c>
      <c r="Q2564" t="str">
        <f t="shared" si="282"/>
        <v>food</v>
      </c>
      <c r="R2564" t="str">
        <f t="shared" si="283"/>
        <v>food trucks</v>
      </c>
      <c r="S2564" t="b">
        <v>0</v>
      </c>
      <c r="T2564" t="s">
        <v>8284</v>
      </c>
      <c r="U2564" s="6">
        <f t="shared" si="284"/>
        <v>42594.524756944447</v>
      </c>
      <c r="V2564" s="9">
        <f t="shared" ref="V2564:V2627" si="286">YEAR(U2564)</f>
        <v>2016</v>
      </c>
      <c r="W2564" s="6">
        <f t="shared" si="285"/>
        <v>42654.524756944447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H2565" t="s">
        <v>8224</v>
      </c>
      <c r="I2565" t="s">
        <v>8246</v>
      </c>
      <c r="K2565">
        <v>1438226451</v>
      </c>
      <c r="L2565">
        <v>1433042451</v>
      </c>
      <c r="M2565" t="b">
        <v>0</v>
      </c>
      <c r="N2565">
        <v>0</v>
      </c>
      <c r="O2565" s="9">
        <f t="shared" si="280"/>
        <v>0</v>
      </c>
      <c r="P2565" s="12">
        <f t="shared" si="281"/>
        <v>0</v>
      </c>
      <c r="Q2565" t="str">
        <f t="shared" si="282"/>
        <v>food</v>
      </c>
      <c r="R2565" t="str">
        <f t="shared" si="283"/>
        <v>food trucks</v>
      </c>
      <c r="S2565" t="b">
        <v>0</v>
      </c>
      <c r="T2565" t="s">
        <v>8284</v>
      </c>
      <c r="U2565" s="6">
        <f t="shared" si="284"/>
        <v>42155.139479166668</v>
      </c>
      <c r="V2565" s="9">
        <f t="shared" si="286"/>
        <v>2015</v>
      </c>
      <c r="W2565" s="6">
        <f t="shared" si="285"/>
        <v>42215.139479166668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H2566" t="s">
        <v>8229</v>
      </c>
      <c r="I2566" t="s">
        <v>8251</v>
      </c>
      <c r="K2566">
        <v>1406854699</v>
      </c>
      <c r="L2566">
        <v>1404262699</v>
      </c>
      <c r="M2566" t="b">
        <v>0</v>
      </c>
      <c r="N2566">
        <v>0</v>
      </c>
      <c r="O2566" s="9">
        <f t="shared" si="280"/>
        <v>0</v>
      </c>
      <c r="P2566" s="12">
        <f t="shared" si="281"/>
        <v>0</v>
      </c>
      <c r="Q2566" t="str">
        <f t="shared" si="282"/>
        <v>food</v>
      </c>
      <c r="R2566" t="str">
        <f t="shared" si="283"/>
        <v>food trucks</v>
      </c>
      <c r="S2566" t="b">
        <v>0</v>
      </c>
      <c r="T2566" t="s">
        <v>8284</v>
      </c>
      <c r="U2566" s="6">
        <f t="shared" si="284"/>
        <v>41822.040497685186</v>
      </c>
      <c r="V2566" s="9">
        <f t="shared" si="286"/>
        <v>2014</v>
      </c>
      <c r="W2566" s="6">
        <f t="shared" si="285"/>
        <v>41852.040497685186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H2567" t="s">
        <v>8224</v>
      </c>
      <c r="I2567" t="s">
        <v>8246</v>
      </c>
      <c r="K2567">
        <v>1462827000</v>
      </c>
      <c r="L2567">
        <v>1457710589</v>
      </c>
      <c r="M2567" t="b">
        <v>0</v>
      </c>
      <c r="N2567">
        <v>1</v>
      </c>
      <c r="O2567" s="9">
        <f t="shared" si="280"/>
        <v>1</v>
      </c>
      <c r="P2567" s="12">
        <f t="shared" si="281"/>
        <v>100</v>
      </c>
      <c r="Q2567" t="str">
        <f t="shared" si="282"/>
        <v>food</v>
      </c>
      <c r="R2567" t="str">
        <f t="shared" si="283"/>
        <v>food trucks</v>
      </c>
      <c r="S2567" t="b">
        <v>0</v>
      </c>
      <c r="T2567" t="s">
        <v>8284</v>
      </c>
      <c r="U2567" s="6">
        <f t="shared" si="284"/>
        <v>42440.650335648148</v>
      </c>
      <c r="V2567" s="9">
        <f t="shared" si="286"/>
        <v>2016</v>
      </c>
      <c r="W2567" s="6">
        <f t="shared" si="285"/>
        <v>42499.868055555555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H2568" t="s">
        <v>8224</v>
      </c>
      <c r="I2568" t="s">
        <v>8246</v>
      </c>
      <c r="K2568">
        <v>1408663948</v>
      </c>
      <c r="L2568">
        <v>1406071948</v>
      </c>
      <c r="M2568" t="b">
        <v>0</v>
      </c>
      <c r="N2568">
        <v>0</v>
      </c>
      <c r="O2568" s="9">
        <f t="shared" si="280"/>
        <v>0</v>
      </c>
      <c r="P2568" s="12">
        <f t="shared" si="281"/>
        <v>0</v>
      </c>
      <c r="Q2568" t="str">
        <f t="shared" si="282"/>
        <v>food</v>
      </c>
      <c r="R2568" t="str">
        <f t="shared" si="283"/>
        <v>food trucks</v>
      </c>
      <c r="S2568" t="b">
        <v>0</v>
      </c>
      <c r="T2568" t="s">
        <v>8284</v>
      </c>
      <c r="U2568" s="6">
        <f t="shared" si="284"/>
        <v>41842.980879629627</v>
      </c>
      <c r="V2568" s="9">
        <f t="shared" si="286"/>
        <v>2014</v>
      </c>
      <c r="W2568" s="6">
        <f t="shared" si="285"/>
        <v>41872.980879629627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H2569" t="s">
        <v>8224</v>
      </c>
      <c r="I2569" t="s">
        <v>8246</v>
      </c>
      <c r="K2569">
        <v>1429823138</v>
      </c>
      <c r="L2569">
        <v>1427231138</v>
      </c>
      <c r="M2569" t="b">
        <v>0</v>
      </c>
      <c r="N2569">
        <v>2</v>
      </c>
      <c r="O2569" s="9">
        <f t="shared" si="280"/>
        <v>0.26666666666666666</v>
      </c>
      <c r="P2569" s="12">
        <f t="shared" si="281"/>
        <v>60</v>
      </c>
      <c r="Q2569" t="str">
        <f t="shared" si="282"/>
        <v>food</v>
      </c>
      <c r="R2569" t="str">
        <f t="shared" si="283"/>
        <v>food trucks</v>
      </c>
      <c r="S2569" t="b">
        <v>0</v>
      </c>
      <c r="T2569" t="s">
        <v>8284</v>
      </c>
      <c r="U2569" s="6">
        <f t="shared" si="284"/>
        <v>42087.878912037035</v>
      </c>
      <c r="V2569" s="9">
        <f t="shared" si="286"/>
        <v>2015</v>
      </c>
      <c r="W2569" s="6">
        <f t="shared" si="285"/>
        <v>42117.878912037035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H2570" t="s">
        <v>8225</v>
      </c>
      <c r="I2570" t="s">
        <v>8247</v>
      </c>
      <c r="K2570">
        <v>1472745594</v>
      </c>
      <c r="L2570">
        <v>1470153594</v>
      </c>
      <c r="M2570" t="b">
        <v>0</v>
      </c>
      <c r="N2570">
        <v>1</v>
      </c>
      <c r="O2570" s="9">
        <f t="shared" si="280"/>
        <v>0.5</v>
      </c>
      <c r="P2570" s="12">
        <f t="shared" si="281"/>
        <v>50</v>
      </c>
      <c r="Q2570" t="str">
        <f t="shared" si="282"/>
        <v>food</v>
      </c>
      <c r="R2570" t="str">
        <f t="shared" si="283"/>
        <v>food trucks</v>
      </c>
      <c r="S2570" t="b">
        <v>0</v>
      </c>
      <c r="T2570" t="s">
        <v>8284</v>
      </c>
      <c r="U2570" s="6">
        <f t="shared" si="284"/>
        <v>42584.666597222225</v>
      </c>
      <c r="V2570" s="9">
        <f t="shared" si="286"/>
        <v>2016</v>
      </c>
      <c r="W2570" s="6">
        <f t="shared" si="285"/>
        <v>42614.666597222225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H2571" t="s">
        <v>8224</v>
      </c>
      <c r="I2571" t="s">
        <v>8246</v>
      </c>
      <c r="K2571">
        <v>1442457112</v>
      </c>
      <c r="L2571">
        <v>1439865112</v>
      </c>
      <c r="M2571" t="b">
        <v>0</v>
      </c>
      <c r="N2571">
        <v>2</v>
      </c>
      <c r="O2571" s="9">
        <f t="shared" si="280"/>
        <v>2.2307692307692308</v>
      </c>
      <c r="P2571" s="12">
        <f t="shared" si="281"/>
        <v>72.5</v>
      </c>
      <c r="Q2571" t="str">
        <f t="shared" si="282"/>
        <v>food</v>
      </c>
      <c r="R2571" t="str">
        <f t="shared" si="283"/>
        <v>food trucks</v>
      </c>
      <c r="S2571" t="b">
        <v>0</v>
      </c>
      <c r="T2571" t="s">
        <v>8284</v>
      </c>
      <c r="U2571" s="6">
        <f t="shared" si="284"/>
        <v>42234.105462962965</v>
      </c>
      <c r="V2571" s="9">
        <f t="shared" si="286"/>
        <v>2015</v>
      </c>
      <c r="W2571" s="6">
        <f t="shared" si="285"/>
        <v>42264.105462962965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H2572" t="s">
        <v>8224</v>
      </c>
      <c r="I2572" t="s">
        <v>8246</v>
      </c>
      <c r="K2572">
        <v>1486590035</v>
      </c>
      <c r="L2572">
        <v>1483998035</v>
      </c>
      <c r="M2572" t="b">
        <v>0</v>
      </c>
      <c r="N2572">
        <v>2</v>
      </c>
      <c r="O2572" s="9">
        <f t="shared" si="280"/>
        <v>0.84285714285714286</v>
      </c>
      <c r="P2572" s="12">
        <f t="shared" si="281"/>
        <v>29.5</v>
      </c>
      <c r="Q2572" t="str">
        <f t="shared" si="282"/>
        <v>food</v>
      </c>
      <c r="R2572" t="str">
        <f t="shared" si="283"/>
        <v>food trucks</v>
      </c>
      <c r="S2572" t="b">
        <v>0</v>
      </c>
      <c r="T2572" t="s">
        <v>8284</v>
      </c>
      <c r="U2572" s="6">
        <f t="shared" si="284"/>
        <v>42744.903182870374</v>
      </c>
      <c r="V2572" s="9">
        <f t="shared" si="286"/>
        <v>2017</v>
      </c>
      <c r="W2572" s="6">
        <f t="shared" si="285"/>
        <v>42774.903182870374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H2573" t="s">
        <v>8226</v>
      </c>
      <c r="I2573" t="s">
        <v>8248</v>
      </c>
      <c r="K2573">
        <v>1463645521</v>
      </c>
      <c r="L2573">
        <v>1458461521</v>
      </c>
      <c r="M2573" t="b">
        <v>0</v>
      </c>
      <c r="N2573">
        <v>4</v>
      </c>
      <c r="O2573" s="9">
        <f t="shared" si="280"/>
        <v>0.25</v>
      </c>
      <c r="P2573" s="12">
        <f t="shared" si="281"/>
        <v>62.5</v>
      </c>
      <c r="Q2573" t="str">
        <f t="shared" si="282"/>
        <v>food</v>
      </c>
      <c r="R2573" t="str">
        <f t="shared" si="283"/>
        <v>food trucks</v>
      </c>
      <c r="S2573" t="b">
        <v>0</v>
      </c>
      <c r="T2573" t="s">
        <v>8284</v>
      </c>
      <c r="U2573" s="6">
        <f t="shared" si="284"/>
        <v>42449.341678240744</v>
      </c>
      <c r="V2573" s="9">
        <f t="shared" si="286"/>
        <v>2016</v>
      </c>
      <c r="W2573" s="6">
        <f t="shared" si="285"/>
        <v>42509.341678240744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H2574" t="s">
        <v>8224</v>
      </c>
      <c r="I2574" t="s">
        <v>8246</v>
      </c>
      <c r="K2574">
        <v>1428893517</v>
      </c>
      <c r="L2574">
        <v>1426301517</v>
      </c>
      <c r="M2574" t="b">
        <v>0</v>
      </c>
      <c r="N2574">
        <v>0</v>
      </c>
      <c r="O2574" s="9">
        <f t="shared" si="280"/>
        <v>0</v>
      </c>
      <c r="P2574" s="12">
        <f t="shared" si="281"/>
        <v>0</v>
      </c>
      <c r="Q2574" t="str">
        <f t="shared" si="282"/>
        <v>food</v>
      </c>
      <c r="R2574" t="str">
        <f t="shared" si="283"/>
        <v>food trucks</v>
      </c>
      <c r="S2574" t="b">
        <v>0</v>
      </c>
      <c r="T2574" t="s">
        <v>8284</v>
      </c>
      <c r="U2574" s="6">
        <f t="shared" si="284"/>
        <v>42077.119409722218</v>
      </c>
      <c r="V2574" s="9">
        <f t="shared" si="286"/>
        <v>2015</v>
      </c>
      <c r="W2574" s="6">
        <f t="shared" si="285"/>
        <v>42107.119409722218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H2575" t="s">
        <v>8224</v>
      </c>
      <c r="I2575" t="s">
        <v>8246</v>
      </c>
      <c r="K2575">
        <v>1408803149</v>
      </c>
      <c r="L2575">
        <v>1404915149</v>
      </c>
      <c r="M2575" t="b">
        <v>0</v>
      </c>
      <c r="N2575">
        <v>0</v>
      </c>
      <c r="O2575" s="9">
        <f t="shared" si="280"/>
        <v>0</v>
      </c>
      <c r="P2575" s="12">
        <f t="shared" si="281"/>
        <v>0</v>
      </c>
      <c r="Q2575" t="str">
        <f t="shared" si="282"/>
        <v>food</v>
      </c>
      <c r="R2575" t="str">
        <f t="shared" si="283"/>
        <v>food trucks</v>
      </c>
      <c r="S2575" t="b">
        <v>0</v>
      </c>
      <c r="T2575" t="s">
        <v>8284</v>
      </c>
      <c r="U2575" s="6">
        <f t="shared" si="284"/>
        <v>41829.592002314814</v>
      </c>
      <c r="V2575" s="9">
        <f t="shared" si="286"/>
        <v>2014</v>
      </c>
      <c r="W2575" s="6">
        <f t="shared" si="285"/>
        <v>41874.592002314814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H2576" t="s">
        <v>8224</v>
      </c>
      <c r="I2576" t="s">
        <v>8246</v>
      </c>
      <c r="K2576">
        <v>1463600945</v>
      </c>
      <c r="L2576">
        <v>1461786545</v>
      </c>
      <c r="M2576" t="b">
        <v>0</v>
      </c>
      <c r="N2576">
        <v>0</v>
      </c>
      <c r="O2576" s="9">
        <f t="shared" si="280"/>
        <v>0</v>
      </c>
      <c r="P2576" s="12">
        <f t="shared" si="281"/>
        <v>0</v>
      </c>
      <c r="Q2576" t="str">
        <f t="shared" si="282"/>
        <v>food</v>
      </c>
      <c r="R2576" t="str">
        <f t="shared" si="283"/>
        <v>food trucks</v>
      </c>
      <c r="S2576" t="b">
        <v>0</v>
      </c>
      <c r="T2576" t="s">
        <v>8284</v>
      </c>
      <c r="U2576" s="6">
        <f t="shared" si="284"/>
        <v>42487.825752314813</v>
      </c>
      <c r="V2576" s="9">
        <f t="shared" si="286"/>
        <v>2016</v>
      </c>
      <c r="W2576" s="6">
        <f t="shared" si="285"/>
        <v>42508.825752314813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H2577" t="s">
        <v>8224</v>
      </c>
      <c r="I2577" t="s">
        <v>8246</v>
      </c>
      <c r="K2577">
        <v>1421030194</v>
      </c>
      <c r="L2577">
        <v>1418438194</v>
      </c>
      <c r="M2577" t="b">
        <v>0</v>
      </c>
      <c r="N2577">
        <v>0</v>
      </c>
      <c r="O2577" s="9">
        <f t="shared" si="280"/>
        <v>0</v>
      </c>
      <c r="P2577" s="12">
        <f t="shared" si="281"/>
        <v>0</v>
      </c>
      <c r="Q2577" t="str">
        <f t="shared" si="282"/>
        <v>food</v>
      </c>
      <c r="R2577" t="str">
        <f t="shared" si="283"/>
        <v>food trucks</v>
      </c>
      <c r="S2577" t="b">
        <v>0</v>
      </c>
      <c r="T2577" t="s">
        <v>8284</v>
      </c>
      <c r="U2577" s="6">
        <f t="shared" si="284"/>
        <v>41986.108726851853</v>
      </c>
      <c r="V2577" s="9">
        <f t="shared" si="286"/>
        <v>2014</v>
      </c>
      <c r="W2577" s="6">
        <f t="shared" si="285"/>
        <v>42016.108726851853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H2578" t="s">
        <v>8224</v>
      </c>
      <c r="I2578" t="s">
        <v>8246</v>
      </c>
      <c r="K2578">
        <v>1428707647</v>
      </c>
      <c r="L2578">
        <v>1424823247</v>
      </c>
      <c r="M2578" t="b">
        <v>0</v>
      </c>
      <c r="N2578">
        <v>0</v>
      </c>
      <c r="O2578" s="9">
        <f t="shared" si="280"/>
        <v>0</v>
      </c>
      <c r="P2578" s="12">
        <f t="shared" si="281"/>
        <v>0</v>
      </c>
      <c r="Q2578" t="str">
        <f t="shared" si="282"/>
        <v>food</v>
      </c>
      <c r="R2578" t="str">
        <f t="shared" si="283"/>
        <v>food trucks</v>
      </c>
      <c r="S2578" t="b">
        <v>0</v>
      </c>
      <c r="T2578" t="s">
        <v>8284</v>
      </c>
      <c r="U2578" s="6">
        <f t="shared" si="284"/>
        <v>42060.00980324074</v>
      </c>
      <c r="V2578" s="9">
        <f t="shared" si="286"/>
        <v>2015</v>
      </c>
      <c r="W2578" s="6">
        <f t="shared" si="285"/>
        <v>42104.968136574069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H2579" t="s">
        <v>8224</v>
      </c>
      <c r="I2579" t="s">
        <v>8246</v>
      </c>
      <c r="K2579">
        <v>1407181297</v>
      </c>
      <c r="L2579">
        <v>1405021297</v>
      </c>
      <c r="M2579" t="b">
        <v>0</v>
      </c>
      <c r="N2579">
        <v>0</v>
      </c>
      <c r="O2579" s="9">
        <f t="shared" si="280"/>
        <v>0</v>
      </c>
      <c r="P2579" s="12">
        <f t="shared" si="281"/>
        <v>0</v>
      </c>
      <c r="Q2579" t="str">
        <f t="shared" si="282"/>
        <v>food</v>
      </c>
      <c r="R2579" t="str">
        <f t="shared" si="283"/>
        <v>food trucks</v>
      </c>
      <c r="S2579" t="b">
        <v>0</v>
      </c>
      <c r="T2579" t="s">
        <v>8284</v>
      </c>
      <c r="U2579" s="6">
        <f t="shared" si="284"/>
        <v>41830.820567129631</v>
      </c>
      <c r="V2579" s="9">
        <f t="shared" si="286"/>
        <v>2014</v>
      </c>
      <c r="W2579" s="6">
        <f t="shared" si="285"/>
        <v>41855.820567129631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H2580" t="s">
        <v>8224</v>
      </c>
      <c r="I2580" t="s">
        <v>8246</v>
      </c>
      <c r="K2580">
        <v>1444410000</v>
      </c>
      <c r="L2580">
        <v>1440203579</v>
      </c>
      <c r="M2580" t="b">
        <v>0</v>
      </c>
      <c r="N2580">
        <v>0</v>
      </c>
      <c r="O2580" s="9">
        <f t="shared" si="280"/>
        <v>0</v>
      </c>
      <c r="P2580" s="12">
        <f t="shared" si="281"/>
        <v>0</v>
      </c>
      <c r="Q2580" t="str">
        <f t="shared" si="282"/>
        <v>food</v>
      </c>
      <c r="R2580" t="str">
        <f t="shared" si="283"/>
        <v>food trucks</v>
      </c>
      <c r="S2580" t="b">
        <v>0</v>
      </c>
      <c r="T2580" t="s">
        <v>8284</v>
      </c>
      <c r="U2580" s="6">
        <f t="shared" si="284"/>
        <v>42238.022905092592</v>
      </c>
      <c r="V2580" s="9">
        <f t="shared" si="286"/>
        <v>2015</v>
      </c>
      <c r="W2580" s="6">
        <f t="shared" si="285"/>
        <v>42286.708333333328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H2581" t="s">
        <v>8224</v>
      </c>
      <c r="I2581" t="s">
        <v>8246</v>
      </c>
      <c r="K2581">
        <v>1410810903</v>
      </c>
      <c r="L2581">
        <v>1405626903</v>
      </c>
      <c r="M2581" t="b">
        <v>0</v>
      </c>
      <c r="N2581">
        <v>12</v>
      </c>
      <c r="O2581" s="9">
        <f t="shared" si="280"/>
        <v>0.13850000000000001</v>
      </c>
      <c r="P2581" s="12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t="b">
        <v>0</v>
      </c>
      <c r="T2581" t="s">
        <v>8284</v>
      </c>
      <c r="U2581" s="6">
        <f t="shared" si="284"/>
        <v>41837.829895833333</v>
      </c>
      <c r="V2581" s="9">
        <f t="shared" si="286"/>
        <v>2014</v>
      </c>
      <c r="W2581" s="6">
        <f t="shared" si="285"/>
        <v>41897.829895833333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H2582" t="s">
        <v>8224</v>
      </c>
      <c r="I2582" t="s">
        <v>8246</v>
      </c>
      <c r="K2582">
        <v>1431745200</v>
      </c>
      <c r="L2582">
        <v>1429170603</v>
      </c>
      <c r="M2582" t="b">
        <v>0</v>
      </c>
      <c r="N2582">
        <v>2</v>
      </c>
      <c r="O2582" s="9">
        <f t="shared" si="280"/>
        <v>0.6</v>
      </c>
      <c r="P2582" s="12">
        <f t="shared" si="281"/>
        <v>25.5</v>
      </c>
      <c r="Q2582" t="str">
        <f t="shared" si="282"/>
        <v>food</v>
      </c>
      <c r="R2582" t="str">
        <f t="shared" si="283"/>
        <v>food trucks</v>
      </c>
      <c r="S2582" t="b">
        <v>0</v>
      </c>
      <c r="T2582" t="s">
        <v>8284</v>
      </c>
      <c r="U2582" s="6">
        <f t="shared" si="284"/>
        <v>42110.326423611114</v>
      </c>
      <c r="V2582" s="9">
        <f t="shared" si="286"/>
        <v>2015</v>
      </c>
      <c r="W2582" s="6">
        <f t="shared" si="285"/>
        <v>42140.125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H2583" t="s">
        <v>8224</v>
      </c>
      <c r="I2583" t="s">
        <v>8246</v>
      </c>
      <c r="K2583">
        <v>1447689898</v>
      </c>
      <c r="L2583">
        <v>1445094298</v>
      </c>
      <c r="M2583" t="b">
        <v>0</v>
      </c>
      <c r="N2583">
        <v>11</v>
      </c>
      <c r="O2583" s="9">
        <f t="shared" si="280"/>
        <v>10.6</v>
      </c>
      <c r="P2583" s="12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t="b">
        <v>0</v>
      </c>
      <c r="T2583" t="s">
        <v>8284</v>
      </c>
      <c r="U2583" s="6">
        <f t="shared" si="284"/>
        <v>42294.628449074073</v>
      </c>
      <c r="V2583" s="9">
        <f t="shared" si="286"/>
        <v>2015</v>
      </c>
      <c r="W2583" s="6">
        <f t="shared" si="285"/>
        <v>42324.670115740737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H2584" t="s">
        <v>8224</v>
      </c>
      <c r="I2584" t="s">
        <v>8246</v>
      </c>
      <c r="K2584">
        <v>1477784634</v>
      </c>
      <c r="L2584">
        <v>1475192634</v>
      </c>
      <c r="M2584" t="b">
        <v>0</v>
      </c>
      <c r="N2584">
        <v>1</v>
      </c>
      <c r="O2584" s="9">
        <f t="shared" si="280"/>
        <v>1.1111111111111111E-3</v>
      </c>
      <c r="P2584" s="12">
        <f t="shared" si="281"/>
        <v>1</v>
      </c>
      <c r="Q2584" t="str">
        <f t="shared" si="282"/>
        <v>food</v>
      </c>
      <c r="R2584" t="str">
        <f t="shared" si="283"/>
        <v>food trucks</v>
      </c>
      <c r="S2584" t="b">
        <v>0</v>
      </c>
      <c r="T2584" t="s">
        <v>8284</v>
      </c>
      <c r="U2584" s="6">
        <f t="shared" si="284"/>
        <v>42642.988819444443</v>
      </c>
      <c r="V2584" s="9">
        <f t="shared" si="286"/>
        <v>2016</v>
      </c>
      <c r="W2584" s="6">
        <f t="shared" si="285"/>
        <v>42672.988819444443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H2585" t="s">
        <v>8224</v>
      </c>
      <c r="I2585" t="s">
        <v>8246</v>
      </c>
      <c r="K2585">
        <v>1426526880</v>
      </c>
      <c r="L2585">
        <v>1421346480</v>
      </c>
      <c r="M2585" t="b">
        <v>0</v>
      </c>
      <c r="N2585">
        <v>5</v>
      </c>
      <c r="O2585" s="9">
        <f t="shared" si="280"/>
        <v>0.5</v>
      </c>
      <c r="P2585" s="12">
        <f t="shared" si="281"/>
        <v>1</v>
      </c>
      <c r="Q2585" t="str">
        <f t="shared" si="282"/>
        <v>food</v>
      </c>
      <c r="R2585" t="str">
        <f t="shared" si="283"/>
        <v>food trucks</v>
      </c>
      <c r="S2585" t="b">
        <v>0</v>
      </c>
      <c r="T2585" t="s">
        <v>8284</v>
      </c>
      <c r="U2585" s="6">
        <f t="shared" si="284"/>
        <v>42019.76944444445</v>
      </c>
      <c r="V2585" s="9">
        <f t="shared" si="286"/>
        <v>2015</v>
      </c>
      <c r="W2585" s="6">
        <f t="shared" si="285"/>
        <v>42079.727777777778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H2586" t="s">
        <v>8224</v>
      </c>
      <c r="I2586" t="s">
        <v>8246</v>
      </c>
      <c r="K2586">
        <v>1434341369</v>
      </c>
      <c r="L2586">
        <v>1431749369</v>
      </c>
      <c r="M2586" t="b">
        <v>0</v>
      </c>
      <c r="N2586">
        <v>0</v>
      </c>
      <c r="O2586" s="9">
        <f t="shared" si="280"/>
        <v>0</v>
      </c>
      <c r="P2586" s="12">
        <f t="shared" si="281"/>
        <v>0</v>
      </c>
      <c r="Q2586" t="str">
        <f t="shared" si="282"/>
        <v>food</v>
      </c>
      <c r="R2586" t="str">
        <f t="shared" si="283"/>
        <v>food trucks</v>
      </c>
      <c r="S2586" t="b">
        <v>0</v>
      </c>
      <c r="T2586" t="s">
        <v>8284</v>
      </c>
      <c r="U2586" s="6">
        <f t="shared" si="284"/>
        <v>42140.173252314809</v>
      </c>
      <c r="V2586" s="9">
        <f t="shared" si="286"/>
        <v>2015</v>
      </c>
      <c r="W2586" s="6">
        <f t="shared" si="285"/>
        <v>42170.173252314809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H2587" t="s">
        <v>8224</v>
      </c>
      <c r="I2587" t="s">
        <v>8246</v>
      </c>
      <c r="K2587">
        <v>1404601632</v>
      </c>
      <c r="L2587">
        <v>1402009632</v>
      </c>
      <c r="M2587" t="b">
        <v>0</v>
      </c>
      <c r="N2587">
        <v>1</v>
      </c>
      <c r="O2587" s="9">
        <f t="shared" si="280"/>
        <v>0.16666666666666666</v>
      </c>
      <c r="P2587" s="12">
        <f t="shared" si="281"/>
        <v>50</v>
      </c>
      <c r="Q2587" t="str">
        <f t="shared" si="282"/>
        <v>food</v>
      </c>
      <c r="R2587" t="str">
        <f t="shared" si="283"/>
        <v>food trucks</v>
      </c>
      <c r="S2587" t="b">
        <v>0</v>
      </c>
      <c r="T2587" t="s">
        <v>8284</v>
      </c>
      <c r="U2587" s="6">
        <f t="shared" si="284"/>
        <v>41795.963333333333</v>
      </c>
      <c r="V2587" s="9">
        <f t="shared" si="286"/>
        <v>2014</v>
      </c>
      <c r="W2587" s="6">
        <f t="shared" si="285"/>
        <v>41825.963333333333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H2588" t="s">
        <v>8225</v>
      </c>
      <c r="I2588" t="s">
        <v>8247</v>
      </c>
      <c r="K2588">
        <v>1451030136</v>
      </c>
      <c r="L2588">
        <v>1448438136</v>
      </c>
      <c r="M2588" t="b">
        <v>0</v>
      </c>
      <c r="N2588">
        <v>1</v>
      </c>
      <c r="O2588" s="9">
        <f t="shared" si="280"/>
        <v>0.16666666666666666</v>
      </c>
      <c r="P2588" s="12">
        <f t="shared" si="281"/>
        <v>5</v>
      </c>
      <c r="Q2588" t="str">
        <f t="shared" si="282"/>
        <v>food</v>
      </c>
      <c r="R2588" t="str">
        <f t="shared" si="283"/>
        <v>food trucks</v>
      </c>
      <c r="S2588" t="b">
        <v>0</v>
      </c>
      <c r="T2588" t="s">
        <v>8284</v>
      </c>
      <c r="U2588" s="6">
        <f t="shared" si="284"/>
        <v>42333.330277777779</v>
      </c>
      <c r="V2588" s="9">
        <f t="shared" si="286"/>
        <v>2015</v>
      </c>
      <c r="W2588" s="6">
        <f t="shared" si="285"/>
        <v>42363.330277777779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H2589" t="s">
        <v>8224</v>
      </c>
      <c r="I2589" t="s">
        <v>8246</v>
      </c>
      <c r="K2589">
        <v>1451491953</v>
      </c>
      <c r="L2589">
        <v>1448899953</v>
      </c>
      <c r="M2589" t="b">
        <v>0</v>
      </c>
      <c r="N2589">
        <v>6</v>
      </c>
      <c r="O2589" s="9">
        <f t="shared" si="280"/>
        <v>2.4340000000000002</v>
      </c>
      <c r="P2589" s="12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t="b">
        <v>0</v>
      </c>
      <c r="T2589" t="s">
        <v>8284</v>
      </c>
      <c r="U2589" s="6">
        <f t="shared" si="284"/>
        <v>42338.675381944442</v>
      </c>
      <c r="V2589" s="9">
        <f t="shared" si="286"/>
        <v>2015</v>
      </c>
      <c r="W2589" s="6">
        <f t="shared" si="285"/>
        <v>42368.675381944442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H2590" t="s">
        <v>8224</v>
      </c>
      <c r="I2590" t="s">
        <v>8246</v>
      </c>
      <c r="K2590">
        <v>1427807640</v>
      </c>
      <c r="L2590">
        <v>1423325626</v>
      </c>
      <c r="M2590" t="b">
        <v>0</v>
      </c>
      <c r="N2590">
        <v>8</v>
      </c>
      <c r="O2590" s="9">
        <f t="shared" si="280"/>
        <v>3.8833333333333333</v>
      </c>
      <c r="P2590" s="12">
        <f t="shared" si="281"/>
        <v>29.125</v>
      </c>
      <c r="Q2590" t="str">
        <f t="shared" si="282"/>
        <v>food</v>
      </c>
      <c r="R2590" t="str">
        <f t="shared" si="283"/>
        <v>food trucks</v>
      </c>
      <c r="S2590" t="b">
        <v>0</v>
      </c>
      <c r="T2590" t="s">
        <v>8284</v>
      </c>
      <c r="U2590" s="6">
        <f t="shared" si="284"/>
        <v>42042.676226851851</v>
      </c>
      <c r="V2590" s="9">
        <f t="shared" si="286"/>
        <v>2015</v>
      </c>
      <c r="W2590" s="6">
        <f t="shared" si="285"/>
        <v>42094.551388888889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H2591" t="s">
        <v>8232</v>
      </c>
      <c r="I2591" t="s">
        <v>8253</v>
      </c>
      <c r="K2591">
        <v>1458733927</v>
      </c>
      <c r="L2591">
        <v>1456145527</v>
      </c>
      <c r="M2591" t="b">
        <v>0</v>
      </c>
      <c r="N2591">
        <v>1</v>
      </c>
      <c r="O2591" s="9">
        <f t="shared" si="280"/>
        <v>0.01</v>
      </c>
      <c r="P2591" s="12">
        <f t="shared" si="281"/>
        <v>5</v>
      </c>
      <c r="Q2591" t="str">
        <f t="shared" si="282"/>
        <v>food</v>
      </c>
      <c r="R2591" t="str">
        <f t="shared" si="283"/>
        <v>food trucks</v>
      </c>
      <c r="S2591" t="b">
        <v>0</v>
      </c>
      <c r="T2591" t="s">
        <v>8284</v>
      </c>
      <c r="U2591" s="6">
        <f t="shared" si="284"/>
        <v>42422.536192129628</v>
      </c>
      <c r="V2591" s="9">
        <f t="shared" si="286"/>
        <v>2016</v>
      </c>
      <c r="W2591" s="6">
        <f t="shared" si="285"/>
        <v>42452.494525462964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H2592" t="s">
        <v>8226</v>
      </c>
      <c r="I2592" t="s">
        <v>8248</v>
      </c>
      <c r="K2592">
        <v>1453817297</v>
      </c>
      <c r="L2592">
        <v>1453212497</v>
      </c>
      <c r="M2592" t="b">
        <v>0</v>
      </c>
      <c r="N2592">
        <v>0</v>
      </c>
      <c r="O2592" s="9">
        <f t="shared" si="280"/>
        <v>0</v>
      </c>
      <c r="P2592" s="12">
        <f t="shared" si="281"/>
        <v>0</v>
      </c>
      <c r="Q2592" t="str">
        <f t="shared" si="282"/>
        <v>food</v>
      </c>
      <c r="R2592" t="str">
        <f t="shared" si="283"/>
        <v>food trucks</v>
      </c>
      <c r="S2592" t="b">
        <v>0</v>
      </c>
      <c r="T2592" t="s">
        <v>8284</v>
      </c>
      <c r="U2592" s="6">
        <f t="shared" si="284"/>
        <v>42388.589085648149</v>
      </c>
      <c r="V2592" s="9">
        <f t="shared" si="286"/>
        <v>2016</v>
      </c>
      <c r="W2592" s="6">
        <f t="shared" si="285"/>
        <v>42395.589085648149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H2593" t="s">
        <v>8224</v>
      </c>
      <c r="I2593" t="s">
        <v>8246</v>
      </c>
      <c r="K2593">
        <v>1457901924</v>
      </c>
      <c r="L2593">
        <v>1452721524</v>
      </c>
      <c r="M2593" t="b">
        <v>0</v>
      </c>
      <c r="N2593">
        <v>2</v>
      </c>
      <c r="O2593" s="9">
        <f t="shared" si="280"/>
        <v>1.7333333333333334</v>
      </c>
      <c r="P2593" s="12">
        <f t="shared" si="281"/>
        <v>13</v>
      </c>
      <c r="Q2593" t="str">
        <f t="shared" si="282"/>
        <v>food</v>
      </c>
      <c r="R2593" t="str">
        <f t="shared" si="283"/>
        <v>food trucks</v>
      </c>
      <c r="S2593" t="b">
        <v>0</v>
      </c>
      <c r="T2593" t="s">
        <v>8284</v>
      </c>
      <c r="U2593" s="6">
        <f t="shared" si="284"/>
        <v>42382.906527777777</v>
      </c>
      <c r="V2593" s="9">
        <f t="shared" si="286"/>
        <v>2016</v>
      </c>
      <c r="W2593" s="6">
        <f t="shared" si="285"/>
        <v>42442.864861111113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H2594" t="s">
        <v>8224</v>
      </c>
      <c r="I2594" t="s">
        <v>8246</v>
      </c>
      <c r="K2594">
        <v>1412536421</v>
      </c>
      <c r="L2594">
        <v>1409944421</v>
      </c>
      <c r="M2594" t="b">
        <v>0</v>
      </c>
      <c r="N2594">
        <v>1</v>
      </c>
      <c r="O2594" s="9">
        <f t="shared" si="280"/>
        <v>0.16666666666666666</v>
      </c>
      <c r="P2594" s="12">
        <f t="shared" si="281"/>
        <v>50</v>
      </c>
      <c r="Q2594" t="str">
        <f t="shared" si="282"/>
        <v>food</v>
      </c>
      <c r="R2594" t="str">
        <f t="shared" si="283"/>
        <v>food trucks</v>
      </c>
      <c r="S2594" t="b">
        <v>0</v>
      </c>
      <c r="T2594" t="s">
        <v>8284</v>
      </c>
      <c r="U2594" s="6">
        <f t="shared" si="284"/>
        <v>41887.801168981481</v>
      </c>
      <c r="V2594" s="9">
        <f t="shared" si="286"/>
        <v>2014</v>
      </c>
      <c r="W2594" s="6">
        <f t="shared" si="285"/>
        <v>41917.801168981481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H2595" t="s">
        <v>8224</v>
      </c>
      <c r="I2595" t="s">
        <v>8246</v>
      </c>
      <c r="K2595">
        <v>1429993026</v>
      </c>
      <c r="L2595">
        <v>1427401026</v>
      </c>
      <c r="M2595" t="b">
        <v>0</v>
      </c>
      <c r="N2595">
        <v>0</v>
      </c>
      <c r="O2595" s="9">
        <f t="shared" si="280"/>
        <v>0</v>
      </c>
      <c r="P2595" s="12">
        <f t="shared" si="281"/>
        <v>0</v>
      </c>
      <c r="Q2595" t="str">
        <f t="shared" si="282"/>
        <v>food</v>
      </c>
      <c r="R2595" t="str">
        <f t="shared" si="283"/>
        <v>food trucks</v>
      </c>
      <c r="S2595" t="b">
        <v>0</v>
      </c>
      <c r="T2595" t="s">
        <v>8284</v>
      </c>
      <c r="U2595" s="6">
        <f t="shared" si="284"/>
        <v>42089.845208333332</v>
      </c>
      <c r="V2595" s="9">
        <f t="shared" si="286"/>
        <v>2015</v>
      </c>
      <c r="W2595" s="6">
        <f t="shared" si="285"/>
        <v>42119.845208333332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H2596" t="s">
        <v>8224</v>
      </c>
      <c r="I2596" t="s">
        <v>8246</v>
      </c>
      <c r="K2596">
        <v>1407453228</v>
      </c>
      <c r="L2596">
        <v>1404861228</v>
      </c>
      <c r="M2596" t="b">
        <v>0</v>
      </c>
      <c r="N2596">
        <v>1</v>
      </c>
      <c r="O2596" s="9">
        <f t="shared" si="280"/>
        <v>1.25E-3</v>
      </c>
      <c r="P2596" s="12">
        <f t="shared" si="281"/>
        <v>1</v>
      </c>
      <c r="Q2596" t="str">
        <f t="shared" si="282"/>
        <v>food</v>
      </c>
      <c r="R2596" t="str">
        <f t="shared" si="283"/>
        <v>food trucks</v>
      </c>
      <c r="S2596" t="b">
        <v>0</v>
      </c>
      <c r="T2596" t="s">
        <v>8284</v>
      </c>
      <c r="U2596" s="6">
        <f t="shared" si="284"/>
        <v>41828.967916666668</v>
      </c>
      <c r="V2596" s="9">
        <f t="shared" si="286"/>
        <v>2014</v>
      </c>
      <c r="W2596" s="6">
        <f t="shared" si="285"/>
        <v>41858.967916666668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H2597" t="s">
        <v>8224</v>
      </c>
      <c r="I2597" t="s">
        <v>8246</v>
      </c>
      <c r="K2597">
        <v>1487915500</v>
      </c>
      <c r="L2597">
        <v>1485323500</v>
      </c>
      <c r="M2597" t="b">
        <v>0</v>
      </c>
      <c r="N2597">
        <v>19</v>
      </c>
      <c r="O2597" s="9">
        <f t="shared" si="280"/>
        <v>12.166666666666666</v>
      </c>
      <c r="P2597" s="12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t="b">
        <v>0</v>
      </c>
      <c r="T2597" t="s">
        <v>8284</v>
      </c>
      <c r="U2597" s="6">
        <f t="shared" si="284"/>
        <v>42760.244212962964</v>
      </c>
      <c r="V2597" s="9">
        <f t="shared" si="286"/>
        <v>2017</v>
      </c>
      <c r="W2597" s="6">
        <f t="shared" si="285"/>
        <v>42790.244212962964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H2598" t="s">
        <v>8229</v>
      </c>
      <c r="I2598" t="s">
        <v>8251</v>
      </c>
      <c r="K2598">
        <v>1407427009</v>
      </c>
      <c r="L2598">
        <v>1404835009</v>
      </c>
      <c r="M2598" t="b">
        <v>0</v>
      </c>
      <c r="N2598">
        <v>27</v>
      </c>
      <c r="O2598" s="9">
        <f t="shared" si="280"/>
        <v>23.588571428571427</v>
      </c>
      <c r="P2598" s="12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t="b">
        <v>0</v>
      </c>
      <c r="T2598" t="s">
        <v>8284</v>
      </c>
      <c r="U2598" s="6">
        <f t="shared" si="284"/>
        <v>41828.664456018516</v>
      </c>
      <c r="V2598" s="9">
        <f t="shared" si="286"/>
        <v>2014</v>
      </c>
      <c r="W2598" s="6">
        <f t="shared" si="285"/>
        <v>41858.664456018516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H2599" t="s">
        <v>8225</v>
      </c>
      <c r="I2599" t="s">
        <v>8247</v>
      </c>
      <c r="K2599">
        <v>1466323917</v>
      </c>
      <c r="L2599">
        <v>1463731917</v>
      </c>
      <c r="M2599" t="b">
        <v>0</v>
      </c>
      <c r="N2599">
        <v>7</v>
      </c>
      <c r="O2599" s="9">
        <f t="shared" si="280"/>
        <v>5.666666666666667</v>
      </c>
      <c r="P2599" s="12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t="b">
        <v>0</v>
      </c>
      <c r="T2599" t="s">
        <v>8284</v>
      </c>
      <c r="U2599" s="6">
        <f t="shared" si="284"/>
        <v>42510.341631944444</v>
      </c>
      <c r="V2599" s="9">
        <f t="shared" si="286"/>
        <v>2016</v>
      </c>
      <c r="W2599" s="6">
        <f t="shared" si="285"/>
        <v>42540.341631944444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H2600" t="s">
        <v>8224</v>
      </c>
      <c r="I2600" t="s">
        <v>8246</v>
      </c>
      <c r="K2600">
        <v>1443039001</v>
      </c>
      <c r="L2600">
        <v>1440447001</v>
      </c>
      <c r="M2600" t="b">
        <v>0</v>
      </c>
      <c r="N2600">
        <v>14</v>
      </c>
      <c r="O2600" s="9">
        <f t="shared" si="280"/>
        <v>39</v>
      </c>
      <c r="P2600" s="12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t="b">
        <v>0</v>
      </c>
      <c r="T2600" t="s">
        <v>8284</v>
      </c>
      <c r="U2600" s="6">
        <f t="shared" si="284"/>
        <v>42240.840289351851</v>
      </c>
      <c r="V2600" s="9">
        <f t="shared" si="286"/>
        <v>2015</v>
      </c>
      <c r="W2600" s="6">
        <f t="shared" si="285"/>
        <v>42270.840289351851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H2601" t="s">
        <v>8224</v>
      </c>
      <c r="I2601" t="s">
        <v>8246</v>
      </c>
      <c r="K2601">
        <v>1407089147</v>
      </c>
      <c r="L2601">
        <v>1403201147</v>
      </c>
      <c r="M2601" t="b">
        <v>0</v>
      </c>
      <c r="N2601">
        <v>5</v>
      </c>
      <c r="O2601" s="9">
        <f t="shared" si="280"/>
        <v>0.99546510341776351</v>
      </c>
      <c r="P2601" s="12">
        <f t="shared" si="281"/>
        <v>18</v>
      </c>
      <c r="Q2601" t="str">
        <f t="shared" si="282"/>
        <v>food</v>
      </c>
      <c r="R2601" t="str">
        <f t="shared" si="283"/>
        <v>food trucks</v>
      </c>
      <c r="S2601" t="b">
        <v>0</v>
      </c>
      <c r="T2601" t="s">
        <v>8284</v>
      </c>
      <c r="U2601" s="6">
        <f t="shared" si="284"/>
        <v>41809.754016203704</v>
      </c>
      <c r="V2601" s="9">
        <f t="shared" si="286"/>
        <v>2014</v>
      </c>
      <c r="W2601" s="6">
        <f t="shared" si="285"/>
        <v>41854.754016203704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H2602" t="s">
        <v>8224</v>
      </c>
      <c r="I2602" t="s">
        <v>8246</v>
      </c>
      <c r="K2602">
        <v>1458938200</v>
      </c>
      <c r="L2602">
        <v>1453757800</v>
      </c>
      <c r="M2602" t="b">
        <v>0</v>
      </c>
      <c r="N2602">
        <v>30</v>
      </c>
      <c r="O2602" s="9">
        <f t="shared" si="280"/>
        <v>6.9320000000000004</v>
      </c>
      <c r="P2602" s="1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t="b">
        <v>0</v>
      </c>
      <c r="T2602" t="s">
        <v>8284</v>
      </c>
      <c r="U2602" s="6">
        <f t="shared" si="284"/>
        <v>42394.900462962964</v>
      </c>
      <c r="V2602" s="9">
        <f t="shared" si="286"/>
        <v>2016</v>
      </c>
      <c r="W2602" s="6">
        <f t="shared" si="285"/>
        <v>42454.858796296292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H2603" t="s">
        <v>8224</v>
      </c>
      <c r="I2603" t="s">
        <v>8246</v>
      </c>
      <c r="K2603">
        <v>1347508740</v>
      </c>
      <c r="L2603">
        <v>1346276349</v>
      </c>
      <c r="M2603" t="b">
        <v>1</v>
      </c>
      <c r="N2603">
        <v>151</v>
      </c>
      <c r="O2603" s="9">
        <f t="shared" si="280"/>
        <v>661.4</v>
      </c>
      <c r="P2603" s="12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t="b">
        <v>1</v>
      </c>
      <c r="T2603" t="s">
        <v>8301</v>
      </c>
      <c r="U2603" s="6">
        <f t="shared" si="284"/>
        <v>41150.902187500003</v>
      </c>
      <c r="V2603" s="9">
        <f t="shared" si="286"/>
        <v>2012</v>
      </c>
      <c r="W2603" s="6">
        <f t="shared" si="285"/>
        <v>41165.165972222225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H2604" t="s">
        <v>8224</v>
      </c>
      <c r="I2604" t="s">
        <v>8246</v>
      </c>
      <c r="K2604">
        <v>1415827200</v>
      </c>
      <c r="L2604">
        <v>1412358968</v>
      </c>
      <c r="M2604" t="b">
        <v>1</v>
      </c>
      <c r="N2604">
        <v>489</v>
      </c>
      <c r="O2604" s="9">
        <f t="shared" si="280"/>
        <v>326.09166666666664</v>
      </c>
      <c r="P2604" s="12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t="b">
        <v>1</v>
      </c>
      <c r="T2604" t="s">
        <v>8301</v>
      </c>
      <c r="U2604" s="6">
        <f t="shared" si="284"/>
        <v>41915.747314814813</v>
      </c>
      <c r="V2604" s="9">
        <f t="shared" si="286"/>
        <v>2014</v>
      </c>
      <c r="W2604" s="6">
        <f t="shared" si="285"/>
        <v>41955.888888888891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H2605" t="s">
        <v>8224</v>
      </c>
      <c r="I2605" t="s">
        <v>8246</v>
      </c>
      <c r="K2605">
        <v>1387835654</v>
      </c>
      <c r="L2605">
        <v>1386626054</v>
      </c>
      <c r="M2605" t="b">
        <v>1</v>
      </c>
      <c r="N2605">
        <v>50</v>
      </c>
      <c r="O2605" s="9">
        <f t="shared" si="280"/>
        <v>101.48571428571428</v>
      </c>
      <c r="P2605" s="12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t="b">
        <v>1</v>
      </c>
      <c r="T2605" t="s">
        <v>8301</v>
      </c>
      <c r="U2605" s="6">
        <f t="shared" si="284"/>
        <v>41617.912662037037</v>
      </c>
      <c r="V2605" s="9">
        <f t="shared" si="286"/>
        <v>2013</v>
      </c>
      <c r="W2605" s="6">
        <f t="shared" si="285"/>
        <v>41631.912662037037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H2606" t="s">
        <v>8224</v>
      </c>
      <c r="I2606" t="s">
        <v>8246</v>
      </c>
      <c r="K2606">
        <v>1335662023</v>
      </c>
      <c r="L2606">
        <v>1333070023</v>
      </c>
      <c r="M2606" t="b">
        <v>1</v>
      </c>
      <c r="N2606">
        <v>321</v>
      </c>
      <c r="O2606" s="9">
        <f t="shared" si="280"/>
        <v>104.21799999999999</v>
      </c>
      <c r="P2606" s="12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t="b">
        <v>1</v>
      </c>
      <c r="T2606" t="s">
        <v>8301</v>
      </c>
      <c r="U2606" s="6">
        <f t="shared" si="284"/>
        <v>40998.051192129627</v>
      </c>
      <c r="V2606" s="9">
        <f t="shared" si="286"/>
        <v>2012</v>
      </c>
      <c r="W2606" s="6">
        <f t="shared" si="285"/>
        <v>41028.051192129627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H2607" t="s">
        <v>8224</v>
      </c>
      <c r="I2607" t="s">
        <v>8246</v>
      </c>
      <c r="K2607">
        <v>1466168390</v>
      </c>
      <c r="L2607">
        <v>1463576390</v>
      </c>
      <c r="M2607" t="b">
        <v>1</v>
      </c>
      <c r="N2607">
        <v>1762</v>
      </c>
      <c r="O2607" s="9">
        <f t="shared" si="280"/>
        <v>107.42157</v>
      </c>
      <c r="P2607" s="12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t="b">
        <v>1</v>
      </c>
      <c r="T2607" t="s">
        <v>8301</v>
      </c>
      <c r="U2607" s="6">
        <f t="shared" si="284"/>
        <v>42508.541550925926</v>
      </c>
      <c r="V2607" s="9">
        <f t="shared" si="286"/>
        <v>2016</v>
      </c>
      <c r="W2607" s="6">
        <f t="shared" si="285"/>
        <v>42538.541550925926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H2608" t="s">
        <v>8224</v>
      </c>
      <c r="I2608" t="s">
        <v>8246</v>
      </c>
      <c r="K2608">
        <v>1398791182</v>
      </c>
      <c r="L2608">
        <v>1396026382</v>
      </c>
      <c r="M2608" t="b">
        <v>1</v>
      </c>
      <c r="N2608">
        <v>385</v>
      </c>
      <c r="O2608" s="9">
        <f t="shared" si="280"/>
        <v>110.05454545454545</v>
      </c>
      <c r="P2608" s="12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t="b">
        <v>1</v>
      </c>
      <c r="T2608" t="s">
        <v>8301</v>
      </c>
      <c r="U2608" s="6">
        <f t="shared" si="284"/>
        <v>41726.712754629625</v>
      </c>
      <c r="V2608" s="9">
        <f t="shared" si="286"/>
        <v>2014</v>
      </c>
      <c r="W2608" s="6">
        <f t="shared" si="285"/>
        <v>41758.712754629625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H2609" t="s">
        <v>8224</v>
      </c>
      <c r="I2609" t="s">
        <v>8246</v>
      </c>
      <c r="K2609">
        <v>1439344800</v>
      </c>
      <c r="L2609">
        <v>1435611572</v>
      </c>
      <c r="M2609" t="b">
        <v>1</v>
      </c>
      <c r="N2609">
        <v>398</v>
      </c>
      <c r="O2609" s="9">
        <f t="shared" si="280"/>
        <v>407.7</v>
      </c>
      <c r="P2609" s="12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t="b">
        <v>1</v>
      </c>
      <c r="T2609" t="s">
        <v>8301</v>
      </c>
      <c r="U2609" s="6">
        <f t="shared" si="284"/>
        <v>42184.874675925923</v>
      </c>
      <c r="V2609" s="9">
        <f t="shared" si="286"/>
        <v>2015</v>
      </c>
      <c r="W2609" s="6">
        <f t="shared" si="285"/>
        <v>42228.083333333328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H2610" t="s">
        <v>8224</v>
      </c>
      <c r="I2610" t="s">
        <v>8246</v>
      </c>
      <c r="K2610">
        <v>1489536000</v>
      </c>
      <c r="L2610">
        <v>1485976468</v>
      </c>
      <c r="M2610" t="b">
        <v>1</v>
      </c>
      <c r="N2610">
        <v>304</v>
      </c>
      <c r="O2610" s="9">
        <f t="shared" si="280"/>
        <v>223.92500000000001</v>
      </c>
      <c r="P2610" s="12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t="b">
        <v>1</v>
      </c>
      <c r="T2610" t="s">
        <v>8301</v>
      </c>
      <c r="U2610" s="6">
        <f t="shared" si="284"/>
        <v>42767.801712962959</v>
      </c>
      <c r="V2610" s="9">
        <f t="shared" si="286"/>
        <v>2017</v>
      </c>
      <c r="W2610" s="6">
        <f t="shared" si="285"/>
        <v>42809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H2611" t="s">
        <v>8224</v>
      </c>
      <c r="I2611" t="s">
        <v>8246</v>
      </c>
      <c r="K2611">
        <v>1342330951</v>
      </c>
      <c r="L2611">
        <v>1339738951</v>
      </c>
      <c r="M2611" t="b">
        <v>1</v>
      </c>
      <c r="N2611">
        <v>676</v>
      </c>
      <c r="O2611" s="9">
        <f t="shared" si="280"/>
        <v>303.80111428571428</v>
      </c>
      <c r="P2611" s="12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t="b">
        <v>1</v>
      </c>
      <c r="T2611" t="s">
        <v>8301</v>
      </c>
      <c r="U2611" s="6">
        <f t="shared" si="284"/>
        <v>41075.237858796296</v>
      </c>
      <c r="V2611" s="9">
        <f t="shared" si="286"/>
        <v>2012</v>
      </c>
      <c r="W2611" s="6">
        <f t="shared" si="285"/>
        <v>41105.237858796296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H2612" t="s">
        <v>8224</v>
      </c>
      <c r="I2612" t="s">
        <v>8246</v>
      </c>
      <c r="K2612">
        <v>1471849140</v>
      </c>
      <c r="L2612">
        <v>1468444125</v>
      </c>
      <c r="M2612" t="b">
        <v>1</v>
      </c>
      <c r="N2612">
        <v>577</v>
      </c>
      <c r="O2612" s="9">
        <f t="shared" si="280"/>
        <v>141.3251043268175</v>
      </c>
      <c r="P2612" s="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t="b">
        <v>1</v>
      </c>
      <c r="T2612" t="s">
        <v>8301</v>
      </c>
      <c r="U2612" s="6">
        <f t="shared" si="284"/>
        <v>42564.881076388891</v>
      </c>
      <c r="V2612" s="9">
        <f t="shared" si="286"/>
        <v>2016</v>
      </c>
      <c r="W2612" s="6">
        <f t="shared" si="285"/>
        <v>42604.290972222225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H2613" t="s">
        <v>8236</v>
      </c>
      <c r="I2613" t="s">
        <v>8249</v>
      </c>
      <c r="K2613">
        <v>1483397940</v>
      </c>
      <c r="L2613">
        <v>1480493014</v>
      </c>
      <c r="M2613" t="b">
        <v>1</v>
      </c>
      <c r="N2613">
        <v>3663</v>
      </c>
      <c r="O2613" s="9">
        <f t="shared" si="280"/>
        <v>2790.6363636363635</v>
      </c>
      <c r="P2613" s="12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t="b">
        <v>1</v>
      </c>
      <c r="T2613" t="s">
        <v>8301</v>
      </c>
      <c r="U2613" s="6">
        <f t="shared" si="284"/>
        <v>42704.335810185185</v>
      </c>
      <c r="V2613" s="9">
        <f t="shared" si="286"/>
        <v>2016</v>
      </c>
      <c r="W2613" s="6">
        <f t="shared" si="285"/>
        <v>42737.957638888889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H2614" t="s">
        <v>8224</v>
      </c>
      <c r="I2614" t="s">
        <v>8246</v>
      </c>
      <c r="K2614">
        <v>1420773970</v>
      </c>
      <c r="L2614">
        <v>1418095570</v>
      </c>
      <c r="M2614" t="b">
        <v>1</v>
      </c>
      <c r="N2614">
        <v>294</v>
      </c>
      <c r="O2614" s="9">
        <f t="shared" si="280"/>
        <v>171.76130000000001</v>
      </c>
      <c r="P2614" s="12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t="b">
        <v>1</v>
      </c>
      <c r="T2614" t="s">
        <v>8301</v>
      </c>
      <c r="U2614" s="6">
        <f t="shared" si="284"/>
        <v>41982.143171296295</v>
      </c>
      <c r="V2614" s="9">
        <f t="shared" si="286"/>
        <v>2014</v>
      </c>
      <c r="W2614" s="6">
        <f t="shared" si="285"/>
        <v>42013.143171296295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H2615" t="s">
        <v>8224</v>
      </c>
      <c r="I2615" t="s">
        <v>8246</v>
      </c>
      <c r="K2615">
        <v>1348256294</v>
      </c>
      <c r="L2615">
        <v>1345664294</v>
      </c>
      <c r="M2615" t="b">
        <v>1</v>
      </c>
      <c r="N2615">
        <v>28</v>
      </c>
      <c r="O2615" s="9">
        <f t="shared" si="280"/>
        <v>101.01333333333334</v>
      </c>
      <c r="P2615" s="12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t="b">
        <v>1</v>
      </c>
      <c r="T2615" t="s">
        <v>8301</v>
      </c>
      <c r="U2615" s="6">
        <f t="shared" si="284"/>
        <v>41143.81821759259</v>
      </c>
      <c r="V2615" s="9">
        <f t="shared" si="286"/>
        <v>2012</v>
      </c>
      <c r="W2615" s="6">
        <f t="shared" si="285"/>
        <v>41173.81821759259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H2616" t="s">
        <v>8224</v>
      </c>
      <c r="I2616" t="s">
        <v>8246</v>
      </c>
      <c r="K2616">
        <v>1398834000</v>
      </c>
      <c r="L2616">
        <v>1396371612</v>
      </c>
      <c r="M2616" t="b">
        <v>1</v>
      </c>
      <c r="N2616">
        <v>100</v>
      </c>
      <c r="O2616" s="9">
        <f t="shared" si="280"/>
        <v>102</v>
      </c>
      <c r="P2616" s="12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t="b">
        <v>1</v>
      </c>
      <c r="T2616" t="s">
        <v>8301</v>
      </c>
      <c r="U2616" s="6">
        <f t="shared" si="284"/>
        <v>41730.708472222221</v>
      </c>
      <c r="V2616" s="9">
        <f t="shared" si="286"/>
        <v>2014</v>
      </c>
      <c r="W2616" s="6">
        <f t="shared" si="285"/>
        <v>41759.208333333336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H2617" t="s">
        <v>8225</v>
      </c>
      <c r="I2617" t="s">
        <v>8247</v>
      </c>
      <c r="K2617">
        <v>1462017600</v>
      </c>
      <c r="L2617">
        <v>1458820564</v>
      </c>
      <c r="M2617" t="b">
        <v>0</v>
      </c>
      <c r="N2617">
        <v>72</v>
      </c>
      <c r="O2617" s="9">
        <f t="shared" si="280"/>
        <v>169.76511744127936</v>
      </c>
      <c r="P2617" s="12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t="b">
        <v>1</v>
      </c>
      <c r="T2617" t="s">
        <v>8301</v>
      </c>
      <c r="U2617" s="6">
        <f t="shared" si="284"/>
        <v>42453.49726851852</v>
      </c>
      <c r="V2617" s="9">
        <f t="shared" si="286"/>
        <v>2016</v>
      </c>
      <c r="W2617" s="6">
        <f t="shared" si="285"/>
        <v>42490.5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H2618" t="s">
        <v>8224</v>
      </c>
      <c r="I2618" t="s">
        <v>8246</v>
      </c>
      <c r="K2618">
        <v>1440546729</v>
      </c>
      <c r="L2618">
        <v>1437954729</v>
      </c>
      <c r="M2618" t="b">
        <v>1</v>
      </c>
      <c r="N2618">
        <v>238</v>
      </c>
      <c r="O2618" s="9">
        <f t="shared" si="280"/>
        <v>114.53400000000001</v>
      </c>
      <c r="P2618" s="12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t="b">
        <v>1</v>
      </c>
      <c r="T2618" t="s">
        <v>8301</v>
      </c>
      <c r="U2618" s="6">
        <f t="shared" si="284"/>
        <v>42211.99454861111</v>
      </c>
      <c r="V2618" s="9">
        <f t="shared" si="286"/>
        <v>2015</v>
      </c>
      <c r="W2618" s="6">
        <f t="shared" si="285"/>
        <v>42241.99454861111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H2619" t="s">
        <v>8224</v>
      </c>
      <c r="I2619" t="s">
        <v>8246</v>
      </c>
      <c r="K2619">
        <v>1413838751</v>
      </c>
      <c r="L2619">
        <v>1411246751</v>
      </c>
      <c r="M2619" t="b">
        <v>1</v>
      </c>
      <c r="N2619">
        <v>159</v>
      </c>
      <c r="O2619" s="9">
        <f t="shared" si="280"/>
        <v>877.6</v>
      </c>
      <c r="P2619" s="12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t="b">
        <v>1</v>
      </c>
      <c r="T2619" t="s">
        <v>8301</v>
      </c>
      <c r="U2619" s="6">
        <f t="shared" si="284"/>
        <v>41902.874432870369</v>
      </c>
      <c r="V2619" s="9">
        <f t="shared" si="286"/>
        <v>2014</v>
      </c>
      <c r="W2619" s="6">
        <f t="shared" si="285"/>
        <v>41932.874432870369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H2620" t="s">
        <v>8224</v>
      </c>
      <c r="I2620" t="s">
        <v>8246</v>
      </c>
      <c r="K2620">
        <v>1449000061</v>
      </c>
      <c r="L2620">
        <v>1443812461</v>
      </c>
      <c r="M2620" t="b">
        <v>1</v>
      </c>
      <c r="N2620">
        <v>77</v>
      </c>
      <c r="O2620" s="9">
        <f t="shared" si="280"/>
        <v>105.38666666666667</v>
      </c>
      <c r="P2620" s="12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t="b">
        <v>1</v>
      </c>
      <c r="T2620" t="s">
        <v>8301</v>
      </c>
      <c r="U2620" s="6">
        <f t="shared" si="284"/>
        <v>42279.792372685188</v>
      </c>
      <c r="V2620" s="9">
        <f t="shared" si="286"/>
        <v>2015</v>
      </c>
      <c r="W2620" s="6">
        <f t="shared" si="285"/>
        <v>42339.834039351852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H2621" t="s">
        <v>8224</v>
      </c>
      <c r="I2621" t="s">
        <v>8246</v>
      </c>
      <c r="K2621">
        <v>1445598000</v>
      </c>
      <c r="L2621">
        <v>1443302004</v>
      </c>
      <c r="M2621" t="b">
        <v>1</v>
      </c>
      <c r="N2621">
        <v>53</v>
      </c>
      <c r="O2621" s="9">
        <f t="shared" si="280"/>
        <v>188.4</v>
      </c>
      <c r="P2621" s="12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t="b">
        <v>1</v>
      </c>
      <c r="T2621" t="s">
        <v>8301</v>
      </c>
      <c r="U2621" s="6">
        <f t="shared" si="284"/>
        <v>42273.884305555555</v>
      </c>
      <c r="V2621" s="9">
        <f t="shared" si="286"/>
        <v>2015</v>
      </c>
      <c r="W2621" s="6">
        <f t="shared" si="285"/>
        <v>42300.458333333328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H2622" t="s">
        <v>8226</v>
      </c>
      <c r="I2622" t="s">
        <v>8248</v>
      </c>
      <c r="K2622">
        <v>1444525200</v>
      </c>
      <c r="L2622">
        <v>1441339242</v>
      </c>
      <c r="M2622" t="b">
        <v>1</v>
      </c>
      <c r="N2622">
        <v>1251</v>
      </c>
      <c r="O2622" s="9">
        <f t="shared" si="280"/>
        <v>143.65230769230769</v>
      </c>
      <c r="P2622" s="1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t="b">
        <v>1</v>
      </c>
      <c r="T2622" t="s">
        <v>8301</v>
      </c>
      <c r="U2622" s="6">
        <f t="shared" si="284"/>
        <v>42251.16715277778</v>
      </c>
      <c r="V2622" s="9">
        <f t="shared" si="286"/>
        <v>2015</v>
      </c>
      <c r="W2622" s="6">
        <f t="shared" si="285"/>
        <v>42288.041666666672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H2623" t="s">
        <v>8224</v>
      </c>
      <c r="I2623" t="s">
        <v>8246</v>
      </c>
      <c r="K2623">
        <v>1432230988</v>
      </c>
      <c r="L2623">
        <v>1429638988</v>
      </c>
      <c r="M2623" t="b">
        <v>1</v>
      </c>
      <c r="N2623">
        <v>465</v>
      </c>
      <c r="O2623" s="9">
        <f t="shared" si="280"/>
        <v>145.88</v>
      </c>
      <c r="P2623" s="12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t="b">
        <v>1</v>
      </c>
      <c r="T2623" t="s">
        <v>8301</v>
      </c>
      <c r="U2623" s="6">
        <f t="shared" si="284"/>
        <v>42115.747546296298</v>
      </c>
      <c r="V2623" s="9">
        <f t="shared" si="286"/>
        <v>2015</v>
      </c>
      <c r="W2623" s="6">
        <f t="shared" si="285"/>
        <v>42145.747546296298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H2624" t="s">
        <v>8237</v>
      </c>
      <c r="I2624" t="s">
        <v>8249</v>
      </c>
      <c r="K2624">
        <v>1483120216</v>
      </c>
      <c r="L2624">
        <v>1479232216</v>
      </c>
      <c r="M2624" t="b">
        <v>0</v>
      </c>
      <c r="N2624">
        <v>74</v>
      </c>
      <c r="O2624" s="9">
        <f t="shared" si="280"/>
        <v>131.184</v>
      </c>
      <c r="P2624" s="12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t="b">
        <v>1</v>
      </c>
      <c r="T2624" t="s">
        <v>8301</v>
      </c>
      <c r="U2624" s="6">
        <f t="shared" si="284"/>
        <v>42689.74324074074</v>
      </c>
      <c r="V2624" s="9">
        <f t="shared" si="286"/>
        <v>2016</v>
      </c>
      <c r="W2624" s="6">
        <f t="shared" si="285"/>
        <v>42734.74324074074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H2625" t="s">
        <v>8224</v>
      </c>
      <c r="I2625" t="s">
        <v>8246</v>
      </c>
      <c r="K2625">
        <v>1480658966</v>
      </c>
      <c r="L2625">
        <v>1479449366</v>
      </c>
      <c r="M2625" t="b">
        <v>0</v>
      </c>
      <c r="N2625">
        <v>62</v>
      </c>
      <c r="O2625" s="9">
        <f t="shared" si="280"/>
        <v>114</v>
      </c>
      <c r="P2625" s="12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t="b">
        <v>1</v>
      </c>
      <c r="T2625" t="s">
        <v>8301</v>
      </c>
      <c r="U2625" s="6">
        <f t="shared" si="284"/>
        <v>42692.256550925929</v>
      </c>
      <c r="V2625" s="9">
        <f t="shared" si="286"/>
        <v>2016</v>
      </c>
      <c r="W2625" s="6">
        <f t="shared" si="285"/>
        <v>42706.256550925929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H2626" t="s">
        <v>8224</v>
      </c>
      <c r="I2626" t="s">
        <v>8246</v>
      </c>
      <c r="K2626">
        <v>1347530822</v>
      </c>
      <c r="L2626">
        <v>1345716422</v>
      </c>
      <c r="M2626" t="b">
        <v>0</v>
      </c>
      <c r="N2626">
        <v>3468</v>
      </c>
      <c r="O2626" s="9">
        <f t="shared" si="280"/>
        <v>1379.420625</v>
      </c>
      <c r="P2626" s="12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t="b">
        <v>1</v>
      </c>
      <c r="T2626" t="s">
        <v>8301</v>
      </c>
      <c r="U2626" s="6">
        <f t="shared" si="284"/>
        <v>41144.421550925923</v>
      </c>
      <c r="V2626" s="9">
        <f t="shared" si="286"/>
        <v>2012</v>
      </c>
      <c r="W2626" s="6">
        <f t="shared" si="285"/>
        <v>41165.421550925923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H2627" t="s">
        <v>8236</v>
      </c>
      <c r="I2627" t="s">
        <v>8249</v>
      </c>
      <c r="K2627">
        <v>1478723208</v>
      </c>
      <c r="L2627">
        <v>1476559608</v>
      </c>
      <c r="M2627" t="b">
        <v>0</v>
      </c>
      <c r="N2627">
        <v>52</v>
      </c>
      <c r="O2627" s="9">
        <f t="shared" ref="O2627:O2690" si="287">E2627*100/D2627</f>
        <v>956</v>
      </c>
      <c r="P2627" s="12">
        <f t="shared" ref="P2627:P2690" si="288">IF(N2627=0,0,E2627/N2627)</f>
        <v>27.576923076923077</v>
      </c>
      <c r="Q2627" t="str">
        <f t="shared" ref="Q2627:Q2690" si="289">LEFT(T2627,FIND("/",T2627)-1)</f>
        <v>technology</v>
      </c>
      <c r="R2627" t="str">
        <f t="shared" ref="R2627:R2690" si="290">RIGHT(T2627,LEN(T2627)-FIND("/",T2627))</f>
        <v>space exploration</v>
      </c>
      <c r="S2627" t="b">
        <v>1</v>
      </c>
      <c r="T2627" t="s">
        <v>8301</v>
      </c>
      <c r="U2627" s="6">
        <f t="shared" ref="U2627:U2690" si="291">(L2627/86400)+DATE(1970,1,1)</f>
        <v>42658.810277777782</v>
      </c>
      <c r="V2627" s="9">
        <f t="shared" si="286"/>
        <v>2016</v>
      </c>
      <c r="W2627" s="6">
        <f t="shared" ref="W2627:W2690" si="292">(K2627/86400)+DATE(1970,1,1)</f>
        <v>42683.851944444439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H2628" t="s">
        <v>8224</v>
      </c>
      <c r="I2628" t="s">
        <v>8246</v>
      </c>
      <c r="K2628">
        <v>1433343869</v>
      </c>
      <c r="L2628">
        <v>1430751869</v>
      </c>
      <c r="M2628" t="b">
        <v>0</v>
      </c>
      <c r="N2628">
        <v>50</v>
      </c>
      <c r="O2628" s="9">
        <f t="shared" si="287"/>
        <v>112</v>
      </c>
      <c r="P2628" s="12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t="b">
        <v>1</v>
      </c>
      <c r="T2628" t="s">
        <v>8301</v>
      </c>
      <c r="U2628" s="6">
        <f t="shared" si="291"/>
        <v>42128.628113425926</v>
      </c>
      <c r="V2628" s="9">
        <f t="shared" ref="V2628:V2691" si="293">YEAR(U2628)</f>
        <v>2015</v>
      </c>
      <c r="W2628" s="6">
        <f t="shared" si="292"/>
        <v>42158.628113425926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H2629" t="s">
        <v>8224</v>
      </c>
      <c r="I2629" t="s">
        <v>8246</v>
      </c>
      <c r="K2629">
        <v>1448571261</v>
      </c>
      <c r="L2629">
        <v>1445975661</v>
      </c>
      <c r="M2629" t="b">
        <v>0</v>
      </c>
      <c r="N2629">
        <v>45</v>
      </c>
      <c r="O2629" s="9">
        <f t="shared" si="287"/>
        <v>646.66666666666663</v>
      </c>
      <c r="P2629" s="12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t="b">
        <v>1</v>
      </c>
      <c r="T2629" t="s">
        <v>8301</v>
      </c>
      <c r="U2629" s="6">
        <f t="shared" si="291"/>
        <v>42304.829409722224</v>
      </c>
      <c r="V2629" s="9">
        <f t="shared" si="293"/>
        <v>2015</v>
      </c>
      <c r="W2629" s="6">
        <f t="shared" si="292"/>
        <v>42334.871076388888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H2630" t="s">
        <v>8224</v>
      </c>
      <c r="I2630" t="s">
        <v>8246</v>
      </c>
      <c r="K2630">
        <v>1417389067</v>
      </c>
      <c r="L2630">
        <v>1415661067</v>
      </c>
      <c r="M2630" t="b">
        <v>0</v>
      </c>
      <c r="N2630">
        <v>21</v>
      </c>
      <c r="O2630" s="9">
        <f t="shared" si="287"/>
        <v>110.36948748510132</v>
      </c>
      <c r="P2630" s="12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t="b">
        <v>1</v>
      </c>
      <c r="T2630" t="s">
        <v>8301</v>
      </c>
      <c r="U2630" s="6">
        <f t="shared" si="291"/>
        <v>41953.966053240743</v>
      </c>
      <c r="V2630" s="9">
        <f t="shared" si="293"/>
        <v>2014</v>
      </c>
      <c r="W2630" s="6">
        <f t="shared" si="292"/>
        <v>41973.966053240743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H2631" t="s">
        <v>8225</v>
      </c>
      <c r="I2631" t="s">
        <v>8247</v>
      </c>
      <c r="K2631">
        <v>1431608122</v>
      </c>
      <c r="L2631">
        <v>1429016122</v>
      </c>
      <c r="M2631" t="b">
        <v>0</v>
      </c>
      <c r="N2631">
        <v>100</v>
      </c>
      <c r="O2631" s="9">
        <f t="shared" si="287"/>
        <v>127.74</v>
      </c>
      <c r="P2631" s="12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t="b">
        <v>1</v>
      </c>
      <c r="T2631" t="s">
        <v>8301</v>
      </c>
      <c r="U2631" s="6">
        <f t="shared" si="291"/>
        <v>42108.538449074069</v>
      </c>
      <c r="V2631" s="9">
        <f t="shared" si="293"/>
        <v>2015</v>
      </c>
      <c r="W2631" s="6">
        <f t="shared" si="292"/>
        <v>42138.538449074069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H2632" t="s">
        <v>8226</v>
      </c>
      <c r="I2632" t="s">
        <v>8248</v>
      </c>
      <c r="K2632">
        <v>1467280800</v>
      </c>
      <c r="L2632">
        <v>1464921112</v>
      </c>
      <c r="M2632" t="b">
        <v>0</v>
      </c>
      <c r="N2632">
        <v>81</v>
      </c>
      <c r="O2632" s="9">
        <f t="shared" si="287"/>
        <v>157.9</v>
      </c>
      <c r="P2632" s="1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t="b">
        <v>1</v>
      </c>
      <c r="T2632" t="s">
        <v>8301</v>
      </c>
      <c r="U2632" s="6">
        <f t="shared" si="291"/>
        <v>42524.105462962965</v>
      </c>
      <c r="V2632" s="9">
        <f t="shared" si="293"/>
        <v>2016</v>
      </c>
      <c r="W2632" s="6">
        <f t="shared" si="292"/>
        <v>42551.416666666672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H2633" t="s">
        <v>8224</v>
      </c>
      <c r="I2633" t="s">
        <v>8246</v>
      </c>
      <c r="K2633">
        <v>1440907427</v>
      </c>
      <c r="L2633">
        <v>1438488227</v>
      </c>
      <c r="M2633" t="b">
        <v>0</v>
      </c>
      <c r="N2633">
        <v>286</v>
      </c>
      <c r="O2633" s="9">
        <f t="shared" si="287"/>
        <v>114.66525</v>
      </c>
      <c r="P2633" s="12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t="b">
        <v>1</v>
      </c>
      <c r="T2633" t="s">
        <v>8301</v>
      </c>
      <c r="U2633" s="6">
        <f t="shared" si="291"/>
        <v>42218.169293981482</v>
      </c>
      <c r="V2633" s="9">
        <f t="shared" si="293"/>
        <v>2015</v>
      </c>
      <c r="W2633" s="6">
        <f t="shared" si="292"/>
        <v>42246.169293981482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H2634" t="s">
        <v>8224</v>
      </c>
      <c r="I2634" t="s">
        <v>8246</v>
      </c>
      <c r="K2634">
        <v>1464485339</v>
      </c>
      <c r="L2634">
        <v>1462325339</v>
      </c>
      <c r="M2634" t="b">
        <v>0</v>
      </c>
      <c r="N2634">
        <v>42</v>
      </c>
      <c r="O2634" s="9">
        <f t="shared" si="287"/>
        <v>137.00934579439252</v>
      </c>
      <c r="P2634" s="12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t="b">
        <v>1</v>
      </c>
      <c r="T2634" t="s">
        <v>8301</v>
      </c>
      <c r="U2634" s="6">
        <f t="shared" si="291"/>
        <v>42494.061793981484</v>
      </c>
      <c r="V2634" s="9">
        <f t="shared" si="293"/>
        <v>2016</v>
      </c>
      <c r="W2634" s="6">
        <f t="shared" si="292"/>
        <v>42519.061793981484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H2635" t="s">
        <v>8224</v>
      </c>
      <c r="I2635" t="s">
        <v>8246</v>
      </c>
      <c r="K2635">
        <v>1393542000</v>
      </c>
      <c r="L2635">
        <v>1390938332</v>
      </c>
      <c r="M2635" t="b">
        <v>0</v>
      </c>
      <c r="N2635">
        <v>199</v>
      </c>
      <c r="O2635" s="9">
        <f t="shared" si="287"/>
        <v>354.62</v>
      </c>
      <c r="P2635" s="12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t="b">
        <v>1</v>
      </c>
      <c r="T2635" t="s">
        <v>8301</v>
      </c>
      <c r="U2635" s="6">
        <f t="shared" si="291"/>
        <v>41667.823287037041</v>
      </c>
      <c r="V2635" s="9">
        <f t="shared" si="293"/>
        <v>2014</v>
      </c>
      <c r="W2635" s="6">
        <f t="shared" si="292"/>
        <v>41697.958333333336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H2636" t="s">
        <v>8224</v>
      </c>
      <c r="I2636" t="s">
        <v>8246</v>
      </c>
      <c r="K2636">
        <v>1475163921</v>
      </c>
      <c r="L2636">
        <v>1472571921</v>
      </c>
      <c r="M2636" t="b">
        <v>0</v>
      </c>
      <c r="N2636">
        <v>25</v>
      </c>
      <c r="O2636" s="9">
        <f t="shared" si="287"/>
        <v>106.02150537634408</v>
      </c>
      <c r="P2636" s="12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t="b">
        <v>1</v>
      </c>
      <c r="T2636" t="s">
        <v>8301</v>
      </c>
      <c r="U2636" s="6">
        <f t="shared" si="291"/>
        <v>42612.656493055554</v>
      </c>
      <c r="V2636" s="9">
        <f t="shared" si="293"/>
        <v>2016</v>
      </c>
      <c r="W2636" s="6">
        <f t="shared" si="292"/>
        <v>42642.656493055554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H2637" t="s">
        <v>8229</v>
      </c>
      <c r="I2637" t="s">
        <v>8251</v>
      </c>
      <c r="K2637">
        <v>1425937761</v>
      </c>
      <c r="L2637">
        <v>1422917361</v>
      </c>
      <c r="M2637" t="b">
        <v>0</v>
      </c>
      <c r="N2637">
        <v>84</v>
      </c>
      <c r="O2637" s="9">
        <f t="shared" si="287"/>
        <v>100</v>
      </c>
      <c r="P2637" s="12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t="b">
        <v>1</v>
      </c>
      <c r="T2637" t="s">
        <v>8301</v>
      </c>
      <c r="U2637" s="6">
        <f t="shared" si="291"/>
        <v>42037.950937500005</v>
      </c>
      <c r="V2637" s="9">
        <f t="shared" si="293"/>
        <v>2015</v>
      </c>
      <c r="W2637" s="6">
        <f t="shared" si="292"/>
        <v>42072.909270833334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H2638" t="s">
        <v>8224</v>
      </c>
      <c r="I2638" t="s">
        <v>8246</v>
      </c>
      <c r="K2638">
        <v>1476579600</v>
      </c>
      <c r="L2638">
        <v>1474641914</v>
      </c>
      <c r="M2638" t="b">
        <v>0</v>
      </c>
      <c r="N2638">
        <v>50</v>
      </c>
      <c r="O2638" s="9">
        <f t="shared" si="287"/>
        <v>187.3</v>
      </c>
      <c r="P2638" s="12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t="b">
        <v>1</v>
      </c>
      <c r="T2638" t="s">
        <v>8301</v>
      </c>
      <c r="U2638" s="6">
        <f t="shared" si="291"/>
        <v>42636.614745370374</v>
      </c>
      <c r="V2638" s="9">
        <f t="shared" si="293"/>
        <v>2016</v>
      </c>
      <c r="W2638" s="6">
        <f t="shared" si="292"/>
        <v>42659.041666666672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H2639" t="s">
        <v>8224</v>
      </c>
      <c r="I2639" t="s">
        <v>8246</v>
      </c>
      <c r="K2639">
        <v>1476277875</v>
      </c>
      <c r="L2639">
        <v>1474895475</v>
      </c>
      <c r="M2639" t="b">
        <v>0</v>
      </c>
      <c r="N2639">
        <v>26</v>
      </c>
      <c r="O2639" s="9">
        <f t="shared" si="287"/>
        <v>166.2</v>
      </c>
      <c r="P2639" s="12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t="b">
        <v>1</v>
      </c>
      <c r="T2639" t="s">
        <v>8301</v>
      </c>
      <c r="U2639" s="6">
        <f t="shared" si="291"/>
        <v>42639.549479166672</v>
      </c>
      <c r="V2639" s="9">
        <f t="shared" si="293"/>
        <v>2016</v>
      </c>
      <c r="W2639" s="6">
        <f t="shared" si="292"/>
        <v>42655.549479166672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H2640" t="s">
        <v>8224</v>
      </c>
      <c r="I2640" t="s">
        <v>8246</v>
      </c>
      <c r="K2640">
        <v>1421358895</v>
      </c>
      <c r="L2640">
        <v>1418766895</v>
      </c>
      <c r="M2640" t="b">
        <v>0</v>
      </c>
      <c r="N2640">
        <v>14</v>
      </c>
      <c r="O2640" s="9">
        <f t="shared" si="287"/>
        <v>101.72910662824208</v>
      </c>
      <c r="P2640" s="12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t="b">
        <v>1</v>
      </c>
      <c r="T2640" t="s">
        <v>8301</v>
      </c>
      <c r="U2640" s="6">
        <f t="shared" si="291"/>
        <v>41989.913136574076</v>
      </c>
      <c r="V2640" s="9">
        <f t="shared" si="293"/>
        <v>2014</v>
      </c>
      <c r="W2640" s="6">
        <f t="shared" si="292"/>
        <v>42019.913136574076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H2641" t="s">
        <v>8225</v>
      </c>
      <c r="I2641" t="s">
        <v>8247</v>
      </c>
      <c r="K2641">
        <v>1424378748</v>
      </c>
      <c r="L2641">
        <v>1421786748</v>
      </c>
      <c r="M2641" t="b">
        <v>0</v>
      </c>
      <c r="N2641">
        <v>49</v>
      </c>
      <c r="O2641" s="9">
        <f t="shared" si="287"/>
        <v>164</v>
      </c>
      <c r="P2641" s="12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t="b">
        <v>1</v>
      </c>
      <c r="T2641" t="s">
        <v>8301</v>
      </c>
      <c r="U2641" s="6">
        <f t="shared" si="291"/>
        <v>42024.86513888889</v>
      </c>
      <c r="V2641" s="9">
        <f t="shared" si="293"/>
        <v>2015</v>
      </c>
      <c r="W2641" s="6">
        <f t="shared" si="292"/>
        <v>42054.86513888889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H2642" t="s">
        <v>8224</v>
      </c>
      <c r="I2642" t="s">
        <v>8246</v>
      </c>
      <c r="K2642">
        <v>1433735474</v>
      </c>
      <c r="L2642">
        <v>1428551474</v>
      </c>
      <c r="M2642" t="b">
        <v>0</v>
      </c>
      <c r="N2642">
        <v>69</v>
      </c>
      <c r="O2642" s="9">
        <f t="shared" si="287"/>
        <v>105.66666666666667</v>
      </c>
      <c r="P2642" s="1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t="b">
        <v>1</v>
      </c>
      <c r="T2642" t="s">
        <v>8301</v>
      </c>
      <c r="U2642" s="6">
        <f t="shared" si="291"/>
        <v>42103.160578703704</v>
      </c>
      <c r="V2642" s="9">
        <f t="shared" si="293"/>
        <v>2015</v>
      </c>
      <c r="W2642" s="6">
        <f t="shared" si="292"/>
        <v>42163.160578703704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H2643" t="s">
        <v>8224</v>
      </c>
      <c r="I2643" t="s">
        <v>8246</v>
      </c>
      <c r="K2643">
        <v>1410811740</v>
      </c>
      <c r="L2643">
        <v>1409341863</v>
      </c>
      <c r="M2643" t="b">
        <v>0</v>
      </c>
      <c r="N2643">
        <v>1</v>
      </c>
      <c r="O2643" s="9">
        <f t="shared" si="287"/>
        <v>1</v>
      </c>
      <c r="P2643" s="12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t="b">
        <v>0</v>
      </c>
      <c r="T2643" t="s">
        <v>8301</v>
      </c>
      <c r="U2643" s="6">
        <f t="shared" si="291"/>
        <v>41880.827118055553</v>
      </c>
      <c r="V2643" s="9">
        <f t="shared" si="293"/>
        <v>2014</v>
      </c>
      <c r="W2643" s="6">
        <f t="shared" si="292"/>
        <v>41897.839583333334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H2644" t="s">
        <v>8236</v>
      </c>
      <c r="I2644" t="s">
        <v>8249</v>
      </c>
      <c r="K2644">
        <v>1468565820</v>
      </c>
      <c r="L2644">
        <v>1465970108</v>
      </c>
      <c r="M2644" t="b">
        <v>0</v>
      </c>
      <c r="N2644">
        <v>0</v>
      </c>
      <c r="O2644" s="9">
        <f t="shared" si="287"/>
        <v>0</v>
      </c>
      <c r="P2644" s="12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t="b">
        <v>0</v>
      </c>
      <c r="T2644" t="s">
        <v>8301</v>
      </c>
      <c r="U2644" s="6">
        <f t="shared" si="291"/>
        <v>42536.246620370366</v>
      </c>
      <c r="V2644" s="9">
        <f t="shared" si="293"/>
        <v>2016</v>
      </c>
      <c r="W2644" s="6">
        <f t="shared" si="292"/>
        <v>42566.289583333331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H2645" t="s">
        <v>8224</v>
      </c>
      <c r="I2645" t="s">
        <v>8246</v>
      </c>
      <c r="K2645">
        <v>1482307140</v>
      </c>
      <c r="L2645">
        <v>1479218315</v>
      </c>
      <c r="M2645" t="b">
        <v>1</v>
      </c>
      <c r="N2645">
        <v>1501</v>
      </c>
      <c r="O2645" s="9">
        <f t="shared" si="287"/>
        <v>33.559730999999999</v>
      </c>
      <c r="P2645" s="12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t="b">
        <v>0</v>
      </c>
      <c r="T2645" t="s">
        <v>8301</v>
      </c>
      <c r="U2645" s="6">
        <f t="shared" si="291"/>
        <v>42689.582349537042</v>
      </c>
      <c r="V2645" s="9">
        <f t="shared" si="293"/>
        <v>2016</v>
      </c>
      <c r="W2645" s="6">
        <f t="shared" si="292"/>
        <v>42725.332638888889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H2646" t="s">
        <v>8224</v>
      </c>
      <c r="I2646" t="s">
        <v>8246</v>
      </c>
      <c r="K2646">
        <v>1489172435</v>
      </c>
      <c r="L2646">
        <v>1486580435</v>
      </c>
      <c r="M2646" t="b">
        <v>1</v>
      </c>
      <c r="N2646">
        <v>52</v>
      </c>
      <c r="O2646" s="9">
        <f t="shared" si="287"/>
        <v>2.0529999999999999</v>
      </c>
      <c r="P2646" s="12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t="b">
        <v>0</v>
      </c>
      <c r="T2646" t="s">
        <v>8301</v>
      </c>
      <c r="U2646" s="6">
        <f t="shared" si="291"/>
        <v>42774.792071759264</v>
      </c>
      <c r="V2646" s="9">
        <f t="shared" si="293"/>
        <v>2017</v>
      </c>
      <c r="W2646" s="6">
        <f t="shared" si="292"/>
        <v>42804.792071759264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H2647" t="s">
        <v>8226</v>
      </c>
      <c r="I2647" t="s">
        <v>8248</v>
      </c>
      <c r="K2647">
        <v>1415481203</v>
      </c>
      <c r="L2647">
        <v>1412885603</v>
      </c>
      <c r="M2647" t="b">
        <v>1</v>
      </c>
      <c r="N2647">
        <v>23</v>
      </c>
      <c r="O2647" s="9">
        <f t="shared" si="287"/>
        <v>10.5</v>
      </c>
      <c r="P2647" s="12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t="b">
        <v>0</v>
      </c>
      <c r="T2647" t="s">
        <v>8301</v>
      </c>
      <c r="U2647" s="6">
        <f t="shared" si="291"/>
        <v>41921.842627314814</v>
      </c>
      <c r="V2647" s="9">
        <f t="shared" si="293"/>
        <v>2014</v>
      </c>
      <c r="W2647" s="6">
        <f t="shared" si="292"/>
        <v>41951.884293981479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H2648" t="s">
        <v>8224</v>
      </c>
      <c r="I2648" t="s">
        <v>8246</v>
      </c>
      <c r="K2648">
        <v>1441783869</v>
      </c>
      <c r="L2648">
        <v>1439191869</v>
      </c>
      <c r="M2648" t="b">
        <v>1</v>
      </c>
      <c r="N2648">
        <v>535</v>
      </c>
      <c r="O2648" s="9">
        <f t="shared" si="287"/>
        <v>8.4172840000000004</v>
      </c>
      <c r="P2648" s="12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t="b">
        <v>0</v>
      </c>
      <c r="T2648" t="s">
        <v>8301</v>
      </c>
      <c r="U2648" s="6">
        <f t="shared" si="291"/>
        <v>42226.313298611116</v>
      </c>
      <c r="V2648" s="9">
        <f t="shared" si="293"/>
        <v>2015</v>
      </c>
      <c r="W2648" s="6">
        <f t="shared" si="292"/>
        <v>42256.313298611116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H2649" t="s">
        <v>8229</v>
      </c>
      <c r="I2649" t="s">
        <v>8251</v>
      </c>
      <c r="K2649">
        <v>1439533019</v>
      </c>
      <c r="L2649">
        <v>1436941019</v>
      </c>
      <c r="M2649" t="b">
        <v>0</v>
      </c>
      <c r="N2649">
        <v>3</v>
      </c>
      <c r="O2649" s="9">
        <f t="shared" si="287"/>
        <v>1.44</v>
      </c>
      <c r="P2649" s="12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t="b">
        <v>0</v>
      </c>
      <c r="T2649" t="s">
        <v>8301</v>
      </c>
      <c r="U2649" s="6">
        <f t="shared" si="291"/>
        <v>42200.261793981481</v>
      </c>
      <c r="V2649" s="9">
        <f t="shared" si="293"/>
        <v>2015</v>
      </c>
      <c r="W2649" s="6">
        <f t="shared" si="292"/>
        <v>42230.261793981481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H2650" t="s">
        <v>8224</v>
      </c>
      <c r="I2650" t="s">
        <v>8246</v>
      </c>
      <c r="K2650">
        <v>1457543360</v>
      </c>
      <c r="L2650">
        <v>1454951360</v>
      </c>
      <c r="M2650" t="b">
        <v>0</v>
      </c>
      <c r="N2650">
        <v>6</v>
      </c>
      <c r="O2650" s="9">
        <f t="shared" si="287"/>
        <v>0.8833333333333333</v>
      </c>
      <c r="P2650" s="12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t="b">
        <v>0</v>
      </c>
      <c r="T2650" t="s">
        <v>8301</v>
      </c>
      <c r="U2650" s="6">
        <f t="shared" si="291"/>
        <v>42408.714814814812</v>
      </c>
      <c r="V2650" s="9">
        <f t="shared" si="293"/>
        <v>2016</v>
      </c>
      <c r="W2650" s="6">
        <f t="shared" si="292"/>
        <v>42438.714814814812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H2651" t="s">
        <v>8224</v>
      </c>
      <c r="I2651" t="s">
        <v>8246</v>
      </c>
      <c r="K2651">
        <v>1454370941</v>
      </c>
      <c r="L2651">
        <v>1449186941</v>
      </c>
      <c r="M2651" t="b">
        <v>0</v>
      </c>
      <c r="N2651">
        <v>3</v>
      </c>
      <c r="O2651" s="9">
        <f t="shared" si="287"/>
        <v>9.9199999999999997E-2</v>
      </c>
      <c r="P2651" s="12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t="b">
        <v>0</v>
      </c>
      <c r="T2651" t="s">
        <v>8301</v>
      </c>
      <c r="U2651" s="6">
        <f t="shared" si="291"/>
        <v>42341.99700231482</v>
      </c>
      <c r="V2651" s="9">
        <f t="shared" si="293"/>
        <v>2015</v>
      </c>
      <c r="W2651" s="6">
        <f t="shared" si="292"/>
        <v>42401.99700231482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H2652" t="s">
        <v>8224</v>
      </c>
      <c r="I2652" t="s">
        <v>8246</v>
      </c>
      <c r="K2652">
        <v>1482332343</v>
      </c>
      <c r="L2652">
        <v>1479740343</v>
      </c>
      <c r="M2652" t="b">
        <v>0</v>
      </c>
      <c r="N2652">
        <v>5</v>
      </c>
      <c r="O2652" s="9">
        <f t="shared" si="287"/>
        <v>0.59666666666666668</v>
      </c>
      <c r="P2652" s="1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t="b">
        <v>0</v>
      </c>
      <c r="T2652" t="s">
        <v>8301</v>
      </c>
      <c r="U2652" s="6">
        <f t="shared" si="291"/>
        <v>42695.624340277776</v>
      </c>
      <c r="V2652" s="9">
        <f t="shared" si="293"/>
        <v>2016</v>
      </c>
      <c r="W2652" s="6">
        <f t="shared" si="292"/>
        <v>42725.624340277776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H2653" t="s">
        <v>8224</v>
      </c>
      <c r="I2653" t="s">
        <v>8246</v>
      </c>
      <c r="K2653">
        <v>1450380009</v>
      </c>
      <c r="L2653">
        <v>1447960809</v>
      </c>
      <c r="M2653" t="b">
        <v>0</v>
      </c>
      <c r="N2653">
        <v>17</v>
      </c>
      <c r="O2653" s="9">
        <f t="shared" si="287"/>
        <v>1.8689285714285715</v>
      </c>
      <c r="P2653" s="12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t="b">
        <v>0</v>
      </c>
      <c r="T2653" t="s">
        <v>8301</v>
      </c>
      <c r="U2653" s="6">
        <f t="shared" si="291"/>
        <v>42327.805659722224</v>
      </c>
      <c r="V2653" s="9">
        <f t="shared" si="293"/>
        <v>2015</v>
      </c>
      <c r="W2653" s="6">
        <f t="shared" si="292"/>
        <v>42355.805659722224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H2654" t="s">
        <v>8226</v>
      </c>
      <c r="I2654" t="s">
        <v>8248</v>
      </c>
      <c r="K2654">
        <v>1418183325</v>
      </c>
      <c r="L2654">
        <v>1415591325</v>
      </c>
      <c r="M2654" t="b">
        <v>0</v>
      </c>
      <c r="N2654">
        <v>11</v>
      </c>
      <c r="O2654" s="9">
        <f t="shared" si="287"/>
        <v>0.88500000000000001</v>
      </c>
      <c r="P2654" s="12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t="b">
        <v>0</v>
      </c>
      <c r="T2654" t="s">
        <v>8301</v>
      </c>
      <c r="U2654" s="6">
        <f t="shared" si="291"/>
        <v>41953.158854166672</v>
      </c>
      <c r="V2654" s="9">
        <f t="shared" si="293"/>
        <v>2014</v>
      </c>
      <c r="W2654" s="6">
        <f t="shared" si="292"/>
        <v>41983.158854166672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H2655" t="s">
        <v>8224</v>
      </c>
      <c r="I2655" t="s">
        <v>8246</v>
      </c>
      <c r="K2655">
        <v>1402632000</v>
      </c>
      <c r="L2655">
        <v>1399909127</v>
      </c>
      <c r="M2655" t="b">
        <v>0</v>
      </c>
      <c r="N2655">
        <v>70</v>
      </c>
      <c r="O2655" s="9">
        <f t="shared" si="287"/>
        <v>11.52156862745098</v>
      </c>
      <c r="P2655" s="12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t="b">
        <v>0</v>
      </c>
      <c r="T2655" t="s">
        <v>8301</v>
      </c>
      <c r="U2655" s="6">
        <f t="shared" si="291"/>
        <v>41771.651932870373</v>
      </c>
      <c r="V2655" s="9">
        <f t="shared" si="293"/>
        <v>2014</v>
      </c>
      <c r="W2655" s="6">
        <f t="shared" si="292"/>
        <v>41803.166666666664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H2656" t="s">
        <v>8224</v>
      </c>
      <c r="I2656" t="s">
        <v>8246</v>
      </c>
      <c r="K2656">
        <v>1429622726</v>
      </c>
      <c r="L2656">
        <v>1424442326</v>
      </c>
      <c r="M2656" t="b">
        <v>0</v>
      </c>
      <c r="N2656">
        <v>6</v>
      </c>
      <c r="O2656" s="9">
        <f t="shared" si="287"/>
        <v>5.0999999999999997E-2</v>
      </c>
      <c r="P2656" s="12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t="b">
        <v>0</v>
      </c>
      <c r="T2656" t="s">
        <v>8301</v>
      </c>
      <c r="U2656" s="6">
        <f t="shared" si="291"/>
        <v>42055.600995370369</v>
      </c>
      <c r="V2656" s="9">
        <f t="shared" si="293"/>
        <v>2015</v>
      </c>
      <c r="W2656" s="6">
        <f t="shared" si="292"/>
        <v>42115.559328703705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H2657" t="s">
        <v>8224</v>
      </c>
      <c r="I2657" t="s">
        <v>8246</v>
      </c>
      <c r="K2657">
        <v>1455048000</v>
      </c>
      <c r="L2657">
        <v>1452631647</v>
      </c>
      <c r="M2657" t="b">
        <v>0</v>
      </c>
      <c r="N2657">
        <v>43</v>
      </c>
      <c r="O2657" s="9">
        <f t="shared" si="287"/>
        <v>21.033333333333335</v>
      </c>
      <c r="P2657" s="12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t="b">
        <v>0</v>
      </c>
      <c r="T2657" t="s">
        <v>8301</v>
      </c>
      <c r="U2657" s="6">
        <f t="shared" si="291"/>
        <v>42381.866284722222</v>
      </c>
      <c r="V2657" s="9">
        <f t="shared" si="293"/>
        <v>2016</v>
      </c>
      <c r="W2657" s="6">
        <f t="shared" si="292"/>
        <v>42409.833333333328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H2658" t="s">
        <v>8224</v>
      </c>
      <c r="I2658" t="s">
        <v>8246</v>
      </c>
      <c r="K2658">
        <v>1489345200</v>
      </c>
      <c r="L2658">
        <v>1485966688</v>
      </c>
      <c r="M2658" t="b">
        <v>0</v>
      </c>
      <c r="N2658">
        <v>152</v>
      </c>
      <c r="O2658" s="9">
        <f t="shared" si="287"/>
        <v>11.436666666666667</v>
      </c>
      <c r="P2658" s="12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t="b">
        <v>0</v>
      </c>
      <c r="T2658" t="s">
        <v>8301</v>
      </c>
      <c r="U2658" s="6">
        <f t="shared" si="291"/>
        <v>42767.688518518524</v>
      </c>
      <c r="V2658" s="9">
        <f t="shared" si="293"/>
        <v>2017</v>
      </c>
      <c r="W2658" s="6">
        <f t="shared" si="292"/>
        <v>42806.791666666672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H2659" t="s">
        <v>8224</v>
      </c>
      <c r="I2659" t="s">
        <v>8246</v>
      </c>
      <c r="K2659">
        <v>1470187800</v>
      </c>
      <c r="L2659">
        <v>1467325053</v>
      </c>
      <c r="M2659" t="b">
        <v>0</v>
      </c>
      <c r="N2659">
        <v>59</v>
      </c>
      <c r="O2659" s="9">
        <f t="shared" si="287"/>
        <v>18.737933333333334</v>
      </c>
      <c r="P2659" s="12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t="b">
        <v>0</v>
      </c>
      <c r="T2659" t="s">
        <v>8301</v>
      </c>
      <c r="U2659" s="6">
        <f t="shared" si="291"/>
        <v>42551.928854166668</v>
      </c>
      <c r="V2659" s="9">
        <f t="shared" si="293"/>
        <v>2016</v>
      </c>
      <c r="W2659" s="6">
        <f t="shared" si="292"/>
        <v>42585.0625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H2660" t="s">
        <v>8224</v>
      </c>
      <c r="I2660" t="s">
        <v>8246</v>
      </c>
      <c r="K2660">
        <v>1469913194</v>
      </c>
      <c r="L2660">
        <v>1467321194</v>
      </c>
      <c r="M2660" t="b">
        <v>0</v>
      </c>
      <c r="N2660">
        <v>4</v>
      </c>
      <c r="O2660" s="9">
        <f t="shared" si="287"/>
        <v>9.285714285714286E-2</v>
      </c>
      <c r="P2660" s="12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t="b">
        <v>0</v>
      </c>
      <c r="T2660" t="s">
        <v>8301</v>
      </c>
      <c r="U2660" s="6">
        <f t="shared" si="291"/>
        <v>42551.884189814809</v>
      </c>
      <c r="V2660" s="9">
        <f t="shared" si="293"/>
        <v>2016</v>
      </c>
      <c r="W2660" s="6">
        <f t="shared" si="292"/>
        <v>42581.884189814809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H2661" t="s">
        <v>8224</v>
      </c>
      <c r="I2661" t="s">
        <v>8246</v>
      </c>
      <c r="K2661">
        <v>1429321210</v>
      </c>
      <c r="L2661">
        <v>1426729210</v>
      </c>
      <c r="M2661" t="b">
        <v>0</v>
      </c>
      <c r="N2661">
        <v>10</v>
      </c>
      <c r="O2661" s="9">
        <f t="shared" si="287"/>
        <v>2.7204081632653061</v>
      </c>
      <c r="P2661" s="12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t="b">
        <v>0</v>
      </c>
      <c r="T2661" t="s">
        <v>8301</v>
      </c>
      <c r="U2661" s="6">
        <f t="shared" si="291"/>
        <v>42082.069560185184</v>
      </c>
      <c r="V2661" s="9">
        <f t="shared" si="293"/>
        <v>2015</v>
      </c>
      <c r="W2661" s="6">
        <f t="shared" si="292"/>
        <v>42112.069560185184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H2662" t="s">
        <v>8224</v>
      </c>
      <c r="I2662" t="s">
        <v>8246</v>
      </c>
      <c r="K2662">
        <v>1448388418</v>
      </c>
      <c r="L2662">
        <v>1443200818</v>
      </c>
      <c r="M2662" t="b">
        <v>0</v>
      </c>
      <c r="N2662">
        <v>5</v>
      </c>
      <c r="O2662" s="9">
        <f t="shared" si="287"/>
        <v>9.5000000000000001E-2</v>
      </c>
      <c r="P2662" s="1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t="b">
        <v>0</v>
      </c>
      <c r="T2662" t="s">
        <v>8301</v>
      </c>
      <c r="U2662" s="6">
        <f t="shared" si="291"/>
        <v>42272.713171296295</v>
      </c>
      <c r="V2662" s="9">
        <f t="shared" si="293"/>
        <v>2015</v>
      </c>
      <c r="W2662" s="6">
        <f t="shared" si="292"/>
        <v>42332.754837962959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H2663" t="s">
        <v>8224</v>
      </c>
      <c r="I2663" t="s">
        <v>8246</v>
      </c>
      <c r="K2663">
        <v>1382742010</v>
      </c>
      <c r="L2663">
        <v>1380150010</v>
      </c>
      <c r="M2663" t="b">
        <v>0</v>
      </c>
      <c r="N2663">
        <v>60</v>
      </c>
      <c r="O2663" s="9">
        <f t="shared" si="287"/>
        <v>102.9</v>
      </c>
      <c r="P2663" s="12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t="b">
        <v>1</v>
      </c>
      <c r="T2663" t="s">
        <v>8302</v>
      </c>
      <c r="U2663" s="6">
        <f t="shared" si="291"/>
        <v>41542.958449074074</v>
      </c>
      <c r="V2663" s="9">
        <f t="shared" si="293"/>
        <v>2013</v>
      </c>
      <c r="W2663" s="6">
        <f t="shared" si="292"/>
        <v>41572.958449074074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H2664" t="s">
        <v>8224</v>
      </c>
      <c r="I2664" t="s">
        <v>8246</v>
      </c>
      <c r="K2664">
        <v>1440179713</v>
      </c>
      <c r="L2664">
        <v>1437587713</v>
      </c>
      <c r="M2664" t="b">
        <v>0</v>
      </c>
      <c r="N2664">
        <v>80</v>
      </c>
      <c r="O2664" s="9">
        <f t="shared" si="287"/>
        <v>106.8</v>
      </c>
      <c r="P2664" s="12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t="b">
        <v>1</v>
      </c>
      <c r="T2664" t="s">
        <v>8302</v>
      </c>
      <c r="U2664" s="6">
        <f t="shared" si="291"/>
        <v>42207.746678240743</v>
      </c>
      <c r="V2664" s="9">
        <f t="shared" si="293"/>
        <v>2015</v>
      </c>
      <c r="W2664" s="6">
        <f t="shared" si="292"/>
        <v>42237.746678240743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H2665" t="s">
        <v>8229</v>
      </c>
      <c r="I2665" t="s">
        <v>8251</v>
      </c>
      <c r="K2665">
        <v>1441378800</v>
      </c>
      <c r="L2665">
        <v>1438873007</v>
      </c>
      <c r="M2665" t="b">
        <v>0</v>
      </c>
      <c r="N2665">
        <v>56</v>
      </c>
      <c r="O2665" s="9">
        <f t="shared" si="287"/>
        <v>104.59625</v>
      </c>
      <c r="P2665" s="12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t="b">
        <v>1</v>
      </c>
      <c r="T2665" t="s">
        <v>8302</v>
      </c>
      <c r="U2665" s="6">
        <f t="shared" si="291"/>
        <v>42222.622766203705</v>
      </c>
      <c r="V2665" s="9">
        <f t="shared" si="293"/>
        <v>2015</v>
      </c>
      <c r="W2665" s="6">
        <f t="shared" si="292"/>
        <v>42251.625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H2666" t="s">
        <v>8224</v>
      </c>
      <c r="I2666" t="s">
        <v>8246</v>
      </c>
      <c r="K2666">
        <v>1449644340</v>
      </c>
      <c r="L2666">
        <v>1446683797</v>
      </c>
      <c r="M2666" t="b">
        <v>0</v>
      </c>
      <c r="N2666">
        <v>104</v>
      </c>
      <c r="O2666" s="9">
        <f t="shared" si="287"/>
        <v>103.42857142857143</v>
      </c>
      <c r="P2666" s="12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t="b">
        <v>1</v>
      </c>
      <c r="T2666" t="s">
        <v>8302</v>
      </c>
      <c r="U2666" s="6">
        <f t="shared" si="291"/>
        <v>42313.02542824074</v>
      </c>
      <c r="V2666" s="9">
        <f t="shared" si="293"/>
        <v>2015</v>
      </c>
      <c r="W2666" s="6">
        <f t="shared" si="292"/>
        <v>42347.290972222225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H2667" t="s">
        <v>8224</v>
      </c>
      <c r="I2667" t="s">
        <v>8246</v>
      </c>
      <c r="K2667">
        <v>1430774974</v>
      </c>
      <c r="L2667">
        <v>1426886974</v>
      </c>
      <c r="M2667" t="b">
        <v>0</v>
      </c>
      <c r="N2667">
        <v>46</v>
      </c>
      <c r="O2667" s="9">
        <f t="shared" si="287"/>
        <v>123.14285714285714</v>
      </c>
      <c r="P2667" s="12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t="b">
        <v>1</v>
      </c>
      <c r="T2667" t="s">
        <v>8302</v>
      </c>
      <c r="U2667" s="6">
        <f t="shared" si="291"/>
        <v>42083.895532407405</v>
      </c>
      <c r="V2667" s="9">
        <f t="shared" si="293"/>
        <v>2015</v>
      </c>
      <c r="W2667" s="6">
        <f t="shared" si="292"/>
        <v>42128.895532407405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H2668" t="s">
        <v>8224</v>
      </c>
      <c r="I2668" t="s">
        <v>8246</v>
      </c>
      <c r="K2668">
        <v>1443214800</v>
      </c>
      <c r="L2668">
        <v>1440008439</v>
      </c>
      <c r="M2668" t="b">
        <v>0</v>
      </c>
      <c r="N2668">
        <v>206</v>
      </c>
      <c r="O2668" s="9">
        <f t="shared" si="287"/>
        <v>159.29509999999999</v>
      </c>
      <c r="P2668" s="12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t="b">
        <v>1</v>
      </c>
      <c r="T2668" t="s">
        <v>8302</v>
      </c>
      <c r="U2668" s="6">
        <f t="shared" si="291"/>
        <v>42235.764340277776</v>
      </c>
      <c r="V2668" s="9">
        <f t="shared" si="293"/>
        <v>2015</v>
      </c>
      <c r="W2668" s="6">
        <f t="shared" si="292"/>
        <v>42272.875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H2669" t="s">
        <v>8224</v>
      </c>
      <c r="I2669" t="s">
        <v>8246</v>
      </c>
      <c r="K2669">
        <v>1455142416</v>
      </c>
      <c r="L2669">
        <v>1452550416</v>
      </c>
      <c r="M2669" t="b">
        <v>0</v>
      </c>
      <c r="N2669">
        <v>18</v>
      </c>
      <c r="O2669" s="9">
        <f t="shared" si="287"/>
        <v>110.66666666666667</v>
      </c>
      <c r="P2669" s="12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t="b">
        <v>1</v>
      </c>
      <c r="T2669" t="s">
        <v>8302</v>
      </c>
      <c r="U2669" s="6">
        <f t="shared" si="291"/>
        <v>42380.926111111112</v>
      </c>
      <c r="V2669" s="9">
        <f t="shared" si="293"/>
        <v>2016</v>
      </c>
      <c r="W2669" s="6">
        <f t="shared" si="292"/>
        <v>42410.926111111112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H2670" t="s">
        <v>8229</v>
      </c>
      <c r="I2670" t="s">
        <v>8251</v>
      </c>
      <c r="K2670">
        <v>1447079520</v>
      </c>
      <c r="L2670">
        <v>1443449265</v>
      </c>
      <c r="M2670" t="b">
        <v>0</v>
      </c>
      <c r="N2670">
        <v>28</v>
      </c>
      <c r="O2670" s="9">
        <f t="shared" si="287"/>
        <v>170.7</v>
      </c>
      <c r="P2670" s="12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t="b">
        <v>1</v>
      </c>
      <c r="T2670" t="s">
        <v>8302</v>
      </c>
      <c r="U2670" s="6">
        <f t="shared" si="291"/>
        <v>42275.58871527778</v>
      </c>
      <c r="V2670" s="9">
        <f t="shared" si="293"/>
        <v>2015</v>
      </c>
      <c r="W2670" s="6">
        <f t="shared" si="292"/>
        <v>42317.60555555555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H2671" t="s">
        <v>8224</v>
      </c>
      <c r="I2671" t="s">
        <v>8246</v>
      </c>
      <c r="K2671">
        <v>1452387096</v>
      </c>
      <c r="L2671">
        <v>1447203096</v>
      </c>
      <c r="M2671" t="b">
        <v>0</v>
      </c>
      <c r="N2671">
        <v>11</v>
      </c>
      <c r="O2671" s="9">
        <f t="shared" si="287"/>
        <v>125.125</v>
      </c>
      <c r="P2671" s="12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t="b">
        <v>1</v>
      </c>
      <c r="T2671" t="s">
        <v>8302</v>
      </c>
      <c r="U2671" s="6">
        <f t="shared" si="291"/>
        <v>42319.035833333328</v>
      </c>
      <c r="V2671" s="9">
        <f t="shared" si="293"/>
        <v>2015</v>
      </c>
      <c r="W2671" s="6">
        <f t="shared" si="292"/>
        <v>42379.035833333328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H2672" t="s">
        <v>8226</v>
      </c>
      <c r="I2672" t="s">
        <v>8248</v>
      </c>
      <c r="K2672">
        <v>1406593780</v>
      </c>
      <c r="L2672">
        <v>1404174580</v>
      </c>
      <c r="M2672" t="b">
        <v>1</v>
      </c>
      <c r="N2672">
        <v>60</v>
      </c>
      <c r="O2672" s="9">
        <f t="shared" si="287"/>
        <v>6.415860933964205</v>
      </c>
      <c r="P2672" s="1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t="b">
        <v>0</v>
      </c>
      <c r="T2672" t="s">
        <v>8302</v>
      </c>
      <c r="U2672" s="6">
        <f t="shared" si="291"/>
        <v>41821.020601851851</v>
      </c>
      <c r="V2672" s="9">
        <f t="shared" si="293"/>
        <v>2014</v>
      </c>
      <c r="W2672" s="6">
        <f t="shared" si="292"/>
        <v>41849.020601851851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H2673" t="s">
        <v>8224</v>
      </c>
      <c r="I2673" t="s">
        <v>8246</v>
      </c>
      <c r="K2673">
        <v>1419017880</v>
      </c>
      <c r="L2673">
        <v>1416419916</v>
      </c>
      <c r="M2673" t="b">
        <v>1</v>
      </c>
      <c r="N2673">
        <v>84</v>
      </c>
      <c r="O2673" s="9">
        <f t="shared" si="287"/>
        <v>11.343999999999999</v>
      </c>
      <c r="P2673" s="12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t="b">
        <v>0</v>
      </c>
      <c r="T2673" t="s">
        <v>8302</v>
      </c>
      <c r="U2673" s="6">
        <f t="shared" si="291"/>
        <v>41962.749027777776</v>
      </c>
      <c r="V2673" s="9">
        <f t="shared" si="293"/>
        <v>2014</v>
      </c>
      <c r="W2673" s="6">
        <f t="shared" si="292"/>
        <v>41992.818055555559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H2674" t="s">
        <v>8224</v>
      </c>
      <c r="I2674" t="s">
        <v>8246</v>
      </c>
      <c r="K2674">
        <v>1451282400</v>
      </c>
      <c r="L2674">
        <v>1449436390</v>
      </c>
      <c r="M2674" t="b">
        <v>1</v>
      </c>
      <c r="N2674">
        <v>47</v>
      </c>
      <c r="O2674" s="9">
        <f t="shared" si="287"/>
        <v>33.19</v>
      </c>
      <c r="P2674" s="12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t="b">
        <v>0</v>
      </c>
      <c r="T2674" t="s">
        <v>8302</v>
      </c>
      <c r="U2674" s="6">
        <f t="shared" si="291"/>
        <v>42344.884143518517</v>
      </c>
      <c r="V2674" s="9">
        <f t="shared" si="293"/>
        <v>2015</v>
      </c>
      <c r="W2674" s="6">
        <f t="shared" si="292"/>
        <v>42366.25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H2675" t="s">
        <v>8224</v>
      </c>
      <c r="I2675" t="s">
        <v>8246</v>
      </c>
      <c r="K2675">
        <v>1414622700</v>
      </c>
      <c r="L2675">
        <v>1412081999</v>
      </c>
      <c r="M2675" t="b">
        <v>1</v>
      </c>
      <c r="N2675">
        <v>66</v>
      </c>
      <c r="O2675" s="9">
        <f t="shared" si="287"/>
        <v>27.58</v>
      </c>
      <c r="P2675" s="12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t="b">
        <v>0</v>
      </c>
      <c r="T2675" t="s">
        <v>8302</v>
      </c>
      <c r="U2675" s="6">
        <f t="shared" si="291"/>
        <v>41912.541655092595</v>
      </c>
      <c r="V2675" s="9">
        <f t="shared" si="293"/>
        <v>2014</v>
      </c>
      <c r="W2675" s="6">
        <f t="shared" si="292"/>
        <v>41941.947916666664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H2676" t="s">
        <v>8224</v>
      </c>
      <c r="I2676" t="s">
        <v>8246</v>
      </c>
      <c r="K2676">
        <v>1467694740</v>
      </c>
      <c r="L2676">
        <v>1465398670</v>
      </c>
      <c r="M2676" t="b">
        <v>1</v>
      </c>
      <c r="N2676">
        <v>171</v>
      </c>
      <c r="O2676" s="9">
        <f t="shared" si="287"/>
        <v>62.84</v>
      </c>
      <c r="P2676" s="12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t="b">
        <v>0</v>
      </c>
      <c r="T2676" t="s">
        <v>8302</v>
      </c>
      <c r="U2676" s="6">
        <f t="shared" si="291"/>
        <v>42529.632754629631</v>
      </c>
      <c r="V2676" s="9">
        <f t="shared" si="293"/>
        <v>2016</v>
      </c>
      <c r="W2676" s="6">
        <f t="shared" si="292"/>
        <v>42556.207638888889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H2677" t="s">
        <v>8224</v>
      </c>
      <c r="I2677" t="s">
        <v>8246</v>
      </c>
      <c r="K2677">
        <v>1415655289</v>
      </c>
      <c r="L2677">
        <v>1413059689</v>
      </c>
      <c r="M2677" t="b">
        <v>1</v>
      </c>
      <c r="N2677">
        <v>29</v>
      </c>
      <c r="O2677" s="9">
        <f t="shared" si="287"/>
        <v>7.5880000000000001</v>
      </c>
      <c r="P2677" s="12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t="b">
        <v>0</v>
      </c>
      <c r="T2677" t="s">
        <v>8302</v>
      </c>
      <c r="U2677" s="6">
        <f t="shared" si="291"/>
        <v>41923.857511574075</v>
      </c>
      <c r="V2677" s="9">
        <f t="shared" si="293"/>
        <v>2014</v>
      </c>
      <c r="W2677" s="6">
        <f t="shared" si="292"/>
        <v>41953.899178240739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H2678" t="s">
        <v>8229</v>
      </c>
      <c r="I2678" t="s">
        <v>8251</v>
      </c>
      <c r="K2678">
        <v>1463929174</v>
      </c>
      <c r="L2678">
        <v>1461337174</v>
      </c>
      <c r="M2678" t="b">
        <v>0</v>
      </c>
      <c r="N2678">
        <v>9</v>
      </c>
      <c r="O2678" s="9">
        <f t="shared" si="287"/>
        <v>50.38095238095238</v>
      </c>
      <c r="P2678" s="12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t="b">
        <v>0</v>
      </c>
      <c r="T2678" t="s">
        <v>8302</v>
      </c>
      <c r="U2678" s="6">
        <f t="shared" si="291"/>
        <v>42482.624699074076</v>
      </c>
      <c r="V2678" s="9">
        <f t="shared" si="293"/>
        <v>2016</v>
      </c>
      <c r="W2678" s="6">
        <f t="shared" si="292"/>
        <v>42512.624699074076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H2679" t="s">
        <v>8224</v>
      </c>
      <c r="I2679" t="s">
        <v>8246</v>
      </c>
      <c r="K2679">
        <v>1404348143</v>
      </c>
      <c r="L2679">
        <v>1401756143</v>
      </c>
      <c r="M2679" t="b">
        <v>0</v>
      </c>
      <c r="N2679">
        <v>27</v>
      </c>
      <c r="O2679" s="9">
        <f t="shared" si="287"/>
        <v>17.512820512820515</v>
      </c>
      <c r="P2679" s="12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t="b">
        <v>0</v>
      </c>
      <c r="T2679" t="s">
        <v>8302</v>
      </c>
      <c r="U2679" s="6">
        <f t="shared" si="291"/>
        <v>41793.029432870375</v>
      </c>
      <c r="V2679" s="9">
        <f t="shared" si="293"/>
        <v>2014</v>
      </c>
      <c r="W2679" s="6">
        <f t="shared" si="292"/>
        <v>41823.029432870375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H2680" t="s">
        <v>8227</v>
      </c>
      <c r="I2680" t="s">
        <v>8249</v>
      </c>
      <c r="K2680">
        <v>1443121765</v>
      </c>
      <c r="L2680">
        <v>1440529765</v>
      </c>
      <c r="M2680" t="b">
        <v>0</v>
      </c>
      <c r="N2680">
        <v>2</v>
      </c>
      <c r="O2680" s="9">
        <f t="shared" si="287"/>
        <v>1.375E-2</v>
      </c>
      <c r="P2680" s="12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t="b">
        <v>0</v>
      </c>
      <c r="T2680" t="s">
        <v>8302</v>
      </c>
      <c r="U2680" s="6">
        <f t="shared" si="291"/>
        <v>42241.798206018517</v>
      </c>
      <c r="V2680" s="9">
        <f t="shared" si="293"/>
        <v>2015</v>
      </c>
      <c r="W2680" s="6">
        <f t="shared" si="292"/>
        <v>42271.798206018517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H2681" t="s">
        <v>8224</v>
      </c>
      <c r="I2681" t="s">
        <v>8246</v>
      </c>
      <c r="K2681">
        <v>1425081694</v>
      </c>
      <c r="L2681">
        <v>1422489694</v>
      </c>
      <c r="M2681" t="b">
        <v>0</v>
      </c>
      <c r="N2681">
        <v>3</v>
      </c>
      <c r="O2681" s="9">
        <f t="shared" si="287"/>
        <v>0.33</v>
      </c>
      <c r="P2681" s="12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t="b">
        <v>0</v>
      </c>
      <c r="T2681" t="s">
        <v>8302</v>
      </c>
      <c r="U2681" s="6">
        <f t="shared" si="291"/>
        <v>42033.001087962963</v>
      </c>
      <c r="V2681" s="9">
        <f t="shared" si="293"/>
        <v>2015</v>
      </c>
      <c r="W2681" s="6">
        <f t="shared" si="292"/>
        <v>42063.001087962963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H2682" t="s">
        <v>8227</v>
      </c>
      <c r="I2682" t="s">
        <v>8249</v>
      </c>
      <c r="K2682">
        <v>1459915491</v>
      </c>
      <c r="L2682">
        <v>1457327091</v>
      </c>
      <c r="M2682" t="b">
        <v>0</v>
      </c>
      <c r="N2682">
        <v>4</v>
      </c>
      <c r="O2682" s="9">
        <f t="shared" si="287"/>
        <v>0.86250000000000004</v>
      </c>
      <c r="P2682" s="1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t="b">
        <v>0</v>
      </c>
      <c r="T2682" t="s">
        <v>8302</v>
      </c>
      <c r="U2682" s="6">
        <f t="shared" si="291"/>
        <v>42436.211701388893</v>
      </c>
      <c r="V2682" s="9">
        <f t="shared" si="293"/>
        <v>2016</v>
      </c>
      <c r="W2682" s="6">
        <f t="shared" si="292"/>
        <v>42466.170034722221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H2683" t="s">
        <v>8224</v>
      </c>
      <c r="I2683" t="s">
        <v>8246</v>
      </c>
      <c r="K2683">
        <v>1405027750</v>
      </c>
      <c r="L2683">
        <v>1402867750</v>
      </c>
      <c r="M2683" t="b">
        <v>0</v>
      </c>
      <c r="N2683">
        <v>2</v>
      </c>
      <c r="O2683" s="9">
        <f t="shared" si="287"/>
        <v>0.6875</v>
      </c>
      <c r="P2683" s="12">
        <f t="shared" si="288"/>
        <v>27.5</v>
      </c>
      <c r="Q2683" t="str">
        <f t="shared" si="289"/>
        <v>food</v>
      </c>
      <c r="R2683" t="str">
        <f t="shared" si="290"/>
        <v>food trucks</v>
      </c>
      <c r="S2683" t="b">
        <v>0</v>
      </c>
      <c r="T2683" t="s">
        <v>8284</v>
      </c>
      <c r="U2683" s="6">
        <f t="shared" si="291"/>
        <v>41805.895254629628</v>
      </c>
      <c r="V2683" s="9">
        <f t="shared" si="293"/>
        <v>2014</v>
      </c>
      <c r="W2683" s="6">
        <f t="shared" si="292"/>
        <v>41830.895254629628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H2684" t="s">
        <v>8224</v>
      </c>
      <c r="I2684" t="s">
        <v>8246</v>
      </c>
      <c r="K2684">
        <v>1416635940</v>
      </c>
      <c r="L2684">
        <v>1413838540</v>
      </c>
      <c r="M2684" t="b">
        <v>0</v>
      </c>
      <c r="N2684">
        <v>20</v>
      </c>
      <c r="O2684" s="9">
        <f t="shared" si="287"/>
        <v>28.3</v>
      </c>
      <c r="P2684" s="12">
        <f t="shared" si="288"/>
        <v>84.9</v>
      </c>
      <c r="Q2684" t="str">
        <f t="shared" si="289"/>
        <v>food</v>
      </c>
      <c r="R2684" t="str">
        <f t="shared" si="290"/>
        <v>food trucks</v>
      </c>
      <c r="S2684" t="b">
        <v>0</v>
      </c>
      <c r="T2684" t="s">
        <v>8284</v>
      </c>
      <c r="U2684" s="6">
        <f t="shared" si="291"/>
        <v>41932.871990740743</v>
      </c>
      <c r="V2684" s="9">
        <f t="shared" si="293"/>
        <v>2014</v>
      </c>
      <c r="W2684" s="6">
        <f t="shared" si="292"/>
        <v>41965.249305555553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H2685" t="s">
        <v>8224</v>
      </c>
      <c r="I2685" t="s">
        <v>8246</v>
      </c>
      <c r="K2685">
        <v>1425233240</v>
      </c>
      <c r="L2685">
        <v>1422641240</v>
      </c>
      <c r="M2685" t="b">
        <v>0</v>
      </c>
      <c r="N2685">
        <v>3</v>
      </c>
      <c r="O2685" s="9">
        <f t="shared" si="287"/>
        <v>0.24</v>
      </c>
      <c r="P2685" s="12">
        <f t="shared" si="288"/>
        <v>12</v>
      </c>
      <c r="Q2685" t="str">
        <f t="shared" si="289"/>
        <v>food</v>
      </c>
      <c r="R2685" t="str">
        <f t="shared" si="290"/>
        <v>food trucks</v>
      </c>
      <c r="S2685" t="b">
        <v>0</v>
      </c>
      <c r="T2685" t="s">
        <v>8284</v>
      </c>
      <c r="U2685" s="6">
        <f t="shared" si="291"/>
        <v>42034.75509259259</v>
      </c>
      <c r="V2685" s="9">
        <f t="shared" si="293"/>
        <v>2015</v>
      </c>
      <c r="W2685" s="6">
        <f t="shared" si="292"/>
        <v>42064.75509259259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H2686" t="s">
        <v>8224</v>
      </c>
      <c r="I2686" t="s">
        <v>8246</v>
      </c>
      <c r="K2686">
        <v>1407621425</v>
      </c>
      <c r="L2686">
        <v>1404165425</v>
      </c>
      <c r="M2686" t="b">
        <v>0</v>
      </c>
      <c r="N2686">
        <v>4</v>
      </c>
      <c r="O2686" s="9">
        <f t="shared" si="287"/>
        <v>1.1428571428571428</v>
      </c>
      <c r="P2686" s="12">
        <f t="shared" si="288"/>
        <v>200</v>
      </c>
      <c r="Q2686" t="str">
        <f t="shared" si="289"/>
        <v>food</v>
      </c>
      <c r="R2686" t="str">
        <f t="shared" si="290"/>
        <v>food trucks</v>
      </c>
      <c r="S2686" t="b">
        <v>0</v>
      </c>
      <c r="T2686" t="s">
        <v>8284</v>
      </c>
      <c r="U2686" s="6">
        <f t="shared" si="291"/>
        <v>41820.914641203708</v>
      </c>
      <c r="V2686" s="9">
        <f t="shared" si="293"/>
        <v>2014</v>
      </c>
      <c r="W2686" s="6">
        <f t="shared" si="292"/>
        <v>41860.914641203708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H2687" t="s">
        <v>8224</v>
      </c>
      <c r="I2687" t="s">
        <v>8246</v>
      </c>
      <c r="K2687">
        <v>1430149330</v>
      </c>
      <c r="L2687">
        <v>1424968930</v>
      </c>
      <c r="M2687" t="b">
        <v>0</v>
      </c>
      <c r="N2687">
        <v>1</v>
      </c>
      <c r="O2687" s="9">
        <f t="shared" si="287"/>
        <v>0.02</v>
      </c>
      <c r="P2687" s="12">
        <f t="shared" si="288"/>
        <v>10</v>
      </c>
      <c r="Q2687" t="str">
        <f t="shared" si="289"/>
        <v>food</v>
      </c>
      <c r="R2687" t="str">
        <f t="shared" si="290"/>
        <v>food trucks</v>
      </c>
      <c r="S2687" t="b">
        <v>0</v>
      </c>
      <c r="T2687" t="s">
        <v>8284</v>
      </c>
      <c r="U2687" s="6">
        <f t="shared" si="291"/>
        <v>42061.69594907407</v>
      </c>
      <c r="V2687" s="9">
        <f t="shared" si="293"/>
        <v>2015</v>
      </c>
      <c r="W2687" s="6">
        <f t="shared" si="292"/>
        <v>42121.654282407406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H2688" t="s">
        <v>8224</v>
      </c>
      <c r="I2688" t="s">
        <v>8246</v>
      </c>
      <c r="K2688">
        <v>1412119423</v>
      </c>
      <c r="L2688">
        <v>1410391423</v>
      </c>
      <c r="M2688" t="b">
        <v>0</v>
      </c>
      <c r="N2688">
        <v>0</v>
      </c>
      <c r="O2688" s="9">
        <f t="shared" si="287"/>
        <v>0</v>
      </c>
      <c r="P2688" s="12">
        <f t="shared" si="288"/>
        <v>0</v>
      </c>
      <c r="Q2688" t="str">
        <f t="shared" si="289"/>
        <v>food</v>
      </c>
      <c r="R2688" t="str">
        <f t="shared" si="290"/>
        <v>food trucks</v>
      </c>
      <c r="S2688" t="b">
        <v>0</v>
      </c>
      <c r="T2688" t="s">
        <v>8284</v>
      </c>
      <c r="U2688" s="6">
        <f t="shared" si="291"/>
        <v>41892.974803240737</v>
      </c>
      <c r="V2688" s="9">
        <f t="shared" si="293"/>
        <v>2014</v>
      </c>
      <c r="W2688" s="6">
        <f t="shared" si="292"/>
        <v>41912.974803240737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H2689" t="s">
        <v>8224</v>
      </c>
      <c r="I2689" t="s">
        <v>8246</v>
      </c>
      <c r="K2689">
        <v>1435591318</v>
      </c>
      <c r="L2689">
        <v>1432999318</v>
      </c>
      <c r="M2689" t="b">
        <v>0</v>
      </c>
      <c r="N2689">
        <v>0</v>
      </c>
      <c r="O2689" s="9">
        <f t="shared" si="287"/>
        <v>0</v>
      </c>
      <c r="P2689" s="12">
        <f t="shared" si="288"/>
        <v>0</v>
      </c>
      <c r="Q2689" t="str">
        <f t="shared" si="289"/>
        <v>food</v>
      </c>
      <c r="R2689" t="str">
        <f t="shared" si="290"/>
        <v>food trucks</v>
      </c>
      <c r="S2689" t="b">
        <v>0</v>
      </c>
      <c r="T2689" t="s">
        <v>8284</v>
      </c>
      <c r="U2689" s="6">
        <f t="shared" si="291"/>
        <v>42154.64025462963</v>
      </c>
      <c r="V2689" s="9">
        <f t="shared" si="293"/>
        <v>2015</v>
      </c>
      <c r="W2689" s="6">
        <f t="shared" si="292"/>
        <v>42184.64025462963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H2690" t="s">
        <v>8224</v>
      </c>
      <c r="I2690" t="s">
        <v>8246</v>
      </c>
      <c r="K2690">
        <v>1424746800</v>
      </c>
      <c r="L2690">
        <v>1422067870</v>
      </c>
      <c r="M2690" t="b">
        <v>0</v>
      </c>
      <c r="N2690">
        <v>14</v>
      </c>
      <c r="O2690" s="9">
        <f t="shared" si="287"/>
        <v>0.14799999999999999</v>
      </c>
      <c r="P2690" s="12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t="b">
        <v>0</v>
      </c>
      <c r="T2690" t="s">
        <v>8284</v>
      </c>
      <c r="U2690" s="6">
        <f t="shared" si="291"/>
        <v>42028.11886574074</v>
      </c>
      <c r="V2690" s="9">
        <f t="shared" si="293"/>
        <v>2015</v>
      </c>
      <c r="W2690" s="6">
        <f t="shared" si="292"/>
        <v>42059.125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H2691" t="s">
        <v>8224</v>
      </c>
      <c r="I2691" t="s">
        <v>8246</v>
      </c>
      <c r="K2691">
        <v>1469919890</v>
      </c>
      <c r="L2691">
        <v>1467327890</v>
      </c>
      <c r="M2691" t="b">
        <v>0</v>
      </c>
      <c r="N2691">
        <v>1</v>
      </c>
      <c r="O2691" s="9">
        <f t="shared" ref="O2691:O2754" si="294">E2691*100/D2691</f>
        <v>2.8571428571428571E-3</v>
      </c>
      <c r="P2691" s="12">
        <f t="shared" ref="P2691:P2754" si="295">IF(N2691=0,0,E2691/N2691)</f>
        <v>1</v>
      </c>
      <c r="Q2691" t="str">
        <f t="shared" ref="Q2691:Q2754" si="296">LEFT(T2691,FIND("/",T2691)-1)</f>
        <v>food</v>
      </c>
      <c r="R2691" t="str">
        <f t="shared" ref="R2691:R2754" si="297">RIGHT(T2691,LEN(T2691)-FIND("/",T2691))</f>
        <v>food trucks</v>
      </c>
      <c r="S2691" t="b">
        <v>0</v>
      </c>
      <c r="T2691" t="s">
        <v>8284</v>
      </c>
      <c r="U2691" s="6">
        <f t="shared" ref="U2691:U2754" si="298">(L2691/86400)+DATE(1970,1,1)</f>
        <v>42551.961689814816</v>
      </c>
      <c r="V2691" s="9">
        <f t="shared" si="293"/>
        <v>2016</v>
      </c>
      <c r="W2691" s="6">
        <f t="shared" ref="W2691:W2754" si="299">(K2691/86400)+DATE(1970,1,1)</f>
        <v>42581.961689814816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H2692" t="s">
        <v>8224</v>
      </c>
      <c r="I2692" t="s">
        <v>8246</v>
      </c>
      <c r="K2692">
        <v>1433298676</v>
      </c>
      <c r="L2692">
        <v>1429410676</v>
      </c>
      <c r="M2692" t="b">
        <v>0</v>
      </c>
      <c r="N2692">
        <v>118</v>
      </c>
      <c r="O2692" s="9">
        <f t="shared" si="294"/>
        <v>10.7325</v>
      </c>
      <c r="P2692" s="1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t="b">
        <v>0</v>
      </c>
      <c r="T2692" t="s">
        <v>8284</v>
      </c>
      <c r="U2692" s="6">
        <f t="shared" si="298"/>
        <v>42113.105046296296</v>
      </c>
      <c r="V2692" s="9">
        <f t="shared" ref="V2692:V2755" si="300">YEAR(U2692)</f>
        <v>2015</v>
      </c>
      <c r="W2692" s="6">
        <f t="shared" si="299"/>
        <v>42158.105046296296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H2693" t="s">
        <v>8229</v>
      </c>
      <c r="I2693" t="s">
        <v>8251</v>
      </c>
      <c r="K2693">
        <v>1431278557</v>
      </c>
      <c r="L2693">
        <v>1427390557</v>
      </c>
      <c r="M2693" t="b">
        <v>0</v>
      </c>
      <c r="N2693">
        <v>2</v>
      </c>
      <c r="O2693" s="9">
        <f t="shared" si="294"/>
        <v>5.3846153846153849E-2</v>
      </c>
      <c r="P2693" s="12">
        <f t="shared" si="295"/>
        <v>17.5</v>
      </c>
      <c r="Q2693" t="str">
        <f t="shared" si="296"/>
        <v>food</v>
      </c>
      <c r="R2693" t="str">
        <f t="shared" si="297"/>
        <v>food trucks</v>
      </c>
      <c r="S2693" t="b">
        <v>0</v>
      </c>
      <c r="T2693" t="s">
        <v>8284</v>
      </c>
      <c r="U2693" s="6">
        <f t="shared" si="298"/>
        <v>42089.724039351851</v>
      </c>
      <c r="V2693" s="9">
        <f t="shared" si="300"/>
        <v>2015</v>
      </c>
      <c r="W2693" s="6">
        <f t="shared" si="299"/>
        <v>42134.724039351851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H2694" t="s">
        <v>8224</v>
      </c>
      <c r="I2694" t="s">
        <v>8246</v>
      </c>
      <c r="K2694">
        <v>1427266860</v>
      </c>
      <c r="L2694">
        <v>1424678460</v>
      </c>
      <c r="M2694" t="b">
        <v>0</v>
      </c>
      <c r="N2694">
        <v>1</v>
      </c>
      <c r="O2694" s="9">
        <f t="shared" si="294"/>
        <v>0.7142857142857143</v>
      </c>
      <c r="P2694" s="12">
        <f t="shared" si="295"/>
        <v>25</v>
      </c>
      <c r="Q2694" t="str">
        <f t="shared" si="296"/>
        <v>food</v>
      </c>
      <c r="R2694" t="str">
        <f t="shared" si="297"/>
        <v>food trucks</v>
      </c>
      <c r="S2694" t="b">
        <v>0</v>
      </c>
      <c r="T2694" t="s">
        <v>8284</v>
      </c>
      <c r="U2694" s="6">
        <f t="shared" si="298"/>
        <v>42058.334027777775</v>
      </c>
      <c r="V2694" s="9">
        <f t="shared" si="300"/>
        <v>2015</v>
      </c>
      <c r="W2694" s="6">
        <f t="shared" si="299"/>
        <v>42088.292361111111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H2695" t="s">
        <v>8224</v>
      </c>
      <c r="I2695" t="s">
        <v>8246</v>
      </c>
      <c r="K2695">
        <v>1407899966</v>
      </c>
      <c r="L2695">
        <v>1405307966</v>
      </c>
      <c r="M2695" t="b">
        <v>0</v>
      </c>
      <c r="N2695">
        <v>3</v>
      </c>
      <c r="O2695" s="9">
        <f t="shared" si="294"/>
        <v>0.8</v>
      </c>
      <c r="P2695" s="12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t="b">
        <v>0</v>
      </c>
      <c r="T2695" t="s">
        <v>8284</v>
      </c>
      <c r="U2695" s="6">
        <f t="shared" si="298"/>
        <v>41834.138495370367</v>
      </c>
      <c r="V2695" s="9">
        <f t="shared" si="300"/>
        <v>2014</v>
      </c>
      <c r="W2695" s="6">
        <f t="shared" si="299"/>
        <v>41864.138495370367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H2696" t="s">
        <v>8224</v>
      </c>
      <c r="I2696" t="s">
        <v>8246</v>
      </c>
      <c r="K2696">
        <v>1411701739</v>
      </c>
      <c r="L2696">
        <v>1409109739</v>
      </c>
      <c r="M2696" t="b">
        <v>0</v>
      </c>
      <c r="N2696">
        <v>1</v>
      </c>
      <c r="O2696" s="9">
        <f t="shared" si="294"/>
        <v>3.3333333333333335E-3</v>
      </c>
      <c r="P2696" s="12">
        <f t="shared" si="295"/>
        <v>1</v>
      </c>
      <c r="Q2696" t="str">
        <f t="shared" si="296"/>
        <v>food</v>
      </c>
      <c r="R2696" t="str">
        <f t="shared" si="297"/>
        <v>food trucks</v>
      </c>
      <c r="S2696" t="b">
        <v>0</v>
      </c>
      <c r="T2696" t="s">
        <v>8284</v>
      </c>
      <c r="U2696" s="6">
        <f t="shared" si="298"/>
        <v>41878.140497685185</v>
      </c>
      <c r="V2696" s="9">
        <f t="shared" si="300"/>
        <v>2014</v>
      </c>
      <c r="W2696" s="6">
        <f t="shared" si="299"/>
        <v>41908.140497685185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H2697" t="s">
        <v>8224</v>
      </c>
      <c r="I2697" t="s">
        <v>8246</v>
      </c>
      <c r="K2697">
        <v>1428981718</v>
      </c>
      <c r="L2697">
        <v>1423801318</v>
      </c>
      <c r="M2697" t="b">
        <v>0</v>
      </c>
      <c r="N2697">
        <v>3</v>
      </c>
      <c r="O2697" s="9">
        <f t="shared" si="294"/>
        <v>0.47333333333333333</v>
      </c>
      <c r="P2697" s="12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t="b">
        <v>0</v>
      </c>
      <c r="T2697" t="s">
        <v>8284</v>
      </c>
      <c r="U2697" s="6">
        <f t="shared" si="298"/>
        <v>42048.181921296295</v>
      </c>
      <c r="V2697" s="9">
        <f t="shared" si="300"/>
        <v>2015</v>
      </c>
      <c r="W2697" s="6">
        <f t="shared" si="299"/>
        <v>42108.14025462963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H2698" t="s">
        <v>8224</v>
      </c>
      <c r="I2698" t="s">
        <v>8246</v>
      </c>
      <c r="K2698">
        <v>1419538560</v>
      </c>
      <c r="L2698">
        <v>1416600960</v>
      </c>
      <c r="M2698" t="b">
        <v>0</v>
      </c>
      <c r="N2698">
        <v>38</v>
      </c>
      <c r="O2698" s="9">
        <f t="shared" si="294"/>
        <v>5.65</v>
      </c>
      <c r="P2698" s="12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t="b">
        <v>0</v>
      </c>
      <c r="T2698" t="s">
        <v>8284</v>
      </c>
      <c r="U2698" s="6">
        <f t="shared" si="298"/>
        <v>41964.844444444447</v>
      </c>
      <c r="V2698" s="9">
        <f t="shared" si="300"/>
        <v>2014</v>
      </c>
      <c r="W2698" s="6">
        <f t="shared" si="299"/>
        <v>41998.844444444447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H2699" t="s">
        <v>8224</v>
      </c>
      <c r="I2699" t="s">
        <v>8246</v>
      </c>
      <c r="K2699">
        <v>1438552800</v>
      </c>
      <c r="L2699">
        <v>1435876423</v>
      </c>
      <c r="M2699" t="b">
        <v>0</v>
      </c>
      <c r="N2699">
        <v>52</v>
      </c>
      <c r="O2699" s="9">
        <f t="shared" si="294"/>
        <v>26.35217391304348</v>
      </c>
      <c r="P2699" s="12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t="b">
        <v>0</v>
      </c>
      <c r="T2699" t="s">
        <v>8284</v>
      </c>
      <c r="U2699" s="6">
        <f t="shared" si="298"/>
        <v>42187.940081018518</v>
      </c>
      <c r="V2699" s="9">
        <f t="shared" si="300"/>
        <v>2015</v>
      </c>
      <c r="W2699" s="6">
        <f t="shared" si="299"/>
        <v>42218.916666666672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H2700" t="s">
        <v>8224</v>
      </c>
      <c r="I2700" t="s">
        <v>8246</v>
      </c>
      <c r="K2700">
        <v>1403904808</v>
      </c>
      <c r="L2700">
        <v>1401312808</v>
      </c>
      <c r="M2700" t="b">
        <v>0</v>
      </c>
      <c r="N2700">
        <v>2</v>
      </c>
      <c r="O2700" s="9">
        <f t="shared" si="294"/>
        <v>0.325125</v>
      </c>
      <c r="P2700" s="12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t="b">
        <v>0</v>
      </c>
      <c r="T2700" t="s">
        <v>8284</v>
      </c>
      <c r="U2700" s="6">
        <f t="shared" si="298"/>
        <v>41787.898240740738</v>
      </c>
      <c r="V2700" s="9">
        <f t="shared" si="300"/>
        <v>2014</v>
      </c>
      <c r="W2700" s="6">
        <f t="shared" si="299"/>
        <v>41817.898240740738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H2701" t="s">
        <v>8229</v>
      </c>
      <c r="I2701" t="s">
        <v>8251</v>
      </c>
      <c r="K2701">
        <v>1407533463</v>
      </c>
      <c r="L2701">
        <v>1404941463</v>
      </c>
      <c r="M2701" t="b">
        <v>0</v>
      </c>
      <c r="N2701">
        <v>0</v>
      </c>
      <c r="O2701" s="9">
        <f t="shared" si="294"/>
        <v>0</v>
      </c>
      <c r="P2701" s="12">
        <f t="shared" si="295"/>
        <v>0</v>
      </c>
      <c r="Q2701" t="str">
        <f t="shared" si="296"/>
        <v>food</v>
      </c>
      <c r="R2701" t="str">
        <f t="shared" si="297"/>
        <v>food trucks</v>
      </c>
      <c r="S2701" t="b">
        <v>0</v>
      </c>
      <c r="T2701" t="s">
        <v>8284</v>
      </c>
      <c r="U2701" s="6">
        <f t="shared" si="298"/>
        <v>41829.896562499998</v>
      </c>
      <c r="V2701" s="9">
        <f t="shared" si="300"/>
        <v>2014</v>
      </c>
      <c r="W2701" s="6">
        <f t="shared" si="299"/>
        <v>41859.896562499998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H2702" t="s">
        <v>8224</v>
      </c>
      <c r="I2702" t="s">
        <v>8246</v>
      </c>
      <c r="K2702">
        <v>1411073972</v>
      </c>
      <c r="L2702">
        <v>1408481972</v>
      </c>
      <c r="M2702" t="b">
        <v>0</v>
      </c>
      <c r="N2702">
        <v>4</v>
      </c>
      <c r="O2702" s="9">
        <f t="shared" si="294"/>
        <v>0.7000700070007001</v>
      </c>
      <c r="P2702" s="12">
        <f t="shared" si="295"/>
        <v>17.5</v>
      </c>
      <c r="Q2702" t="str">
        <f t="shared" si="296"/>
        <v>food</v>
      </c>
      <c r="R2702" t="str">
        <f t="shared" si="297"/>
        <v>food trucks</v>
      </c>
      <c r="S2702" t="b">
        <v>0</v>
      </c>
      <c r="T2702" t="s">
        <v>8284</v>
      </c>
      <c r="U2702" s="6">
        <f t="shared" si="298"/>
        <v>41870.874675925923</v>
      </c>
      <c r="V2702" s="9">
        <f t="shared" si="300"/>
        <v>2014</v>
      </c>
      <c r="W2702" s="6">
        <f t="shared" si="299"/>
        <v>41900.874675925923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H2703" t="s">
        <v>8241</v>
      </c>
      <c r="I2703" t="s">
        <v>8249</v>
      </c>
      <c r="K2703">
        <v>1491586534</v>
      </c>
      <c r="L2703">
        <v>1488911734</v>
      </c>
      <c r="M2703" t="b">
        <v>0</v>
      </c>
      <c r="N2703">
        <v>46</v>
      </c>
      <c r="O2703" s="9">
        <f t="shared" si="294"/>
        <v>46.176470588235297</v>
      </c>
      <c r="P2703" s="12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t="b">
        <v>0</v>
      </c>
      <c r="T2703" t="s">
        <v>8303</v>
      </c>
      <c r="U2703" s="6">
        <f t="shared" si="298"/>
        <v>42801.774699074071</v>
      </c>
      <c r="V2703" s="9">
        <f t="shared" si="300"/>
        <v>2017</v>
      </c>
      <c r="W2703" s="6">
        <f t="shared" si="299"/>
        <v>42832.733032407406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H2704" t="s">
        <v>8224</v>
      </c>
      <c r="I2704" t="s">
        <v>8246</v>
      </c>
      <c r="K2704">
        <v>1491416077</v>
      </c>
      <c r="L2704">
        <v>1488827677</v>
      </c>
      <c r="M2704" t="b">
        <v>1</v>
      </c>
      <c r="N2704">
        <v>26</v>
      </c>
      <c r="O2704" s="9">
        <f t="shared" si="294"/>
        <v>34.409999999999997</v>
      </c>
      <c r="P2704" s="12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t="b">
        <v>0</v>
      </c>
      <c r="T2704" t="s">
        <v>8303</v>
      </c>
      <c r="U2704" s="6">
        <f t="shared" si="298"/>
        <v>42800.801817129628</v>
      </c>
      <c r="V2704" s="9">
        <f t="shared" si="300"/>
        <v>2017</v>
      </c>
      <c r="W2704" s="6">
        <f t="shared" si="299"/>
        <v>42830.760150462964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H2705" t="s">
        <v>8238</v>
      </c>
      <c r="I2705" t="s">
        <v>8256</v>
      </c>
      <c r="K2705">
        <v>1490196830</v>
      </c>
      <c r="L2705">
        <v>1485016430</v>
      </c>
      <c r="M2705" t="b">
        <v>0</v>
      </c>
      <c r="N2705">
        <v>45</v>
      </c>
      <c r="O2705" s="9">
        <f t="shared" si="294"/>
        <v>103.75</v>
      </c>
      <c r="P2705" s="12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t="b">
        <v>0</v>
      </c>
      <c r="T2705" t="s">
        <v>8303</v>
      </c>
      <c r="U2705" s="6">
        <f t="shared" si="298"/>
        <v>42756.690162037034</v>
      </c>
      <c r="V2705" s="9">
        <f t="shared" si="300"/>
        <v>2017</v>
      </c>
      <c r="W2705" s="6">
        <f t="shared" si="299"/>
        <v>42816.648495370369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H2706" t="s">
        <v>8224</v>
      </c>
      <c r="I2706" t="s">
        <v>8246</v>
      </c>
      <c r="K2706">
        <v>1491421314</v>
      </c>
      <c r="L2706">
        <v>1487709714</v>
      </c>
      <c r="M2706" t="b">
        <v>0</v>
      </c>
      <c r="N2706">
        <v>7</v>
      </c>
      <c r="O2706" s="9">
        <f t="shared" si="294"/>
        <v>6.0263157894736841</v>
      </c>
      <c r="P2706" s="12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t="b">
        <v>0</v>
      </c>
      <c r="T2706" t="s">
        <v>8303</v>
      </c>
      <c r="U2706" s="6">
        <f t="shared" si="298"/>
        <v>42787.862430555557</v>
      </c>
      <c r="V2706" s="9">
        <f t="shared" si="300"/>
        <v>2017</v>
      </c>
      <c r="W2706" s="6">
        <f t="shared" si="299"/>
        <v>42830.820763888885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H2707" t="s">
        <v>8224</v>
      </c>
      <c r="I2707" t="s">
        <v>8246</v>
      </c>
      <c r="K2707">
        <v>1490389158</v>
      </c>
      <c r="L2707">
        <v>1486504758</v>
      </c>
      <c r="M2707" t="b">
        <v>0</v>
      </c>
      <c r="N2707">
        <v>8</v>
      </c>
      <c r="O2707" s="9">
        <f t="shared" si="294"/>
        <v>10.539393939393939</v>
      </c>
      <c r="P2707" s="12">
        <f t="shared" si="295"/>
        <v>217.375</v>
      </c>
      <c r="Q2707" t="str">
        <f t="shared" si="296"/>
        <v>theater</v>
      </c>
      <c r="R2707" t="str">
        <f t="shared" si="297"/>
        <v>spaces</v>
      </c>
      <c r="S2707" t="b">
        <v>0</v>
      </c>
      <c r="T2707" t="s">
        <v>8303</v>
      </c>
      <c r="U2707" s="6">
        <f t="shared" si="298"/>
        <v>42773.916180555556</v>
      </c>
      <c r="V2707" s="9">
        <f t="shared" si="300"/>
        <v>2017</v>
      </c>
      <c r="W2707" s="6">
        <f t="shared" si="299"/>
        <v>42818.874513888892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H2708" t="s">
        <v>8224</v>
      </c>
      <c r="I2708" t="s">
        <v>8246</v>
      </c>
      <c r="K2708">
        <v>1413442740</v>
      </c>
      <c r="L2708">
        <v>1410937483</v>
      </c>
      <c r="M2708" t="b">
        <v>1</v>
      </c>
      <c r="N2708">
        <v>263</v>
      </c>
      <c r="O2708" s="9">
        <f t="shared" si="294"/>
        <v>112.29714285714286</v>
      </c>
      <c r="P2708" s="12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t="b">
        <v>1</v>
      </c>
      <c r="T2708" t="s">
        <v>8303</v>
      </c>
      <c r="U2708" s="6">
        <f t="shared" si="298"/>
        <v>41899.294942129629</v>
      </c>
      <c r="V2708" s="9">
        <f t="shared" si="300"/>
        <v>2014</v>
      </c>
      <c r="W2708" s="6">
        <f t="shared" si="299"/>
        <v>41928.290972222225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H2709" t="s">
        <v>8224</v>
      </c>
      <c r="I2709" t="s">
        <v>8246</v>
      </c>
      <c r="K2709">
        <v>1369637940</v>
      </c>
      <c r="L2709">
        <v>1367088443</v>
      </c>
      <c r="M2709" t="b">
        <v>1</v>
      </c>
      <c r="N2709">
        <v>394</v>
      </c>
      <c r="O2709" s="9">
        <f t="shared" si="294"/>
        <v>350.84462500000001</v>
      </c>
      <c r="P2709" s="12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t="b">
        <v>1</v>
      </c>
      <c r="T2709" t="s">
        <v>8303</v>
      </c>
      <c r="U2709" s="6">
        <f t="shared" si="298"/>
        <v>41391.782905092594</v>
      </c>
      <c r="V2709" s="9">
        <f t="shared" si="300"/>
        <v>2013</v>
      </c>
      <c r="W2709" s="6">
        <f t="shared" si="299"/>
        <v>41421.290972222225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H2710" t="s">
        <v>8225</v>
      </c>
      <c r="I2710" t="s">
        <v>8247</v>
      </c>
      <c r="K2710">
        <v>1469119526</v>
      </c>
      <c r="L2710">
        <v>1463935526</v>
      </c>
      <c r="M2710" t="b">
        <v>1</v>
      </c>
      <c r="N2710">
        <v>1049</v>
      </c>
      <c r="O2710" s="9">
        <f t="shared" si="294"/>
        <v>233.21535</v>
      </c>
      <c r="P2710" s="12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t="b">
        <v>1</v>
      </c>
      <c r="T2710" t="s">
        <v>8303</v>
      </c>
      <c r="U2710" s="6">
        <f t="shared" si="298"/>
        <v>42512.698217592595</v>
      </c>
      <c r="V2710" s="9">
        <f t="shared" si="300"/>
        <v>2016</v>
      </c>
      <c r="W2710" s="6">
        <f t="shared" si="299"/>
        <v>42572.698217592595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H2711" t="s">
        <v>8224</v>
      </c>
      <c r="I2711" t="s">
        <v>8246</v>
      </c>
      <c r="K2711">
        <v>1475553540</v>
      </c>
      <c r="L2711">
        <v>1472528141</v>
      </c>
      <c r="M2711" t="b">
        <v>1</v>
      </c>
      <c r="N2711">
        <v>308</v>
      </c>
      <c r="O2711" s="9">
        <f t="shared" si="294"/>
        <v>101.60599999999999</v>
      </c>
      <c r="P2711" s="12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t="b">
        <v>1</v>
      </c>
      <c r="T2711" t="s">
        <v>8303</v>
      </c>
      <c r="U2711" s="6">
        <f t="shared" si="298"/>
        <v>42612.149780092594</v>
      </c>
      <c r="V2711" s="9">
        <f t="shared" si="300"/>
        <v>2016</v>
      </c>
      <c r="W2711" s="6">
        <f t="shared" si="299"/>
        <v>42647.165972222225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H2712" t="s">
        <v>8224</v>
      </c>
      <c r="I2712" t="s">
        <v>8246</v>
      </c>
      <c r="K2712">
        <v>1407549600</v>
      </c>
      <c r="L2712">
        <v>1404797428</v>
      </c>
      <c r="M2712" t="b">
        <v>1</v>
      </c>
      <c r="N2712">
        <v>1088</v>
      </c>
      <c r="O2712" s="9">
        <f t="shared" si="294"/>
        <v>153.90035</v>
      </c>
      <c r="P2712" s="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t="b">
        <v>1</v>
      </c>
      <c r="T2712" t="s">
        <v>8303</v>
      </c>
      <c r="U2712" s="6">
        <f t="shared" si="298"/>
        <v>41828.229490740741</v>
      </c>
      <c r="V2712" s="9">
        <f t="shared" si="300"/>
        <v>2014</v>
      </c>
      <c r="W2712" s="6">
        <f t="shared" si="299"/>
        <v>41860.083333333336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H2713" t="s">
        <v>8225</v>
      </c>
      <c r="I2713" t="s">
        <v>8247</v>
      </c>
      <c r="K2713">
        <v>1403301660</v>
      </c>
      <c r="L2713">
        <v>1400694790</v>
      </c>
      <c r="M2713" t="b">
        <v>1</v>
      </c>
      <c r="N2713">
        <v>73</v>
      </c>
      <c r="O2713" s="9">
        <f t="shared" si="294"/>
        <v>100.71611253196932</v>
      </c>
      <c r="P2713" s="12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t="b">
        <v>1</v>
      </c>
      <c r="T2713" t="s">
        <v>8303</v>
      </c>
      <c r="U2713" s="6">
        <f t="shared" si="298"/>
        <v>41780.745254629626</v>
      </c>
      <c r="V2713" s="9">
        <f t="shared" si="300"/>
        <v>2014</v>
      </c>
      <c r="W2713" s="6">
        <f t="shared" si="299"/>
        <v>41810.917361111111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H2714" t="s">
        <v>8224</v>
      </c>
      <c r="I2714" t="s">
        <v>8246</v>
      </c>
      <c r="K2714">
        <v>1373738400</v>
      </c>
      <c r="L2714">
        <v>1370568560</v>
      </c>
      <c r="M2714" t="b">
        <v>1</v>
      </c>
      <c r="N2714">
        <v>143</v>
      </c>
      <c r="O2714" s="9">
        <f t="shared" si="294"/>
        <v>131.38181818181818</v>
      </c>
      <c r="P2714" s="12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t="b">
        <v>1</v>
      </c>
      <c r="T2714" t="s">
        <v>8303</v>
      </c>
      <c r="U2714" s="6">
        <f t="shared" si="298"/>
        <v>41432.062037037038</v>
      </c>
      <c r="V2714" s="9">
        <f t="shared" si="300"/>
        <v>2013</v>
      </c>
      <c r="W2714" s="6">
        <f t="shared" si="299"/>
        <v>41468.75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H2715" t="s">
        <v>8224</v>
      </c>
      <c r="I2715" t="s">
        <v>8246</v>
      </c>
      <c r="K2715">
        <v>1450971684</v>
      </c>
      <c r="L2715">
        <v>1447515684</v>
      </c>
      <c r="M2715" t="b">
        <v>1</v>
      </c>
      <c r="N2715">
        <v>1420</v>
      </c>
      <c r="O2715" s="9">
        <f t="shared" si="294"/>
        <v>102.24133333333333</v>
      </c>
      <c r="P2715" s="12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t="b">
        <v>1</v>
      </c>
      <c r="T2715" t="s">
        <v>8303</v>
      </c>
      <c r="U2715" s="6">
        <f t="shared" si="298"/>
        <v>42322.653749999998</v>
      </c>
      <c r="V2715" s="9">
        <f t="shared" si="300"/>
        <v>2015</v>
      </c>
      <c r="W2715" s="6">
        <f t="shared" si="299"/>
        <v>42362.653749999998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H2716" t="s">
        <v>8224</v>
      </c>
      <c r="I2716" t="s">
        <v>8246</v>
      </c>
      <c r="K2716">
        <v>1476486000</v>
      </c>
      <c r="L2716">
        <v>1474040596</v>
      </c>
      <c r="M2716" t="b">
        <v>1</v>
      </c>
      <c r="N2716">
        <v>305</v>
      </c>
      <c r="O2716" s="9">
        <f t="shared" si="294"/>
        <v>116.35599999999999</v>
      </c>
      <c r="P2716" s="12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t="b">
        <v>1</v>
      </c>
      <c r="T2716" t="s">
        <v>8303</v>
      </c>
      <c r="U2716" s="6">
        <f t="shared" si="298"/>
        <v>42629.655046296291</v>
      </c>
      <c r="V2716" s="9">
        <f t="shared" si="300"/>
        <v>2016</v>
      </c>
      <c r="W2716" s="6">
        <f t="shared" si="299"/>
        <v>42657.958333333328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H2717" t="s">
        <v>8224</v>
      </c>
      <c r="I2717" t="s">
        <v>8246</v>
      </c>
      <c r="K2717">
        <v>1456047228</v>
      </c>
      <c r="L2717">
        <v>1453109628</v>
      </c>
      <c r="M2717" t="b">
        <v>1</v>
      </c>
      <c r="N2717">
        <v>551</v>
      </c>
      <c r="O2717" s="9">
        <f t="shared" si="294"/>
        <v>264.62241666666665</v>
      </c>
      <c r="P2717" s="12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t="b">
        <v>1</v>
      </c>
      <c r="T2717" t="s">
        <v>8303</v>
      </c>
      <c r="U2717" s="6">
        <f t="shared" si="298"/>
        <v>42387.398472222223</v>
      </c>
      <c r="V2717" s="9">
        <f t="shared" si="300"/>
        <v>2016</v>
      </c>
      <c r="W2717" s="6">
        <f t="shared" si="299"/>
        <v>42421.398472222223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H2718" t="s">
        <v>8236</v>
      </c>
      <c r="I2718" t="s">
        <v>8249</v>
      </c>
      <c r="K2718">
        <v>1444291193</v>
      </c>
      <c r="L2718">
        <v>1441699193</v>
      </c>
      <c r="M2718" t="b">
        <v>1</v>
      </c>
      <c r="N2718">
        <v>187</v>
      </c>
      <c r="O2718" s="9">
        <f t="shared" si="294"/>
        <v>119.98009999999999</v>
      </c>
      <c r="P2718" s="12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t="b">
        <v>1</v>
      </c>
      <c r="T2718" t="s">
        <v>8303</v>
      </c>
      <c r="U2718" s="6">
        <f t="shared" si="298"/>
        <v>42255.333252314813</v>
      </c>
      <c r="V2718" s="9">
        <f t="shared" si="300"/>
        <v>2015</v>
      </c>
      <c r="W2718" s="6">
        <f t="shared" si="299"/>
        <v>42285.333252314813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H2719" t="s">
        <v>8224</v>
      </c>
      <c r="I2719" t="s">
        <v>8246</v>
      </c>
      <c r="K2719">
        <v>1417906649</v>
      </c>
      <c r="L2719">
        <v>1414015049</v>
      </c>
      <c r="M2719" t="b">
        <v>1</v>
      </c>
      <c r="N2719">
        <v>325</v>
      </c>
      <c r="O2719" s="9">
        <f t="shared" si="294"/>
        <v>120.104</v>
      </c>
      <c r="P2719" s="12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t="b">
        <v>1</v>
      </c>
      <c r="T2719" t="s">
        <v>8303</v>
      </c>
      <c r="U2719" s="6">
        <f t="shared" si="298"/>
        <v>41934.914918981478</v>
      </c>
      <c r="V2719" s="9">
        <f t="shared" si="300"/>
        <v>2014</v>
      </c>
      <c r="W2719" s="6">
        <f t="shared" si="299"/>
        <v>41979.956585648149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H2720" t="s">
        <v>8224</v>
      </c>
      <c r="I2720" t="s">
        <v>8246</v>
      </c>
      <c r="K2720">
        <v>1462316400</v>
      </c>
      <c r="L2720">
        <v>1459865945</v>
      </c>
      <c r="M2720" t="b">
        <v>1</v>
      </c>
      <c r="N2720">
        <v>148</v>
      </c>
      <c r="O2720" s="9">
        <f t="shared" si="294"/>
        <v>103.58333333333333</v>
      </c>
      <c r="P2720" s="12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t="b">
        <v>1</v>
      </c>
      <c r="T2720" t="s">
        <v>8303</v>
      </c>
      <c r="U2720" s="6">
        <f t="shared" si="298"/>
        <v>42465.596585648149</v>
      </c>
      <c r="V2720" s="9">
        <f t="shared" si="300"/>
        <v>2016</v>
      </c>
      <c r="W2720" s="6">
        <f t="shared" si="299"/>
        <v>42493.958333333328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H2721" t="s">
        <v>8224</v>
      </c>
      <c r="I2721" t="s">
        <v>8246</v>
      </c>
      <c r="K2721">
        <v>1460936694</v>
      </c>
      <c r="L2721">
        <v>1455756294</v>
      </c>
      <c r="M2721" t="b">
        <v>0</v>
      </c>
      <c r="N2721">
        <v>69</v>
      </c>
      <c r="O2721" s="9">
        <f t="shared" si="294"/>
        <v>108.83333333333333</v>
      </c>
      <c r="P2721" s="12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t="b">
        <v>1</v>
      </c>
      <c r="T2721" t="s">
        <v>8303</v>
      </c>
      <c r="U2721" s="6">
        <f t="shared" si="298"/>
        <v>42418.031180555554</v>
      </c>
      <c r="V2721" s="9">
        <f t="shared" si="300"/>
        <v>2016</v>
      </c>
      <c r="W2721" s="6">
        <f t="shared" si="299"/>
        <v>42477.98951388889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H2722" t="s">
        <v>8224</v>
      </c>
      <c r="I2722" t="s">
        <v>8246</v>
      </c>
      <c r="K2722">
        <v>1478866253</v>
      </c>
      <c r="L2722">
        <v>1476270653</v>
      </c>
      <c r="M2722" t="b">
        <v>0</v>
      </c>
      <c r="N2722">
        <v>173</v>
      </c>
      <c r="O2722" s="9">
        <f t="shared" si="294"/>
        <v>118.124</v>
      </c>
      <c r="P2722" s="1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t="b">
        <v>1</v>
      </c>
      <c r="T2722" t="s">
        <v>8303</v>
      </c>
      <c r="U2722" s="6">
        <f t="shared" si="298"/>
        <v>42655.465891203705</v>
      </c>
      <c r="V2722" s="9">
        <f t="shared" si="300"/>
        <v>2016</v>
      </c>
      <c r="W2722" s="6">
        <f t="shared" si="299"/>
        <v>42685.507557870369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H2723" t="s">
        <v>8225</v>
      </c>
      <c r="I2723" t="s">
        <v>8247</v>
      </c>
      <c r="K2723">
        <v>1378494000</v>
      </c>
      <c r="L2723">
        <v>1375880598</v>
      </c>
      <c r="M2723" t="b">
        <v>0</v>
      </c>
      <c r="N2723">
        <v>269</v>
      </c>
      <c r="O2723" s="9">
        <f t="shared" si="294"/>
        <v>1462</v>
      </c>
      <c r="P2723" s="12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t="b">
        <v>1</v>
      </c>
      <c r="T2723" t="s">
        <v>8295</v>
      </c>
      <c r="U2723" s="6">
        <f t="shared" si="298"/>
        <v>41493.543958333335</v>
      </c>
      <c r="V2723" s="9">
        <f t="shared" si="300"/>
        <v>2013</v>
      </c>
      <c r="W2723" s="6">
        <f t="shared" si="299"/>
        <v>41523.791666666664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H2724" t="s">
        <v>8224</v>
      </c>
      <c r="I2724" t="s">
        <v>8246</v>
      </c>
      <c r="K2724">
        <v>1485722053</v>
      </c>
      <c r="L2724">
        <v>1480538053</v>
      </c>
      <c r="M2724" t="b">
        <v>0</v>
      </c>
      <c r="N2724">
        <v>185</v>
      </c>
      <c r="O2724" s="9">
        <f t="shared" si="294"/>
        <v>252.54</v>
      </c>
      <c r="P2724" s="12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t="b">
        <v>1</v>
      </c>
      <c r="T2724" t="s">
        <v>8295</v>
      </c>
      <c r="U2724" s="6">
        <f t="shared" si="298"/>
        <v>42704.857094907406</v>
      </c>
      <c r="V2724" s="9">
        <f t="shared" si="300"/>
        <v>2016</v>
      </c>
      <c r="W2724" s="6">
        <f t="shared" si="299"/>
        <v>42764.857094907406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H2725" t="s">
        <v>8224</v>
      </c>
      <c r="I2725" t="s">
        <v>8246</v>
      </c>
      <c r="K2725">
        <v>1420060088</v>
      </c>
      <c r="L2725">
        <v>1414872488</v>
      </c>
      <c r="M2725" t="b">
        <v>0</v>
      </c>
      <c r="N2725">
        <v>176</v>
      </c>
      <c r="O2725" s="9">
        <f t="shared" si="294"/>
        <v>140.05000000000001</v>
      </c>
      <c r="P2725" s="12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t="b">
        <v>1</v>
      </c>
      <c r="T2725" t="s">
        <v>8295</v>
      </c>
      <c r="U2725" s="6">
        <f t="shared" si="298"/>
        <v>41944.83898148148</v>
      </c>
      <c r="V2725" s="9">
        <f t="shared" si="300"/>
        <v>2014</v>
      </c>
      <c r="W2725" s="6">
        <f t="shared" si="299"/>
        <v>42004.880648148144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H2726" t="s">
        <v>8225</v>
      </c>
      <c r="I2726" t="s">
        <v>8247</v>
      </c>
      <c r="K2726">
        <v>1439625059</v>
      </c>
      <c r="L2726">
        <v>1436860259</v>
      </c>
      <c r="M2726" t="b">
        <v>0</v>
      </c>
      <c r="N2726">
        <v>1019</v>
      </c>
      <c r="O2726" s="9">
        <f t="shared" si="294"/>
        <v>296.87520259319285</v>
      </c>
      <c r="P2726" s="12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t="b">
        <v>1</v>
      </c>
      <c r="T2726" t="s">
        <v>8295</v>
      </c>
      <c r="U2726" s="6">
        <f t="shared" si="298"/>
        <v>42199.32707175926</v>
      </c>
      <c r="V2726" s="9">
        <f t="shared" si="300"/>
        <v>2015</v>
      </c>
      <c r="W2726" s="6">
        <f t="shared" si="299"/>
        <v>42231.32707175926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H2727" t="s">
        <v>8229</v>
      </c>
      <c r="I2727" t="s">
        <v>8251</v>
      </c>
      <c r="K2727">
        <v>1488390735</v>
      </c>
      <c r="L2727">
        <v>1484070735</v>
      </c>
      <c r="M2727" t="b">
        <v>0</v>
      </c>
      <c r="N2727">
        <v>113</v>
      </c>
      <c r="O2727" s="9">
        <f t="shared" si="294"/>
        <v>144.54249999999999</v>
      </c>
      <c r="P2727" s="12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t="b">
        <v>1</v>
      </c>
      <c r="T2727" t="s">
        <v>8295</v>
      </c>
      <c r="U2727" s="6">
        <f t="shared" si="298"/>
        <v>42745.744618055556</v>
      </c>
      <c r="V2727" s="9">
        <f t="shared" si="300"/>
        <v>2017</v>
      </c>
      <c r="W2727" s="6">
        <f t="shared" si="299"/>
        <v>42795.744618055556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H2728" t="s">
        <v>8224</v>
      </c>
      <c r="I2728" t="s">
        <v>8246</v>
      </c>
      <c r="K2728">
        <v>1461333311</v>
      </c>
      <c r="L2728">
        <v>1458741311</v>
      </c>
      <c r="M2728" t="b">
        <v>0</v>
      </c>
      <c r="N2728">
        <v>404</v>
      </c>
      <c r="O2728" s="9">
        <f t="shared" si="294"/>
        <v>105.745</v>
      </c>
      <c r="P2728" s="12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t="b">
        <v>1</v>
      </c>
      <c r="T2728" t="s">
        <v>8295</v>
      </c>
      <c r="U2728" s="6">
        <f t="shared" si="298"/>
        <v>42452.579988425925</v>
      </c>
      <c r="V2728" s="9">
        <f t="shared" si="300"/>
        <v>2016</v>
      </c>
      <c r="W2728" s="6">
        <f t="shared" si="299"/>
        <v>42482.579988425925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H2729" t="s">
        <v>8224</v>
      </c>
      <c r="I2729" t="s">
        <v>8246</v>
      </c>
      <c r="K2729">
        <v>1438964063</v>
      </c>
      <c r="L2729">
        <v>1436804063</v>
      </c>
      <c r="M2729" t="b">
        <v>0</v>
      </c>
      <c r="N2729">
        <v>707</v>
      </c>
      <c r="O2729" s="9">
        <f t="shared" si="294"/>
        <v>493.21</v>
      </c>
      <c r="P2729" s="12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t="b">
        <v>1</v>
      </c>
      <c r="T2729" t="s">
        <v>8295</v>
      </c>
      <c r="U2729" s="6">
        <f t="shared" si="298"/>
        <v>42198.676655092597</v>
      </c>
      <c r="V2729" s="9">
        <f t="shared" si="300"/>
        <v>2015</v>
      </c>
      <c r="W2729" s="6">
        <f t="shared" si="299"/>
        <v>42223.676655092597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H2730" t="s">
        <v>8224</v>
      </c>
      <c r="I2730" t="s">
        <v>8246</v>
      </c>
      <c r="K2730">
        <v>1451485434</v>
      </c>
      <c r="L2730">
        <v>1448461434</v>
      </c>
      <c r="M2730" t="b">
        <v>0</v>
      </c>
      <c r="N2730">
        <v>392</v>
      </c>
      <c r="O2730" s="9">
        <f t="shared" si="294"/>
        <v>201.82666666666665</v>
      </c>
      <c r="P2730" s="12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t="b">
        <v>1</v>
      </c>
      <c r="T2730" t="s">
        <v>8295</v>
      </c>
      <c r="U2730" s="6">
        <f t="shared" si="298"/>
        <v>42333.59993055556</v>
      </c>
      <c r="V2730" s="9">
        <f t="shared" si="300"/>
        <v>2015</v>
      </c>
      <c r="W2730" s="6">
        <f t="shared" si="299"/>
        <v>42368.59993055556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H2731" t="s">
        <v>8224</v>
      </c>
      <c r="I2731" t="s">
        <v>8246</v>
      </c>
      <c r="K2731">
        <v>1430459197</v>
      </c>
      <c r="L2731">
        <v>1427867197</v>
      </c>
      <c r="M2731" t="b">
        <v>0</v>
      </c>
      <c r="N2731">
        <v>23</v>
      </c>
      <c r="O2731" s="9">
        <f t="shared" si="294"/>
        <v>104.44</v>
      </c>
      <c r="P2731" s="12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t="b">
        <v>1</v>
      </c>
      <c r="T2731" t="s">
        <v>8295</v>
      </c>
      <c r="U2731" s="6">
        <f t="shared" si="298"/>
        <v>42095.240706018521</v>
      </c>
      <c r="V2731" s="9">
        <f t="shared" si="300"/>
        <v>2015</v>
      </c>
      <c r="W2731" s="6">
        <f t="shared" si="299"/>
        <v>42125.240706018521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H2732" t="s">
        <v>8224</v>
      </c>
      <c r="I2732" t="s">
        <v>8246</v>
      </c>
      <c r="K2732">
        <v>1366635575</v>
      </c>
      <c r="L2732">
        <v>1363611575</v>
      </c>
      <c r="M2732" t="b">
        <v>0</v>
      </c>
      <c r="N2732">
        <v>682</v>
      </c>
      <c r="O2732" s="9">
        <f t="shared" si="294"/>
        <v>170.29262962962963</v>
      </c>
      <c r="P2732" s="1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t="b">
        <v>1</v>
      </c>
      <c r="T2732" t="s">
        <v>8295</v>
      </c>
      <c r="U2732" s="6">
        <f t="shared" si="298"/>
        <v>41351.541377314818</v>
      </c>
      <c r="V2732" s="9">
        <f t="shared" si="300"/>
        <v>2013</v>
      </c>
      <c r="W2732" s="6">
        <f t="shared" si="299"/>
        <v>41386.541377314818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H2733" t="s">
        <v>8224</v>
      </c>
      <c r="I2733" t="s">
        <v>8246</v>
      </c>
      <c r="K2733">
        <v>1413604800</v>
      </c>
      <c r="L2733">
        <v>1408624622</v>
      </c>
      <c r="M2733" t="b">
        <v>0</v>
      </c>
      <c r="N2733">
        <v>37</v>
      </c>
      <c r="O2733" s="9">
        <f t="shared" si="294"/>
        <v>104.30333333333333</v>
      </c>
      <c r="P2733" s="12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t="b">
        <v>1</v>
      </c>
      <c r="T2733" t="s">
        <v>8295</v>
      </c>
      <c r="U2733" s="6">
        <f t="shared" si="298"/>
        <v>41872.525717592594</v>
      </c>
      <c r="V2733" s="9">
        <f t="shared" si="300"/>
        <v>2014</v>
      </c>
      <c r="W2733" s="6">
        <f t="shared" si="299"/>
        <v>41930.166666666664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H2734" t="s">
        <v>8224</v>
      </c>
      <c r="I2734" t="s">
        <v>8246</v>
      </c>
      <c r="K2734">
        <v>1369699200</v>
      </c>
      <c r="L2734">
        <v>1366917828</v>
      </c>
      <c r="M2734" t="b">
        <v>0</v>
      </c>
      <c r="N2734">
        <v>146</v>
      </c>
      <c r="O2734" s="9">
        <f t="shared" si="294"/>
        <v>118.25</v>
      </c>
      <c r="P2734" s="12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t="b">
        <v>1</v>
      </c>
      <c r="T2734" t="s">
        <v>8295</v>
      </c>
      <c r="U2734" s="6">
        <f t="shared" si="298"/>
        <v>41389.808194444442</v>
      </c>
      <c r="V2734" s="9">
        <f t="shared" si="300"/>
        <v>2013</v>
      </c>
      <c r="W2734" s="6">
        <f t="shared" si="299"/>
        <v>41422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H2735" t="s">
        <v>8224</v>
      </c>
      <c r="I2735" t="s">
        <v>8246</v>
      </c>
      <c r="K2735">
        <v>1428643974</v>
      </c>
      <c r="L2735">
        <v>1423463574</v>
      </c>
      <c r="M2735" t="b">
        <v>0</v>
      </c>
      <c r="N2735">
        <v>119</v>
      </c>
      <c r="O2735" s="9">
        <f t="shared" si="294"/>
        <v>107.538</v>
      </c>
      <c r="P2735" s="12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t="b">
        <v>1</v>
      </c>
      <c r="T2735" t="s">
        <v>8295</v>
      </c>
      <c r="U2735" s="6">
        <f t="shared" si="298"/>
        <v>42044.272847222222</v>
      </c>
      <c r="V2735" s="9">
        <f t="shared" si="300"/>
        <v>2015</v>
      </c>
      <c r="W2735" s="6">
        <f t="shared" si="299"/>
        <v>42104.231180555551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H2736" t="s">
        <v>8224</v>
      </c>
      <c r="I2736" t="s">
        <v>8246</v>
      </c>
      <c r="K2736">
        <v>1476395940</v>
      </c>
      <c r="L2736">
        <v>1473782592</v>
      </c>
      <c r="M2736" t="b">
        <v>0</v>
      </c>
      <c r="N2736">
        <v>163</v>
      </c>
      <c r="O2736" s="9">
        <f t="shared" si="294"/>
        <v>2260300</v>
      </c>
      <c r="P2736" s="12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t="b">
        <v>1</v>
      </c>
      <c r="T2736" t="s">
        <v>8295</v>
      </c>
      <c r="U2736" s="6">
        <f t="shared" si="298"/>
        <v>42626.668888888889</v>
      </c>
      <c r="V2736" s="9">
        <f t="shared" si="300"/>
        <v>2016</v>
      </c>
      <c r="W2736" s="6">
        <f t="shared" si="299"/>
        <v>42656.915972222225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H2737" t="s">
        <v>8225</v>
      </c>
      <c r="I2737" t="s">
        <v>8247</v>
      </c>
      <c r="K2737">
        <v>1363204800</v>
      </c>
      <c r="L2737">
        <v>1360551250</v>
      </c>
      <c r="M2737" t="b">
        <v>0</v>
      </c>
      <c r="N2737">
        <v>339</v>
      </c>
      <c r="O2737" s="9">
        <f t="shared" si="294"/>
        <v>978.1346666666667</v>
      </c>
      <c r="P2737" s="12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t="b">
        <v>1</v>
      </c>
      <c r="T2737" t="s">
        <v>8295</v>
      </c>
      <c r="U2737" s="6">
        <f t="shared" si="298"/>
        <v>41316.120949074073</v>
      </c>
      <c r="V2737" s="9">
        <f t="shared" si="300"/>
        <v>2013</v>
      </c>
      <c r="W2737" s="6">
        <f t="shared" si="299"/>
        <v>41346.833333333336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H2738" t="s">
        <v>8229</v>
      </c>
      <c r="I2738" t="s">
        <v>8251</v>
      </c>
      <c r="K2738">
        <v>1398268773</v>
      </c>
      <c r="L2738">
        <v>1395676773</v>
      </c>
      <c r="M2738" t="b">
        <v>0</v>
      </c>
      <c r="N2738">
        <v>58</v>
      </c>
      <c r="O2738" s="9">
        <f t="shared" si="294"/>
        <v>122.9</v>
      </c>
      <c r="P2738" s="12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t="b">
        <v>1</v>
      </c>
      <c r="T2738" t="s">
        <v>8295</v>
      </c>
      <c r="U2738" s="6">
        <f t="shared" si="298"/>
        <v>41722.666354166664</v>
      </c>
      <c r="V2738" s="9">
        <f t="shared" si="300"/>
        <v>2014</v>
      </c>
      <c r="W2738" s="6">
        <f t="shared" si="299"/>
        <v>41752.666354166664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H2739" t="s">
        <v>8224</v>
      </c>
      <c r="I2739" t="s">
        <v>8246</v>
      </c>
      <c r="K2739">
        <v>1389812400</v>
      </c>
      <c r="L2739">
        <v>1386108087</v>
      </c>
      <c r="M2739" t="b">
        <v>0</v>
      </c>
      <c r="N2739">
        <v>456</v>
      </c>
      <c r="O2739" s="9">
        <f t="shared" si="294"/>
        <v>246.06080000000003</v>
      </c>
      <c r="P2739" s="12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t="b">
        <v>1</v>
      </c>
      <c r="T2739" t="s">
        <v>8295</v>
      </c>
      <c r="U2739" s="6">
        <f t="shared" si="298"/>
        <v>41611.917673611111</v>
      </c>
      <c r="V2739" s="9">
        <f t="shared" si="300"/>
        <v>2013</v>
      </c>
      <c r="W2739" s="6">
        <f t="shared" si="299"/>
        <v>41654.791666666664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H2740" t="s">
        <v>8224</v>
      </c>
      <c r="I2740" t="s">
        <v>8246</v>
      </c>
      <c r="K2740">
        <v>1478402804</v>
      </c>
      <c r="L2740">
        <v>1473218804</v>
      </c>
      <c r="M2740" t="b">
        <v>0</v>
      </c>
      <c r="N2740">
        <v>15</v>
      </c>
      <c r="O2740" s="9">
        <f t="shared" si="294"/>
        <v>147.94</v>
      </c>
      <c r="P2740" s="12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t="b">
        <v>1</v>
      </c>
      <c r="T2740" t="s">
        <v>8295</v>
      </c>
      <c r="U2740" s="6">
        <f t="shared" si="298"/>
        <v>42620.143564814818</v>
      </c>
      <c r="V2740" s="9">
        <f t="shared" si="300"/>
        <v>2016</v>
      </c>
      <c r="W2740" s="6">
        <f t="shared" si="299"/>
        <v>42680.143564814818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H2741" t="s">
        <v>8225</v>
      </c>
      <c r="I2741" t="s">
        <v>8247</v>
      </c>
      <c r="K2741">
        <v>1399324717</v>
      </c>
      <c r="L2741">
        <v>1395436717</v>
      </c>
      <c r="M2741" t="b">
        <v>0</v>
      </c>
      <c r="N2741">
        <v>191</v>
      </c>
      <c r="O2741" s="9">
        <f t="shared" si="294"/>
        <v>384.09090909090907</v>
      </c>
      <c r="P2741" s="12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t="b">
        <v>1</v>
      </c>
      <c r="T2741" t="s">
        <v>8295</v>
      </c>
      <c r="U2741" s="6">
        <f t="shared" si="298"/>
        <v>41719.887928240743</v>
      </c>
      <c r="V2741" s="9">
        <f t="shared" si="300"/>
        <v>2014</v>
      </c>
      <c r="W2741" s="6">
        <f t="shared" si="299"/>
        <v>41764.887928240743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H2742" t="s">
        <v>8224</v>
      </c>
      <c r="I2742" t="s">
        <v>8246</v>
      </c>
      <c r="K2742">
        <v>1426117552</v>
      </c>
      <c r="L2742">
        <v>1423529152</v>
      </c>
      <c r="M2742" t="b">
        <v>0</v>
      </c>
      <c r="N2742">
        <v>17</v>
      </c>
      <c r="O2742" s="9">
        <f t="shared" si="294"/>
        <v>103.33333333333333</v>
      </c>
      <c r="P2742" s="1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t="b">
        <v>1</v>
      </c>
      <c r="T2742" t="s">
        <v>8295</v>
      </c>
      <c r="U2742" s="6">
        <f t="shared" si="298"/>
        <v>42045.031851851847</v>
      </c>
      <c r="V2742" s="9">
        <f t="shared" si="300"/>
        <v>2015</v>
      </c>
      <c r="W2742" s="6">
        <f t="shared" si="299"/>
        <v>42074.99018518519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H2743" t="s">
        <v>8224</v>
      </c>
      <c r="I2743" t="s">
        <v>8246</v>
      </c>
      <c r="K2743">
        <v>1413770820</v>
      </c>
      <c r="L2743">
        <v>1412005602</v>
      </c>
      <c r="M2743" t="b">
        <v>0</v>
      </c>
      <c r="N2743">
        <v>4</v>
      </c>
      <c r="O2743" s="9">
        <f t="shared" si="294"/>
        <v>0.4375</v>
      </c>
      <c r="P2743" s="12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t="b">
        <v>0</v>
      </c>
      <c r="T2743" t="s">
        <v>8304</v>
      </c>
      <c r="U2743" s="6">
        <f t="shared" si="298"/>
        <v>41911.657430555555</v>
      </c>
      <c r="V2743" s="9">
        <f t="shared" si="300"/>
        <v>2014</v>
      </c>
      <c r="W2743" s="6">
        <f t="shared" si="299"/>
        <v>41932.088194444441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H2744" t="s">
        <v>8224</v>
      </c>
      <c r="I2744" t="s">
        <v>8246</v>
      </c>
      <c r="K2744">
        <v>1337102187</v>
      </c>
      <c r="L2744">
        <v>1335892587</v>
      </c>
      <c r="M2744" t="b">
        <v>0</v>
      </c>
      <c r="N2744">
        <v>18</v>
      </c>
      <c r="O2744" s="9">
        <f t="shared" si="294"/>
        <v>29.24</v>
      </c>
      <c r="P2744" s="12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t="b">
        <v>0</v>
      </c>
      <c r="T2744" t="s">
        <v>8304</v>
      </c>
      <c r="U2744" s="6">
        <f t="shared" si="298"/>
        <v>41030.719756944447</v>
      </c>
      <c r="V2744" s="9">
        <f t="shared" si="300"/>
        <v>2012</v>
      </c>
      <c r="W2744" s="6">
        <f t="shared" si="299"/>
        <v>41044.719756944447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H2745" t="s">
        <v>8224</v>
      </c>
      <c r="I2745" t="s">
        <v>8246</v>
      </c>
      <c r="K2745">
        <v>1476863607</v>
      </c>
      <c r="L2745">
        <v>1474271607</v>
      </c>
      <c r="M2745" t="b">
        <v>0</v>
      </c>
      <c r="N2745">
        <v>0</v>
      </c>
      <c r="O2745" s="9">
        <f t="shared" si="294"/>
        <v>0</v>
      </c>
      <c r="P2745" s="12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t="b">
        <v>0</v>
      </c>
      <c r="T2745" t="s">
        <v>8304</v>
      </c>
      <c r="U2745" s="6">
        <f t="shared" si="298"/>
        <v>42632.328784722224</v>
      </c>
      <c r="V2745" s="9">
        <f t="shared" si="300"/>
        <v>2016</v>
      </c>
      <c r="W2745" s="6">
        <f t="shared" si="299"/>
        <v>42662.328784722224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H2746" t="s">
        <v>8224</v>
      </c>
      <c r="I2746" t="s">
        <v>8246</v>
      </c>
      <c r="K2746">
        <v>1330478998</v>
      </c>
      <c r="L2746">
        <v>1327886998</v>
      </c>
      <c r="M2746" t="b">
        <v>0</v>
      </c>
      <c r="N2746">
        <v>22</v>
      </c>
      <c r="O2746" s="9">
        <f t="shared" si="294"/>
        <v>5.21875</v>
      </c>
      <c r="P2746" s="12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t="b">
        <v>0</v>
      </c>
      <c r="T2746" t="s">
        <v>8304</v>
      </c>
      <c r="U2746" s="6">
        <f t="shared" si="298"/>
        <v>40938.062476851854</v>
      </c>
      <c r="V2746" s="9">
        <f t="shared" si="300"/>
        <v>2012</v>
      </c>
      <c r="W2746" s="6">
        <f t="shared" si="299"/>
        <v>40968.062476851854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H2747" t="s">
        <v>8224</v>
      </c>
      <c r="I2747" t="s">
        <v>8246</v>
      </c>
      <c r="K2747">
        <v>1342309368</v>
      </c>
      <c r="L2747">
        <v>1337125368</v>
      </c>
      <c r="M2747" t="b">
        <v>0</v>
      </c>
      <c r="N2747">
        <v>49</v>
      </c>
      <c r="O2747" s="9">
        <f t="shared" si="294"/>
        <v>21.887499999999999</v>
      </c>
      <c r="P2747" s="12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t="b">
        <v>0</v>
      </c>
      <c r="T2747" t="s">
        <v>8304</v>
      </c>
      <c r="U2747" s="6">
        <f t="shared" si="298"/>
        <v>41044.988055555557</v>
      </c>
      <c r="V2747" s="9">
        <f t="shared" si="300"/>
        <v>2012</v>
      </c>
      <c r="W2747" s="6">
        <f t="shared" si="299"/>
        <v>41104.988055555557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H2748" t="s">
        <v>8224</v>
      </c>
      <c r="I2748" t="s">
        <v>8246</v>
      </c>
      <c r="K2748">
        <v>1409337911</v>
      </c>
      <c r="L2748">
        <v>1406745911</v>
      </c>
      <c r="M2748" t="b">
        <v>0</v>
      </c>
      <c r="N2748">
        <v>19</v>
      </c>
      <c r="O2748" s="9">
        <f t="shared" si="294"/>
        <v>26.7</v>
      </c>
      <c r="P2748" s="12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t="b">
        <v>0</v>
      </c>
      <c r="T2748" t="s">
        <v>8304</v>
      </c>
      <c r="U2748" s="6">
        <f t="shared" si="298"/>
        <v>41850.781377314815</v>
      </c>
      <c r="V2748" s="9">
        <f t="shared" si="300"/>
        <v>2014</v>
      </c>
      <c r="W2748" s="6">
        <f t="shared" si="299"/>
        <v>41880.781377314815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H2749" t="s">
        <v>8224</v>
      </c>
      <c r="I2749" t="s">
        <v>8246</v>
      </c>
      <c r="K2749">
        <v>1339816200</v>
      </c>
      <c r="L2749">
        <v>1337095997</v>
      </c>
      <c r="M2749" t="b">
        <v>0</v>
      </c>
      <c r="N2749">
        <v>4</v>
      </c>
      <c r="O2749" s="9">
        <f t="shared" si="294"/>
        <v>28</v>
      </c>
      <c r="P2749" s="12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t="b">
        <v>0</v>
      </c>
      <c r="T2749" t="s">
        <v>8304</v>
      </c>
      <c r="U2749" s="6">
        <f t="shared" si="298"/>
        <v>41044.648113425923</v>
      </c>
      <c r="V2749" s="9">
        <f t="shared" si="300"/>
        <v>2012</v>
      </c>
      <c r="W2749" s="6">
        <f t="shared" si="299"/>
        <v>41076.131944444445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H2750" t="s">
        <v>8224</v>
      </c>
      <c r="I2750" t="s">
        <v>8246</v>
      </c>
      <c r="K2750">
        <v>1472835802</v>
      </c>
      <c r="L2750">
        <v>1470243802</v>
      </c>
      <c r="M2750" t="b">
        <v>0</v>
      </c>
      <c r="N2750">
        <v>4</v>
      </c>
      <c r="O2750" s="9">
        <f t="shared" si="294"/>
        <v>1.06</v>
      </c>
      <c r="P2750" s="12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t="b">
        <v>0</v>
      </c>
      <c r="T2750" t="s">
        <v>8304</v>
      </c>
      <c r="U2750" s="6">
        <f t="shared" si="298"/>
        <v>42585.7106712963</v>
      </c>
      <c r="V2750" s="9">
        <f t="shared" si="300"/>
        <v>2016</v>
      </c>
      <c r="W2750" s="6">
        <f t="shared" si="299"/>
        <v>42615.7106712963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H2751" t="s">
        <v>8224</v>
      </c>
      <c r="I2751" t="s">
        <v>8246</v>
      </c>
      <c r="K2751">
        <v>1428171037</v>
      </c>
      <c r="L2751">
        <v>1425582637</v>
      </c>
      <c r="M2751" t="b">
        <v>0</v>
      </c>
      <c r="N2751">
        <v>2</v>
      </c>
      <c r="O2751" s="9">
        <f t="shared" si="294"/>
        <v>1.1000000000000001</v>
      </c>
      <c r="P2751" s="12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t="b">
        <v>0</v>
      </c>
      <c r="T2751" t="s">
        <v>8304</v>
      </c>
      <c r="U2751" s="6">
        <f t="shared" si="298"/>
        <v>42068.799039351856</v>
      </c>
      <c r="V2751" s="9">
        <f t="shared" si="300"/>
        <v>2015</v>
      </c>
      <c r="W2751" s="6">
        <f t="shared" si="299"/>
        <v>42098.757372685184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H2752" t="s">
        <v>8224</v>
      </c>
      <c r="I2752" t="s">
        <v>8246</v>
      </c>
      <c r="K2752">
        <v>1341086400</v>
      </c>
      <c r="L2752">
        <v>1340055345</v>
      </c>
      <c r="M2752" t="b">
        <v>0</v>
      </c>
      <c r="N2752">
        <v>0</v>
      </c>
      <c r="O2752" s="9">
        <f t="shared" si="294"/>
        <v>0</v>
      </c>
      <c r="P2752" s="12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t="b">
        <v>0</v>
      </c>
      <c r="T2752" t="s">
        <v>8304</v>
      </c>
      <c r="U2752" s="6">
        <f t="shared" si="298"/>
        <v>41078.899826388893</v>
      </c>
      <c r="V2752" s="9">
        <f t="shared" si="300"/>
        <v>2012</v>
      </c>
      <c r="W2752" s="6">
        <f t="shared" si="299"/>
        <v>41090.833333333336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H2753" t="s">
        <v>8224</v>
      </c>
      <c r="I2753" t="s">
        <v>8246</v>
      </c>
      <c r="K2753">
        <v>1403039842</v>
      </c>
      <c r="L2753">
        <v>1397855842</v>
      </c>
      <c r="M2753" t="b">
        <v>0</v>
      </c>
      <c r="N2753">
        <v>0</v>
      </c>
      <c r="O2753" s="9">
        <f t="shared" si="294"/>
        <v>0</v>
      </c>
      <c r="P2753" s="12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t="b">
        <v>0</v>
      </c>
      <c r="T2753" t="s">
        <v>8304</v>
      </c>
      <c r="U2753" s="6">
        <f t="shared" si="298"/>
        <v>41747.887060185181</v>
      </c>
      <c r="V2753" s="9">
        <f t="shared" si="300"/>
        <v>2014</v>
      </c>
      <c r="W2753" s="6">
        <f t="shared" si="299"/>
        <v>41807.887060185181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H2754" t="s">
        <v>8224</v>
      </c>
      <c r="I2754" t="s">
        <v>8246</v>
      </c>
      <c r="K2754">
        <v>1324232504</v>
      </c>
      <c r="L2754">
        <v>1320776504</v>
      </c>
      <c r="M2754" t="b">
        <v>0</v>
      </c>
      <c r="N2754">
        <v>14</v>
      </c>
      <c r="O2754" s="9">
        <f t="shared" si="294"/>
        <v>11.458333333333334</v>
      </c>
      <c r="P2754" s="12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t="b">
        <v>0</v>
      </c>
      <c r="T2754" t="s">
        <v>8304</v>
      </c>
      <c r="U2754" s="6">
        <f t="shared" si="298"/>
        <v>40855.765092592592</v>
      </c>
      <c r="V2754" s="9">
        <f t="shared" si="300"/>
        <v>2011</v>
      </c>
      <c r="W2754" s="6">
        <f t="shared" si="299"/>
        <v>40895.765092592592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H2755" t="s">
        <v>8224</v>
      </c>
      <c r="I2755" t="s">
        <v>8246</v>
      </c>
      <c r="K2755">
        <v>1346017023</v>
      </c>
      <c r="L2755">
        <v>1343425023</v>
      </c>
      <c r="M2755" t="b">
        <v>0</v>
      </c>
      <c r="N2755">
        <v>8</v>
      </c>
      <c r="O2755" s="9">
        <f t="shared" ref="O2755:O2818" si="301">E2755*100/D2755</f>
        <v>19</v>
      </c>
      <c r="P2755" s="12">
        <f t="shared" ref="P2755:P2818" si="302">IF(N2755=0,0,E2755/N2755)</f>
        <v>47.5</v>
      </c>
      <c r="Q2755" t="str">
        <f t="shared" ref="Q2755:Q2818" si="303">LEFT(T2755,FIND("/",T2755)-1)</f>
        <v>publishing</v>
      </c>
      <c r="R2755" t="str">
        <f t="shared" ref="R2755:R2818" si="304">RIGHT(T2755,LEN(T2755)-FIND("/",T2755))</f>
        <v>children's books</v>
      </c>
      <c r="S2755" t="b">
        <v>0</v>
      </c>
      <c r="T2755" t="s">
        <v>8304</v>
      </c>
      <c r="U2755" s="6">
        <f t="shared" ref="U2755:U2818" si="305">(L2755/86400)+DATE(1970,1,1)</f>
        <v>41117.900729166664</v>
      </c>
      <c r="V2755" s="9">
        <f t="shared" si="300"/>
        <v>2012</v>
      </c>
      <c r="W2755" s="6">
        <f t="shared" ref="W2755:W2818" si="306">(K2755/86400)+DATE(1970,1,1)</f>
        <v>41147.900729166664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H2756" t="s">
        <v>8224</v>
      </c>
      <c r="I2756" t="s">
        <v>8246</v>
      </c>
      <c r="K2756">
        <v>1410448551</v>
      </c>
      <c r="L2756">
        <v>1407856551</v>
      </c>
      <c r="M2756" t="b">
        <v>0</v>
      </c>
      <c r="N2756">
        <v>0</v>
      </c>
      <c r="O2756" s="9">
        <f t="shared" si="301"/>
        <v>0</v>
      </c>
      <c r="P2756" s="12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t="b">
        <v>0</v>
      </c>
      <c r="T2756" t="s">
        <v>8304</v>
      </c>
      <c r="U2756" s="6">
        <f t="shared" si="305"/>
        <v>41863.636006944442</v>
      </c>
      <c r="V2756" s="9">
        <f t="shared" ref="V2756:V2819" si="307">YEAR(U2756)</f>
        <v>2014</v>
      </c>
      <c r="W2756" s="6">
        <f t="shared" si="306"/>
        <v>41893.636006944442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H2757" t="s">
        <v>8241</v>
      </c>
      <c r="I2757" t="s">
        <v>8249</v>
      </c>
      <c r="K2757">
        <v>1428519527</v>
      </c>
      <c r="L2757">
        <v>1425927527</v>
      </c>
      <c r="M2757" t="b">
        <v>0</v>
      </c>
      <c r="N2757">
        <v>15</v>
      </c>
      <c r="O2757" s="9">
        <f t="shared" si="301"/>
        <v>52</v>
      </c>
      <c r="P2757" s="12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t="b">
        <v>0</v>
      </c>
      <c r="T2757" t="s">
        <v>8304</v>
      </c>
      <c r="U2757" s="6">
        <f t="shared" si="305"/>
        <v>42072.790821759263</v>
      </c>
      <c r="V2757" s="9">
        <f t="shared" si="307"/>
        <v>2015</v>
      </c>
      <c r="W2757" s="6">
        <f t="shared" si="306"/>
        <v>42102.790821759263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H2758" t="s">
        <v>8224</v>
      </c>
      <c r="I2758" t="s">
        <v>8246</v>
      </c>
      <c r="K2758">
        <v>1389476201</v>
      </c>
      <c r="L2758">
        <v>1386884201</v>
      </c>
      <c r="M2758" t="b">
        <v>0</v>
      </c>
      <c r="N2758">
        <v>33</v>
      </c>
      <c r="O2758" s="9">
        <f t="shared" si="301"/>
        <v>10.48</v>
      </c>
      <c r="P2758" s="12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t="b">
        <v>0</v>
      </c>
      <c r="T2758" t="s">
        <v>8304</v>
      </c>
      <c r="U2758" s="6">
        <f t="shared" si="305"/>
        <v>41620.900474537033</v>
      </c>
      <c r="V2758" s="9">
        <f t="shared" si="307"/>
        <v>2013</v>
      </c>
      <c r="W2758" s="6">
        <f t="shared" si="306"/>
        <v>41650.900474537033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H2759" t="s">
        <v>8224</v>
      </c>
      <c r="I2759" t="s">
        <v>8246</v>
      </c>
      <c r="K2759">
        <v>1470498332</v>
      </c>
      <c r="L2759">
        <v>1469202332</v>
      </c>
      <c r="M2759" t="b">
        <v>0</v>
      </c>
      <c r="N2759">
        <v>2</v>
      </c>
      <c r="O2759" s="9">
        <f t="shared" si="301"/>
        <v>0.66666666666666663</v>
      </c>
      <c r="P2759" s="12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t="b">
        <v>0</v>
      </c>
      <c r="T2759" t="s">
        <v>8304</v>
      </c>
      <c r="U2759" s="6">
        <f t="shared" si="305"/>
        <v>42573.65662037037</v>
      </c>
      <c r="V2759" s="9">
        <f t="shared" si="307"/>
        <v>2016</v>
      </c>
      <c r="W2759" s="6">
        <f t="shared" si="306"/>
        <v>42588.65662037037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H2760" t="s">
        <v>8226</v>
      </c>
      <c r="I2760" t="s">
        <v>8248</v>
      </c>
      <c r="K2760">
        <v>1476095783</v>
      </c>
      <c r="L2760">
        <v>1474886183</v>
      </c>
      <c r="M2760" t="b">
        <v>0</v>
      </c>
      <c r="N2760">
        <v>6</v>
      </c>
      <c r="O2760" s="9">
        <f t="shared" si="301"/>
        <v>11.7</v>
      </c>
      <c r="P2760" s="12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t="b">
        <v>0</v>
      </c>
      <c r="T2760" t="s">
        <v>8304</v>
      </c>
      <c r="U2760" s="6">
        <f t="shared" si="305"/>
        <v>42639.441932870366</v>
      </c>
      <c r="V2760" s="9">
        <f t="shared" si="307"/>
        <v>2016</v>
      </c>
      <c r="W2760" s="6">
        <f t="shared" si="306"/>
        <v>42653.441932870366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H2761" t="s">
        <v>8226</v>
      </c>
      <c r="I2761" t="s">
        <v>8248</v>
      </c>
      <c r="K2761">
        <v>1468658866</v>
      </c>
      <c r="L2761">
        <v>1464943666</v>
      </c>
      <c r="M2761" t="b">
        <v>0</v>
      </c>
      <c r="N2761">
        <v>2</v>
      </c>
      <c r="O2761" s="9">
        <f t="shared" si="301"/>
        <v>10.5</v>
      </c>
      <c r="P2761" s="12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t="b">
        <v>0</v>
      </c>
      <c r="T2761" t="s">
        <v>8304</v>
      </c>
      <c r="U2761" s="6">
        <f t="shared" si="305"/>
        <v>42524.36650462963</v>
      </c>
      <c r="V2761" s="9">
        <f t="shared" si="307"/>
        <v>2016</v>
      </c>
      <c r="W2761" s="6">
        <f t="shared" si="306"/>
        <v>42567.36650462963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H2762" t="s">
        <v>8225</v>
      </c>
      <c r="I2762" t="s">
        <v>8247</v>
      </c>
      <c r="K2762">
        <v>1371726258</v>
      </c>
      <c r="L2762">
        <v>1369134258</v>
      </c>
      <c r="M2762" t="b">
        <v>0</v>
      </c>
      <c r="N2762">
        <v>0</v>
      </c>
      <c r="O2762" s="9">
        <f t="shared" si="301"/>
        <v>0</v>
      </c>
      <c r="P2762" s="12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t="b">
        <v>0</v>
      </c>
      <c r="T2762" t="s">
        <v>8304</v>
      </c>
      <c r="U2762" s="6">
        <f t="shared" si="305"/>
        <v>41415.461319444446</v>
      </c>
      <c r="V2762" s="9">
        <f t="shared" si="307"/>
        <v>2013</v>
      </c>
      <c r="W2762" s="6">
        <f t="shared" si="306"/>
        <v>41445.461319444446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H2763" t="s">
        <v>8224</v>
      </c>
      <c r="I2763" t="s">
        <v>8246</v>
      </c>
      <c r="K2763">
        <v>1357176693</v>
      </c>
      <c r="L2763">
        <v>1354584693</v>
      </c>
      <c r="M2763" t="b">
        <v>0</v>
      </c>
      <c r="N2763">
        <v>4</v>
      </c>
      <c r="O2763" s="9">
        <f t="shared" si="301"/>
        <v>0.72</v>
      </c>
      <c r="P2763" s="12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t="b">
        <v>0</v>
      </c>
      <c r="T2763" t="s">
        <v>8304</v>
      </c>
      <c r="U2763" s="6">
        <f t="shared" si="305"/>
        <v>41247.063576388886</v>
      </c>
      <c r="V2763" s="9">
        <f t="shared" si="307"/>
        <v>2012</v>
      </c>
      <c r="W2763" s="6">
        <f t="shared" si="306"/>
        <v>41277.063576388886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H2764" t="s">
        <v>8224</v>
      </c>
      <c r="I2764" t="s">
        <v>8246</v>
      </c>
      <c r="K2764">
        <v>1332114795</v>
      </c>
      <c r="L2764">
        <v>1326934395</v>
      </c>
      <c r="M2764" t="b">
        <v>0</v>
      </c>
      <c r="N2764">
        <v>1</v>
      </c>
      <c r="O2764" s="9">
        <f t="shared" si="301"/>
        <v>0.76923076923076927</v>
      </c>
      <c r="P2764" s="12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t="b">
        <v>0</v>
      </c>
      <c r="T2764" t="s">
        <v>8304</v>
      </c>
      <c r="U2764" s="6">
        <f t="shared" si="305"/>
        <v>40927.036979166667</v>
      </c>
      <c r="V2764" s="9">
        <f t="shared" si="307"/>
        <v>2012</v>
      </c>
      <c r="W2764" s="6">
        <f t="shared" si="306"/>
        <v>40986.995312500003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H2765" t="s">
        <v>8224</v>
      </c>
      <c r="I2765" t="s">
        <v>8246</v>
      </c>
      <c r="K2765">
        <v>1369403684</v>
      </c>
      <c r="L2765">
        <v>1365515684</v>
      </c>
      <c r="M2765" t="b">
        <v>0</v>
      </c>
      <c r="N2765">
        <v>3</v>
      </c>
      <c r="O2765" s="9">
        <f t="shared" si="301"/>
        <v>0.22842639593908629</v>
      </c>
      <c r="P2765" s="12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t="b">
        <v>0</v>
      </c>
      <c r="T2765" t="s">
        <v>8304</v>
      </c>
      <c r="U2765" s="6">
        <f t="shared" si="305"/>
        <v>41373.579675925925</v>
      </c>
      <c r="V2765" s="9">
        <f t="shared" si="307"/>
        <v>2013</v>
      </c>
      <c r="W2765" s="6">
        <f t="shared" si="306"/>
        <v>41418.579675925925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H2766" t="s">
        <v>8224</v>
      </c>
      <c r="I2766" t="s">
        <v>8246</v>
      </c>
      <c r="K2766">
        <v>1338404400</v>
      </c>
      <c r="L2766">
        <v>1335855631</v>
      </c>
      <c r="M2766" t="b">
        <v>0</v>
      </c>
      <c r="N2766">
        <v>4</v>
      </c>
      <c r="O2766" s="9">
        <f t="shared" si="301"/>
        <v>1.125</v>
      </c>
      <c r="P2766" s="12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t="b">
        <v>0</v>
      </c>
      <c r="T2766" t="s">
        <v>8304</v>
      </c>
      <c r="U2766" s="6">
        <f t="shared" si="305"/>
        <v>41030.292025462964</v>
      </c>
      <c r="V2766" s="9">
        <f t="shared" si="307"/>
        <v>2012</v>
      </c>
      <c r="W2766" s="6">
        <f t="shared" si="306"/>
        <v>41059.791666666664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H2767" t="s">
        <v>8224</v>
      </c>
      <c r="I2767" t="s">
        <v>8246</v>
      </c>
      <c r="K2767">
        <v>1351432428</v>
      </c>
      <c r="L2767">
        <v>1350050028</v>
      </c>
      <c r="M2767" t="b">
        <v>0</v>
      </c>
      <c r="N2767">
        <v>0</v>
      </c>
      <c r="O2767" s="9">
        <f t="shared" si="301"/>
        <v>0</v>
      </c>
      <c r="P2767" s="12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t="b">
        <v>0</v>
      </c>
      <c r="T2767" t="s">
        <v>8304</v>
      </c>
      <c r="U2767" s="6">
        <f t="shared" si="305"/>
        <v>41194.579027777778</v>
      </c>
      <c r="V2767" s="9">
        <f t="shared" si="307"/>
        <v>2012</v>
      </c>
      <c r="W2767" s="6">
        <f t="shared" si="306"/>
        <v>41210.579027777778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H2768" t="s">
        <v>8224</v>
      </c>
      <c r="I2768" t="s">
        <v>8246</v>
      </c>
      <c r="K2768">
        <v>1313078518</v>
      </c>
      <c r="L2768">
        <v>1310486518</v>
      </c>
      <c r="M2768" t="b">
        <v>0</v>
      </c>
      <c r="N2768">
        <v>4</v>
      </c>
      <c r="O2768" s="9">
        <f t="shared" si="301"/>
        <v>2</v>
      </c>
      <c r="P2768" s="12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t="b">
        <v>0</v>
      </c>
      <c r="T2768" t="s">
        <v>8304</v>
      </c>
      <c r="U2768" s="6">
        <f t="shared" si="305"/>
        <v>40736.668032407411</v>
      </c>
      <c r="V2768" s="9">
        <f t="shared" si="307"/>
        <v>2011</v>
      </c>
      <c r="W2768" s="6">
        <f t="shared" si="306"/>
        <v>40766.668032407411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H2769" t="s">
        <v>8229</v>
      </c>
      <c r="I2769" t="s">
        <v>8251</v>
      </c>
      <c r="K2769">
        <v>1439766050</v>
      </c>
      <c r="L2769">
        <v>1434582050</v>
      </c>
      <c r="M2769" t="b">
        <v>0</v>
      </c>
      <c r="N2769">
        <v>3</v>
      </c>
      <c r="O2769" s="9">
        <f t="shared" si="301"/>
        <v>0.85</v>
      </c>
      <c r="P2769" s="12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t="b">
        <v>0</v>
      </c>
      <c r="T2769" t="s">
        <v>8304</v>
      </c>
      <c r="U2769" s="6">
        <f t="shared" si="305"/>
        <v>42172.958912037036</v>
      </c>
      <c r="V2769" s="9">
        <f t="shared" si="307"/>
        <v>2015</v>
      </c>
      <c r="W2769" s="6">
        <f t="shared" si="306"/>
        <v>42232.958912037036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H2770" t="s">
        <v>8224</v>
      </c>
      <c r="I2770" t="s">
        <v>8246</v>
      </c>
      <c r="K2770">
        <v>1333028723</v>
      </c>
      <c r="L2770">
        <v>1330440323</v>
      </c>
      <c r="M2770" t="b">
        <v>0</v>
      </c>
      <c r="N2770">
        <v>34</v>
      </c>
      <c r="O2770" s="9">
        <f t="shared" si="301"/>
        <v>14.314285714285715</v>
      </c>
      <c r="P2770" s="12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t="b">
        <v>0</v>
      </c>
      <c r="T2770" t="s">
        <v>8304</v>
      </c>
      <c r="U2770" s="6">
        <f t="shared" si="305"/>
        <v>40967.614849537036</v>
      </c>
      <c r="V2770" s="9">
        <f t="shared" si="307"/>
        <v>2012</v>
      </c>
      <c r="W2770" s="6">
        <f t="shared" si="306"/>
        <v>40997.573182870372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H2771" t="s">
        <v>8225</v>
      </c>
      <c r="I2771" t="s">
        <v>8247</v>
      </c>
      <c r="K2771">
        <v>1401997790</v>
      </c>
      <c r="L2771">
        <v>1397677790</v>
      </c>
      <c r="M2771" t="b">
        <v>0</v>
      </c>
      <c r="N2771">
        <v>2</v>
      </c>
      <c r="O2771" s="9">
        <f t="shared" si="301"/>
        <v>0.25</v>
      </c>
      <c r="P2771" s="12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t="b">
        <v>0</v>
      </c>
      <c r="T2771" t="s">
        <v>8304</v>
      </c>
      <c r="U2771" s="6">
        <f t="shared" si="305"/>
        <v>41745.826273148152</v>
      </c>
      <c r="V2771" s="9">
        <f t="shared" si="307"/>
        <v>2014</v>
      </c>
      <c r="W2771" s="6">
        <f t="shared" si="306"/>
        <v>41795.826273148152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H2772" t="s">
        <v>8224</v>
      </c>
      <c r="I2772" t="s">
        <v>8246</v>
      </c>
      <c r="K2772">
        <v>1395158130</v>
      </c>
      <c r="L2772">
        <v>1392569730</v>
      </c>
      <c r="M2772" t="b">
        <v>0</v>
      </c>
      <c r="N2772">
        <v>33</v>
      </c>
      <c r="O2772" s="9">
        <f t="shared" si="301"/>
        <v>10.411250000000001</v>
      </c>
      <c r="P2772" s="1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t="b">
        <v>0</v>
      </c>
      <c r="T2772" t="s">
        <v>8304</v>
      </c>
      <c r="U2772" s="6">
        <f t="shared" si="305"/>
        <v>41686.705208333333</v>
      </c>
      <c r="V2772" s="9">
        <f t="shared" si="307"/>
        <v>2014</v>
      </c>
      <c r="W2772" s="6">
        <f t="shared" si="306"/>
        <v>41716.663541666669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H2773" t="s">
        <v>8224</v>
      </c>
      <c r="I2773" t="s">
        <v>8246</v>
      </c>
      <c r="K2773">
        <v>1359738000</v>
      </c>
      <c r="L2773">
        <v>1355489140</v>
      </c>
      <c r="M2773" t="b">
        <v>0</v>
      </c>
      <c r="N2773">
        <v>0</v>
      </c>
      <c r="O2773" s="9">
        <f t="shared" si="301"/>
        <v>0</v>
      </c>
      <c r="P2773" s="12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t="b">
        <v>0</v>
      </c>
      <c r="T2773" t="s">
        <v>8304</v>
      </c>
      <c r="U2773" s="6">
        <f t="shared" si="305"/>
        <v>41257.531712962962</v>
      </c>
      <c r="V2773" s="9">
        <f t="shared" si="307"/>
        <v>2012</v>
      </c>
      <c r="W2773" s="6">
        <f t="shared" si="306"/>
        <v>41306.708333333336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H2774" t="s">
        <v>8224</v>
      </c>
      <c r="I2774" t="s">
        <v>8246</v>
      </c>
      <c r="K2774">
        <v>1381006294</v>
      </c>
      <c r="L2774">
        <v>1379710294</v>
      </c>
      <c r="M2774" t="b">
        <v>0</v>
      </c>
      <c r="N2774">
        <v>0</v>
      </c>
      <c r="O2774" s="9">
        <f t="shared" si="301"/>
        <v>0</v>
      </c>
      <c r="P2774" s="12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t="b">
        <v>0</v>
      </c>
      <c r="T2774" t="s">
        <v>8304</v>
      </c>
      <c r="U2774" s="6">
        <f t="shared" si="305"/>
        <v>41537.869143518517</v>
      </c>
      <c r="V2774" s="9">
        <f t="shared" si="307"/>
        <v>2013</v>
      </c>
      <c r="W2774" s="6">
        <f t="shared" si="306"/>
        <v>41552.869143518517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H2775" t="s">
        <v>8229</v>
      </c>
      <c r="I2775" t="s">
        <v>8251</v>
      </c>
      <c r="K2775">
        <v>1461530721</v>
      </c>
      <c r="L2775">
        <v>1460666721</v>
      </c>
      <c r="M2775" t="b">
        <v>0</v>
      </c>
      <c r="N2775">
        <v>1</v>
      </c>
      <c r="O2775" s="9">
        <f t="shared" si="301"/>
        <v>0.18867924528301888</v>
      </c>
      <c r="P2775" s="12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t="b">
        <v>0</v>
      </c>
      <c r="T2775" t="s">
        <v>8304</v>
      </c>
      <c r="U2775" s="6">
        <f t="shared" si="305"/>
        <v>42474.86482638889</v>
      </c>
      <c r="V2775" s="9">
        <f t="shared" si="307"/>
        <v>2016</v>
      </c>
      <c r="W2775" s="6">
        <f t="shared" si="306"/>
        <v>42484.86482638889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H2776" t="s">
        <v>8224</v>
      </c>
      <c r="I2776" t="s">
        <v>8246</v>
      </c>
      <c r="K2776">
        <v>1362711728</v>
      </c>
      <c r="L2776">
        <v>1360119728</v>
      </c>
      <c r="M2776" t="b">
        <v>0</v>
      </c>
      <c r="N2776">
        <v>13</v>
      </c>
      <c r="O2776" s="9">
        <f t="shared" si="301"/>
        <v>14.25</v>
      </c>
      <c r="P2776" s="12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t="b">
        <v>0</v>
      </c>
      <c r="T2776" t="s">
        <v>8304</v>
      </c>
      <c r="U2776" s="6">
        <f t="shared" si="305"/>
        <v>41311.126481481479</v>
      </c>
      <c r="V2776" s="9">
        <f t="shared" si="307"/>
        <v>2013</v>
      </c>
      <c r="W2776" s="6">
        <f t="shared" si="306"/>
        <v>41341.126481481479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H2777" t="s">
        <v>8224</v>
      </c>
      <c r="I2777" t="s">
        <v>8246</v>
      </c>
      <c r="K2777">
        <v>1323994754</v>
      </c>
      <c r="L2777">
        <v>1321402754</v>
      </c>
      <c r="M2777" t="b">
        <v>0</v>
      </c>
      <c r="N2777">
        <v>2</v>
      </c>
      <c r="O2777" s="9">
        <f t="shared" si="301"/>
        <v>3</v>
      </c>
      <c r="P2777" s="12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t="b">
        <v>0</v>
      </c>
      <c r="T2777" t="s">
        <v>8304</v>
      </c>
      <c r="U2777" s="6">
        <f t="shared" si="305"/>
        <v>40863.013356481482</v>
      </c>
      <c r="V2777" s="9">
        <f t="shared" si="307"/>
        <v>2011</v>
      </c>
      <c r="W2777" s="6">
        <f t="shared" si="306"/>
        <v>40893.013356481482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H2778" t="s">
        <v>8224</v>
      </c>
      <c r="I2778" t="s">
        <v>8246</v>
      </c>
      <c r="K2778">
        <v>1434092876</v>
      </c>
      <c r="L2778">
        <v>1431414476</v>
      </c>
      <c r="M2778" t="b">
        <v>0</v>
      </c>
      <c r="N2778">
        <v>36</v>
      </c>
      <c r="O2778" s="9">
        <f t="shared" si="301"/>
        <v>7.8809523809523814</v>
      </c>
      <c r="P2778" s="12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t="b">
        <v>0</v>
      </c>
      <c r="T2778" t="s">
        <v>8304</v>
      </c>
      <c r="U2778" s="6">
        <f t="shared" si="305"/>
        <v>42136.297175925924</v>
      </c>
      <c r="V2778" s="9">
        <f t="shared" si="307"/>
        <v>2015</v>
      </c>
      <c r="W2778" s="6">
        <f t="shared" si="306"/>
        <v>42167.297175925924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H2779" t="s">
        <v>8224</v>
      </c>
      <c r="I2779" t="s">
        <v>8246</v>
      </c>
      <c r="K2779">
        <v>1437149004</v>
      </c>
      <c r="L2779">
        <v>1434557004</v>
      </c>
      <c r="M2779" t="b">
        <v>0</v>
      </c>
      <c r="N2779">
        <v>1</v>
      </c>
      <c r="O2779" s="9">
        <f t="shared" si="301"/>
        <v>0.33333333333333331</v>
      </c>
      <c r="P2779" s="12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t="b">
        <v>0</v>
      </c>
      <c r="T2779" t="s">
        <v>8304</v>
      </c>
      <c r="U2779" s="6">
        <f t="shared" si="305"/>
        <v>42172.669027777782</v>
      </c>
      <c r="V2779" s="9">
        <f t="shared" si="307"/>
        <v>2015</v>
      </c>
      <c r="W2779" s="6">
        <f t="shared" si="306"/>
        <v>42202.669027777782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H2780" t="s">
        <v>8224</v>
      </c>
      <c r="I2780" t="s">
        <v>8246</v>
      </c>
      <c r="K2780">
        <v>1409009306</v>
      </c>
      <c r="L2780">
        <v>1406417306</v>
      </c>
      <c r="M2780" t="b">
        <v>0</v>
      </c>
      <c r="N2780">
        <v>15</v>
      </c>
      <c r="O2780" s="9">
        <f t="shared" si="301"/>
        <v>25.545454545454547</v>
      </c>
      <c r="P2780" s="12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t="b">
        <v>0</v>
      </c>
      <c r="T2780" t="s">
        <v>8304</v>
      </c>
      <c r="U2780" s="6">
        <f t="shared" si="305"/>
        <v>41846.978078703702</v>
      </c>
      <c r="V2780" s="9">
        <f t="shared" si="307"/>
        <v>2014</v>
      </c>
      <c r="W2780" s="6">
        <f t="shared" si="306"/>
        <v>41876.978078703702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H2781" t="s">
        <v>8224</v>
      </c>
      <c r="I2781" t="s">
        <v>8246</v>
      </c>
      <c r="K2781">
        <v>1448204621</v>
      </c>
      <c r="L2781">
        <v>1445609021</v>
      </c>
      <c r="M2781" t="b">
        <v>0</v>
      </c>
      <c r="N2781">
        <v>1</v>
      </c>
      <c r="O2781" s="9">
        <f t="shared" si="301"/>
        <v>2.12</v>
      </c>
      <c r="P2781" s="12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t="b">
        <v>0</v>
      </c>
      <c r="T2781" t="s">
        <v>8304</v>
      </c>
      <c r="U2781" s="6">
        <f t="shared" si="305"/>
        <v>42300.585891203707</v>
      </c>
      <c r="V2781" s="9">
        <f t="shared" si="307"/>
        <v>2015</v>
      </c>
      <c r="W2781" s="6">
        <f t="shared" si="306"/>
        <v>42330.627557870372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H2782" t="s">
        <v>8237</v>
      </c>
      <c r="I2782" t="s">
        <v>8249</v>
      </c>
      <c r="K2782">
        <v>1489142688</v>
      </c>
      <c r="L2782">
        <v>1486550688</v>
      </c>
      <c r="M2782" t="b">
        <v>0</v>
      </c>
      <c r="N2782">
        <v>0</v>
      </c>
      <c r="O2782" s="9">
        <f t="shared" si="301"/>
        <v>0</v>
      </c>
      <c r="P2782" s="12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t="b">
        <v>0</v>
      </c>
      <c r="T2782" t="s">
        <v>8304</v>
      </c>
      <c r="U2782" s="6">
        <f t="shared" si="305"/>
        <v>42774.447777777779</v>
      </c>
      <c r="V2782" s="9">
        <f t="shared" si="307"/>
        <v>2017</v>
      </c>
      <c r="W2782" s="6">
        <f t="shared" si="306"/>
        <v>42804.447777777779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H2783" t="s">
        <v>8224</v>
      </c>
      <c r="I2783" t="s">
        <v>8246</v>
      </c>
      <c r="K2783">
        <v>1423724400</v>
      </c>
      <c r="L2783">
        <v>1421274954</v>
      </c>
      <c r="M2783" t="b">
        <v>0</v>
      </c>
      <c r="N2783">
        <v>28</v>
      </c>
      <c r="O2783" s="9">
        <f t="shared" si="301"/>
        <v>105.28</v>
      </c>
      <c r="P2783" s="12">
        <f t="shared" si="302"/>
        <v>47</v>
      </c>
      <c r="Q2783" t="str">
        <f t="shared" si="303"/>
        <v>theater</v>
      </c>
      <c r="R2783" t="str">
        <f t="shared" si="304"/>
        <v>plays</v>
      </c>
      <c r="S2783" t="b">
        <v>1</v>
      </c>
      <c r="T2783" t="s">
        <v>8271</v>
      </c>
      <c r="U2783" s="6">
        <f t="shared" si="305"/>
        <v>42018.94159722222</v>
      </c>
      <c r="V2783" s="9">
        <f t="shared" si="307"/>
        <v>2015</v>
      </c>
      <c r="W2783" s="6">
        <f t="shared" si="306"/>
        <v>42047.291666666672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H2784" t="s">
        <v>8224</v>
      </c>
      <c r="I2784" t="s">
        <v>8246</v>
      </c>
      <c r="K2784">
        <v>1424149140</v>
      </c>
      <c r="L2784">
        <v>1421964718</v>
      </c>
      <c r="M2784" t="b">
        <v>0</v>
      </c>
      <c r="N2784">
        <v>18</v>
      </c>
      <c r="O2784" s="9">
        <f t="shared" si="301"/>
        <v>120</v>
      </c>
      <c r="P2784" s="12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t="b">
        <v>1</v>
      </c>
      <c r="T2784" t="s">
        <v>8271</v>
      </c>
      <c r="U2784" s="6">
        <f t="shared" si="305"/>
        <v>42026.924976851849</v>
      </c>
      <c r="V2784" s="9">
        <f t="shared" si="307"/>
        <v>2015</v>
      </c>
      <c r="W2784" s="6">
        <f t="shared" si="306"/>
        <v>42052.207638888889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H2785" t="s">
        <v>8225</v>
      </c>
      <c r="I2785" t="s">
        <v>8247</v>
      </c>
      <c r="K2785">
        <v>1429793446</v>
      </c>
      <c r="L2785">
        <v>1428583846</v>
      </c>
      <c r="M2785" t="b">
        <v>0</v>
      </c>
      <c r="N2785">
        <v>61</v>
      </c>
      <c r="O2785" s="9">
        <f t="shared" si="301"/>
        <v>114.5</v>
      </c>
      <c r="P2785" s="12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t="b">
        <v>1</v>
      </c>
      <c r="T2785" t="s">
        <v>8271</v>
      </c>
      <c r="U2785" s="6">
        <f t="shared" si="305"/>
        <v>42103.535254629634</v>
      </c>
      <c r="V2785" s="9">
        <f t="shared" si="307"/>
        <v>2015</v>
      </c>
      <c r="W2785" s="6">
        <f t="shared" si="306"/>
        <v>42117.535254629634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H2786" t="s">
        <v>8224</v>
      </c>
      <c r="I2786" t="s">
        <v>8246</v>
      </c>
      <c r="K2786">
        <v>1414608843</v>
      </c>
      <c r="L2786">
        <v>1412794443</v>
      </c>
      <c r="M2786" t="b">
        <v>0</v>
      </c>
      <c r="N2786">
        <v>108</v>
      </c>
      <c r="O2786" s="9">
        <f t="shared" si="301"/>
        <v>119</v>
      </c>
      <c r="P2786" s="12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t="b">
        <v>1</v>
      </c>
      <c r="T2786" t="s">
        <v>8271</v>
      </c>
      <c r="U2786" s="6">
        <f t="shared" si="305"/>
        <v>41920.787534722222</v>
      </c>
      <c r="V2786" s="9">
        <f t="shared" si="307"/>
        <v>2014</v>
      </c>
      <c r="W2786" s="6">
        <f t="shared" si="306"/>
        <v>41941.787534722222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H2787" t="s">
        <v>8224</v>
      </c>
      <c r="I2787" t="s">
        <v>8246</v>
      </c>
      <c r="K2787">
        <v>1470430800</v>
      </c>
      <c r="L2787">
        <v>1467865967</v>
      </c>
      <c r="M2787" t="b">
        <v>0</v>
      </c>
      <c r="N2787">
        <v>142</v>
      </c>
      <c r="O2787" s="9">
        <f t="shared" si="301"/>
        <v>104.68</v>
      </c>
      <c r="P2787" s="12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t="b">
        <v>1</v>
      </c>
      <c r="T2787" t="s">
        <v>8271</v>
      </c>
      <c r="U2787" s="6">
        <f t="shared" si="305"/>
        <v>42558.189432870371</v>
      </c>
      <c r="V2787" s="9">
        <f t="shared" si="307"/>
        <v>2016</v>
      </c>
      <c r="W2787" s="6">
        <f t="shared" si="306"/>
        <v>42587.875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H2788" t="s">
        <v>8225</v>
      </c>
      <c r="I2788" t="s">
        <v>8247</v>
      </c>
      <c r="K2788">
        <v>1404913180</v>
      </c>
      <c r="L2788">
        <v>1403703580</v>
      </c>
      <c r="M2788" t="b">
        <v>0</v>
      </c>
      <c r="N2788">
        <v>74</v>
      </c>
      <c r="O2788" s="9">
        <f t="shared" si="301"/>
        <v>117.84</v>
      </c>
      <c r="P2788" s="12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t="b">
        <v>1</v>
      </c>
      <c r="T2788" t="s">
        <v>8271</v>
      </c>
      <c r="U2788" s="6">
        <f t="shared" si="305"/>
        <v>41815.569212962961</v>
      </c>
      <c r="V2788" s="9">
        <f t="shared" si="307"/>
        <v>2014</v>
      </c>
      <c r="W2788" s="6">
        <f t="shared" si="306"/>
        <v>41829.569212962961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H2789" t="s">
        <v>8224</v>
      </c>
      <c r="I2789" t="s">
        <v>8246</v>
      </c>
      <c r="K2789">
        <v>1405658752</v>
      </c>
      <c r="L2789">
        <v>1403066752</v>
      </c>
      <c r="M2789" t="b">
        <v>0</v>
      </c>
      <c r="N2789">
        <v>38</v>
      </c>
      <c r="O2789" s="9">
        <f t="shared" si="301"/>
        <v>119.7</v>
      </c>
      <c r="P2789" s="12">
        <f t="shared" si="302"/>
        <v>31.5</v>
      </c>
      <c r="Q2789" t="str">
        <f t="shared" si="303"/>
        <v>theater</v>
      </c>
      <c r="R2789" t="str">
        <f t="shared" si="304"/>
        <v>plays</v>
      </c>
      <c r="S2789" t="b">
        <v>1</v>
      </c>
      <c r="T2789" t="s">
        <v>8271</v>
      </c>
      <c r="U2789" s="6">
        <f t="shared" si="305"/>
        <v>41808.198518518519</v>
      </c>
      <c r="V2789" s="9">
        <f t="shared" si="307"/>
        <v>2014</v>
      </c>
      <c r="W2789" s="6">
        <f t="shared" si="306"/>
        <v>41838.198518518519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H2790" t="s">
        <v>8224</v>
      </c>
      <c r="I2790" t="s">
        <v>8246</v>
      </c>
      <c r="K2790">
        <v>1469811043</v>
      </c>
      <c r="L2790">
        <v>1467219043</v>
      </c>
      <c r="M2790" t="b">
        <v>0</v>
      </c>
      <c r="N2790">
        <v>20</v>
      </c>
      <c r="O2790" s="9">
        <f t="shared" si="301"/>
        <v>102.5</v>
      </c>
      <c r="P2790" s="12">
        <f t="shared" si="302"/>
        <v>102.5</v>
      </c>
      <c r="Q2790" t="str">
        <f t="shared" si="303"/>
        <v>theater</v>
      </c>
      <c r="R2790" t="str">
        <f t="shared" si="304"/>
        <v>plays</v>
      </c>
      <c r="S2790" t="b">
        <v>1</v>
      </c>
      <c r="T2790" t="s">
        <v>8271</v>
      </c>
      <c r="U2790" s="6">
        <f t="shared" si="305"/>
        <v>42550.701886574076</v>
      </c>
      <c r="V2790" s="9">
        <f t="shared" si="307"/>
        <v>2016</v>
      </c>
      <c r="W2790" s="6">
        <f t="shared" si="306"/>
        <v>42580.701886574076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H2791" t="s">
        <v>8224</v>
      </c>
      <c r="I2791" t="s">
        <v>8246</v>
      </c>
      <c r="K2791">
        <v>1426132800</v>
      </c>
      <c r="L2791">
        <v>1424477934</v>
      </c>
      <c r="M2791" t="b">
        <v>0</v>
      </c>
      <c r="N2791">
        <v>24</v>
      </c>
      <c r="O2791" s="9">
        <f t="shared" si="301"/>
        <v>101.16666666666667</v>
      </c>
      <c r="P2791" s="12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t="b">
        <v>1</v>
      </c>
      <c r="T2791" t="s">
        <v>8271</v>
      </c>
      <c r="U2791" s="6">
        <f t="shared" si="305"/>
        <v>42056.013124999998</v>
      </c>
      <c r="V2791" s="9">
        <f t="shared" si="307"/>
        <v>2015</v>
      </c>
      <c r="W2791" s="6">
        <f t="shared" si="306"/>
        <v>42075.166666666672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H2792" t="s">
        <v>8224</v>
      </c>
      <c r="I2792" t="s">
        <v>8246</v>
      </c>
      <c r="K2792">
        <v>1423693903</v>
      </c>
      <c r="L2792">
        <v>1421101903</v>
      </c>
      <c r="M2792" t="b">
        <v>0</v>
      </c>
      <c r="N2792">
        <v>66</v>
      </c>
      <c r="O2792" s="9">
        <f t="shared" si="301"/>
        <v>105.33333333333333</v>
      </c>
      <c r="P2792" s="1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t="b">
        <v>1</v>
      </c>
      <c r="T2792" t="s">
        <v>8271</v>
      </c>
      <c r="U2792" s="6">
        <f t="shared" si="305"/>
        <v>42016.938692129625</v>
      </c>
      <c r="V2792" s="9">
        <f t="shared" si="307"/>
        <v>2015</v>
      </c>
      <c r="W2792" s="6">
        <f t="shared" si="306"/>
        <v>42046.938692129625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H2793" t="s">
        <v>8224</v>
      </c>
      <c r="I2793" t="s">
        <v>8246</v>
      </c>
      <c r="K2793">
        <v>1473393600</v>
      </c>
      <c r="L2793">
        <v>1470778559</v>
      </c>
      <c r="M2793" t="b">
        <v>0</v>
      </c>
      <c r="N2793">
        <v>28</v>
      </c>
      <c r="O2793" s="9">
        <f t="shared" si="301"/>
        <v>102.5</v>
      </c>
      <c r="P2793" s="12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t="b">
        <v>1</v>
      </c>
      <c r="T2793" t="s">
        <v>8271</v>
      </c>
      <c r="U2793" s="6">
        <f t="shared" si="305"/>
        <v>42591.899988425925</v>
      </c>
      <c r="V2793" s="9">
        <f t="shared" si="307"/>
        <v>2016</v>
      </c>
      <c r="W2793" s="6">
        <f t="shared" si="306"/>
        <v>42622.166666666672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H2794" t="s">
        <v>8224</v>
      </c>
      <c r="I2794" t="s">
        <v>8246</v>
      </c>
      <c r="K2794">
        <v>1439357559</v>
      </c>
      <c r="L2794">
        <v>1435469559</v>
      </c>
      <c r="M2794" t="b">
        <v>0</v>
      </c>
      <c r="N2794">
        <v>24</v>
      </c>
      <c r="O2794" s="9">
        <f t="shared" si="301"/>
        <v>107.6</v>
      </c>
      <c r="P2794" s="12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t="b">
        <v>1</v>
      </c>
      <c r="T2794" t="s">
        <v>8271</v>
      </c>
      <c r="U2794" s="6">
        <f t="shared" si="305"/>
        <v>42183.231006944443</v>
      </c>
      <c r="V2794" s="9">
        <f t="shared" si="307"/>
        <v>2015</v>
      </c>
      <c r="W2794" s="6">
        <f t="shared" si="306"/>
        <v>42228.231006944443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H2795" t="s">
        <v>8226</v>
      </c>
      <c r="I2795" t="s">
        <v>8248</v>
      </c>
      <c r="K2795">
        <v>1437473005</v>
      </c>
      <c r="L2795">
        <v>1434881005</v>
      </c>
      <c r="M2795" t="b">
        <v>0</v>
      </c>
      <c r="N2795">
        <v>73</v>
      </c>
      <c r="O2795" s="9">
        <f t="shared" si="301"/>
        <v>110.5675</v>
      </c>
      <c r="P2795" s="12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t="b">
        <v>1</v>
      </c>
      <c r="T2795" t="s">
        <v>8271</v>
      </c>
      <c r="U2795" s="6">
        <f t="shared" si="305"/>
        <v>42176.419039351851</v>
      </c>
      <c r="V2795" s="9">
        <f t="shared" si="307"/>
        <v>2015</v>
      </c>
      <c r="W2795" s="6">
        <f t="shared" si="306"/>
        <v>42206.419039351851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H2796" t="s">
        <v>8225</v>
      </c>
      <c r="I2796" t="s">
        <v>8247</v>
      </c>
      <c r="K2796">
        <v>1457031600</v>
      </c>
      <c r="L2796">
        <v>1455640559</v>
      </c>
      <c r="M2796" t="b">
        <v>0</v>
      </c>
      <c r="N2796">
        <v>3</v>
      </c>
      <c r="O2796" s="9">
        <f t="shared" si="301"/>
        <v>150</v>
      </c>
      <c r="P2796" s="12">
        <f t="shared" si="302"/>
        <v>25</v>
      </c>
      <c r="Q2796" t="str">
        <f t="shared" si="303"/>
        <v>theater</v>
      </c>
      <c r="R2796" t="str">
        <f t="shared" si="304"/>
        <v>plays</v>
      </c>
      <c r="S2796" t="b">
        <v>1</v>
      </c>
      <c r="T2796" t="s">
        <v>8271</v>
      </c>
      <c r="U2796" s="6">
        <f t="shared" si="305"/>
        <v>42416.691655092596</v>
      </c>
      <c r="V2796" s="9">
        <f t="shared" si="307"/>
        <v>2016</v>
      </c>
      <c r="W2796" s="6">
        <f t="shared" si="306"/>
        <v>42432.791666666672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H2797" t="s">
        <v>8224</v>
      </c>
      <c r="I2797" t="s">
        <v>8246</v>
      </c>
      <c r="K2797">
        <v>1402095600</v>
      </c>
      <c r="L2797">
        <v>1400675841</v>
      </c>
      <c r="M2797" t="b">
        <v>0</v>
      </c>
      <c r="N2797">
        <v>20</v>
      </c>
      <c r="O2797" s="9">
        <f t="shared" si="301"/>
        <v>104.28571428571429</v>
      </c>
      <c r="P2797" s="12">
        <f t="shared" si="302"/>
        <v>36.5</v>
      </c>
      <c r="Q2797" t="str">
        <f t="shared" si="303"/>
        <v>theater</v>
      </c>
      <c r="R2797" t="str">
        <f t="shared" si="304"/>
        <v>plays</v>
      </c>
      <c r="S2797" t="b">
        <v>1</v>
      </c>
      <c r="T2797" t="s">
        <v>8271</v>
      </c>
      <c r="U2797" s="6">
        <f t="shared" si="305"/>
        <v>41780.525937500002</v>
      </c>
      <c r="V2797" s="9">
        <f t="shared" si="307"/>
        <v>2014</v>
      </c>
      <c r="W2797" s="6">
        <f t="shared" si="306"/>
        <v>41796.958333333336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H2798" t="s">
        <v>8225</v>
      </c>
      <c r="I2798" t="s">
        <v>8247</v>
      </c>
      <c r="K2798">
        <v>1404564028</v>
      </c>
      <c r="L2798">
        <v>1401972028</v>
      </c>
      <c r="M2798" t="b">
        <v>0</v>
      </c>
      <c r="N2798">
        <v>21</v>
      </c>
      <c r="O2798" s="9">
        <f t="shared" si="301"/>
        <v>115.5</v>
      </c>
      <c r="P2798" s="12">
        <f t="shared" si="302"/>
        <v>44</v>
      </c>
      <c r="Q2798" t="str">
        <f t="shared" si="303"/>
        <v>theater</v>
      </c>
      <c r="R2798" t="str">
        <f t="shared" si="304"/>
        <v>plays</v>
      </c>
      <c r="S2798" t="b">
        <v>1</v>
      </c>
      <c r="T2798" t="s">
        <v>8271</v>
      </c>
      <c r="U2798" s="6">
        <f t="shared" si="305"/>
        <v>41795.528101851851</v>
      </c>
      <c r="V2798" s="9">
        <f t="shared" si="307"/>
        <v>2014</v>
      </c>
      <c r="W2798" s="6">
        <f t="shared" si="306"/>
        <v>41825.528101851851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H2799" t="s">
        <v>8225</v>
      </c>
      <c r="I2799" t="s">
        <v>8247</v>
      </c>
      <c r="K2799">
        <v>1404858840</v>
      </c>
      <c r="L2799">
        <v>1402266840</v>
      </c>
      <c r="M2799" t="b">
        <v>0</v>
      </c>
      <c r="N2799">
        <v>94</v>
      </c>
      <c r="O2799" s="9">
        <f t="shared" si="301"/>
        <v>102.64512499999999</v>
      </c>
      <c r="P2799" s="12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t="b">
        <v>1</v>
      </c>
      <c r="T2799" t="s">
        <v>8271</v>
      </c>
      <c r="U2799" s="6">
        <f t="shared" si="305"/>
        <v>41798.94027777778</v>
      </c>
      <c r="V2799" s="9">
        <f t="shared" si="307"/>
        <v>2014</v>
      </c>
      <c r="W2799" s="6">
        <f t="shared" si="306"/>
        <v>41828.94027777778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H2800" t="s">
        <v>8225</v>
      </c>
      <c r="I2800" t="s">
        <v>8247</v>
      </c>
      <c r="K2800">
        <v>1438358400</v>
      </c>
      <c r="L2800">
        <v>1437063121</v>
      </c>
      <c r="M2800" t="b">
        <v>0</v>
      </c>
      <c r="N2800">
        <v>139</v>
      </c>
      <c r="O2800" s="9">
        <f t="shared" si="301"/>
        <v>101.4</v>
      </c>
      <c r="P2800" s="12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t="b">
        <v>1</v>
      </c>
      <c r="T2800" t="s">
        <v>8271</v>
      </c>
      <c r="U2800" s="6">
        <f t="shared" si="305"/>
        <v>42201.675011574072</v>
      </c>
      <c r="V2800" s="9">
        <f t="shared" si="307"/>
        <v>2015</v>
      </c>
      <c r="W2800" s="6">
        <f t="shared" si="306"/>
        <v>42216.666666666672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H2801" t="s">
        <v>8225</v>
      </c>
      <c r="I2801" t="s">
        <v>8247</v>
      </c>
      <c r="K2801">
        <v>1466179200</v>
      </c>
      <c r="L2801">
        <v>1463466070</v>
      </c>
      <c r="M2801" t="b">
        <v>0</v>
      </c>
      <c r="N2801">
        <v>130</v>
      </c>
      <c r="O2801" s="9">
        <f t="shared" si="301"/>
        <v>116.6348</v>
      </c>
      <c r="P2801" s="12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t="b">
        <v>1</v>
      </c>
      <c r="T2801" t="s">
        <v>8271</v>
      </c>
      <c r="U2801" s="6">
        <f t="shared" si="305"/>
        <v>42507.264699074076</v>
      </c>
      <c r="V2801" s="9">
        <f t="shared" si="307"/>
        <v>2016</v>
      </c>
      <c r="W2801" s="6">
        <f t="shared" si="306"/>
        <v>42538.666666666672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H2802" t="s">
        <v>8225</v>
      </c>
      <c r="I2802" t="s">
        <v>8247</v>
      </c>
      <c r="K2802">
        <v>1420377366</v>
      </c>
      <c r="L2802">
        <v>1415193366</v>
      </c>
      <c r="M2802" t="b">
        <v>0</v>
      </c>
      <c r="N2802">
        <v>31</v>
      </c>
      <c r="O2802" s="9">
        <f t="shared" si="301"/>
        <v>133</v>
      </c>
      <c r="P2802" s="1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t="b">
        <v>1</v>
      </c>
      <c r="T2802" t="s">
        <v>8271</v>
      </c>
      <c r="U2802" s="6">
        <f t="shared" si="305"/>
        <v>41948.552847222221</v>
      </c>
      <c r="V2802" s="9">
        <f t="shared" si="307"/>
        <v>2014</v>
      </c>
      <c r="W2802" s="6">
        <f t="shared" si="306"/>
        <v>42008.552847222221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H2803" t="s">
        <v>8226</v>
      </c>
      <c r="I2803" t="s">
        <v>8248</v>
      </c>
      <c r="K2803">
        <v>1412938800</v>
      </c>
      <c r="L2803">
        <v>1411019409</v>
      </c>
      <c r="M2803" t="b">
        <v>0</v>
      </c>
      <c r="N2803">
        <v>13</v>
      </c>
      <c r="O2803" s="9">
        <f t="shared" si="301"/>
        <v>133.19999999999999</v>
      </c>
      <c r="P2803" s="12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t="b">
        <v>1</v>
      </c>
      <c r="T2803" t="s">
        <v>8271</v>
      </c>
      <c r="U2803" s="6">
        <f t="shared" si="305"/>
        <v>41900.243159722224</v>
      </c>
      <c r="V2803" s="9">
        <f t="shared" si="307"/>
        <v>2014</v>
      </c>
      <c r="W2803" s="6">
        <f t="shared" si="306"/>
        <v>41922.458333333336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H2804" t="s">
        <v>8225</v>
      </c>
      <c r="I2804" t="s">
        <v>8247</v>
      </c>
      <c r="K2804">
        <v>1438875107</v>
      </c>
      <c r="L2804">
        <v>1436283107</v>
      </c>
      <c r="M2804" t="b">
        <v>0</v>
      </c>
      <c r="N2804">
        <v>90</v>
      </c>
      <c r="O2804" s="9">
        <f t="shared" si="301"/>
        <v>101.83333333333333</v>
      </c>
      <c r="P2804" s="12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t="b">
        <v>1</v>
      </c>
      <c r="T2804" t="s">
        <v>8271</v>
      </c>
      <c r="U2804" s="6">
        <f t="shared" si="305"/>
        <v>42192.64707175926</v>
      </c>
      <c r="V2804" s="9">
        <f t="shared" si="307"/>
        <v>2015</v>
      </c>
      <c r="W2804" s="6">
        <f t="shared" si="306"/>
        <v>42222.64707175926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H2805" t="s">
        <v>8224</v>
      </c>
      <c r="I2805" t="s">
        <v>8246</v>
      </c>
      <c r="K2805">
        <v>1437004800</v>
      </c>
      <c r="L2805">
        <v>1433295276</v>
      </c>
      <c r="M2805" t="b">
        <v>0</v>
      </c>
      <c r="N2805">
        <v>141</v>
      </c>
      <c r="O2805" s="9">
        <f t="shared" si="301"/>
        <v>127.95</v>
      </c>
      <c r="P2805" s="12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t="b">
        <v>1</v>
      </c>
      <c r="T2805" t="s">
        <v>8271</v>
      </c>
      <c r="U2805" s="6">
        <f t="shared" si="305"/>
        <v>42158.065694444449</v>
      </c>
      <c r="V2805" s="9">
        <f t="shared" si="307"/>
        <v>2015</v>
      </c>
      <c r="W2805" s="6">
        <f t="shared" si="306"/>
        <v>42201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H2806" t="s">
        <v>8225</v>
      </c>
      <c r="I2806" t="s">
        <v>8247</v>
      </c>
      <c r="K2806">
        <v>1411987990</v>
      </c>
      <c r="L2806">
        <v>1409395990</v>
      </c>
      <c r="M2806" t="b">
        <v>0</v>
      </c>
      <c r="N2806">
        <v>23</v>
      </c>
      <c r="O2806" s="9">
        <f t="shared" si="301"/>
        <v>115</v>
      </c>
      <c r="P2806" s="12">
        <f t="shared" si="302"/>
        <v>50</v>
      </c>
      <c r="Q2806" t="str">
        <f t="shared" si="303"/>
        <v>theater</v>
      </c>
      <c r="R2806" t="str">
        <f t="shared" si="304"/>
        <v>plays</v>
      </c>
      <c r="S2806" t="b">
        <v>1</v>
      </c>
      <c r="T2806" t="s">
        <v>8271</v>
      </c>
      <c r="U2806" s="6">
        <f t="shared" si="305"/>
        <v>41881.453587962962</v>
      </c>
      <c r="V2806" s="9">
        <f t="shared" si="307"/>
        <v>2014</v>
      </c>
      <c r="W2806" s="6">
        <f t="shared" si="306"/>
        <v>41911.453587962962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H2807" t="s">
        <v>8225</v>
      </c>
      <c r="I2807" t="s">
        <v>8247</v>
      </c>
      <c r="K2807">
        <v>1440245273</v>
      </c>
      <c r="L2807">
        <v>1438085273</v>
      </c>
      <c r="M2807" t="b">
        <v>0</v>
      </c>
      <c r="N2807">
        <v>18</v>
      </c>
      <c r="O2807" s="9">
        <f t="shared" si="301"/>
        <v>110</v>
      </c>
      <c r="P2807" s="12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t="b">
        <v>1</v>
      </c>
      <c r="T2807" t="s">
        <v>8271</v>
      </c>
      <c r="U2807" s="6">
        <f t="shared" si="305"/>
        <v>42213.505474537036</v>
      </c>
      <c r="V2807" s="9">
        <f t="shared" si="307"/>
        <v>2015</v>
      </c>
      <c r="W2807" s="6">
        <f t="shared" si="306"/>
        <v>42238.505474537036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H2808" t="s">
        <v>8225</v>
      </c>
      <c r="I2808" t="s">
        <v>8247</v>
      </c>
      <c r="K2808">
        <v>1438772400</v>
      </c>
      <c r="L2808">
        <v>1435645490</v>
      </c>
      <c r="M2808" t="b">
        <v>0</v>
      </c>
      <c r="N2808">
        <v>76</v>
      </c>
      <c r="O2808" s="9">
        <f t="shared" si="301"/>
        <v>112.1</v>
      </c>
      <c r="P2808" s="12">
        <f t="shared" si="302"/>
        <v>44.25</v>
      </c>
      <c r="Q2808" t="str">
        <f t="shared" si="303"/>
        <v>theater</v>
      </c>
      <c r="R2808" t="str">
        <f t="shared" si="304"/>
        <v>plays</v>
      </c>
      <c r="S2808" t="b">
        <v>1</v>
      </c>
      <c r="T2808" t="s">
        <v>8271</v>
      </c>
      <c r="U2808" s="6">
        <f t="shared" si="305"/>
        <v>42185.267245370371</v>
      </c>
      <c r="V2808" s="9">
        <f t="shared" si="307"/>
        <v>2015</v>
      </c>
      <c r="W2808" s="6">
        <f t="shared" si="306"/>
        <v>42221.458333333328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H2809" t="s">
        <v>8224</v>
      </c>
      <c r="I2809" t="s">
        <v>8246</v>
      </c>
      <c r="K2809">
        <v>1435611438</v>
      </c>
      <c r="L2809">
        <v>1433019438</v>
      </c>
      <c r="M2809" t="b">
        <v>0</v>
      </c>
      <c r="N2809">
        <v>93</v>
      </c>
      <c r="O2809" s="9">
        <f t="shared" si="301"/>
        <v>126</v>
      </c>
      <c r="P2809" s="12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t="b">
        <v>1</v>
      </c>
      <c r="T2809" t="s">
        <v>8271</v>
      </c>
      <c r="U2809" s="6">
        <f t="shared" si="305"/>
        <v>42154.873124999998</v>
      </c>
      <c r="V2809" s="9">
        <f t="shared" si="307"/>
        <v>2015</v>
      </c>
      <c r="W2809" s="6">
        <f t="shared" si="306"/>
        <v>42184.873124999998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H2810" t="s">
        <v>8224</v>
      </c>
      <c r="I2810" t="s">
        <v>8246</v>
      </c>
      <c r="K2810">
        <v>1440274735</v>
      </c>
      <c r="L2810">
        <v>1437682735</v>
      </c>
      <c r="M2810" t="b">
        <v>0</v>
      </c>
      <c r="N2810">
        <v>69</v>
      </c>
      <c r="O2810" s="9">
        <f t="shared" si="301"/>
        <v>100.24444444444444</v>
      </c>
      <c r="P2810" s="12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t="b">
        <v>1</v>
      </c>
      <c r="T2810" t="s">
        <v>8271</v>
      </c>
      <c r="U2810" s="6">
        <f t="shared" si="305"/>
        <v>42208.84646990741</v>
      </c>
      <c r="V2810" s="9">
        <f t="shared" si="307"/>
        <v>2015</v>
      </c>
      <c r="W2810" s="6">
        <f t="shared" si="306"/>
        <v>42238.84646990741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H2811" t="s">
        <v>8224</v>
      </c>
      <c r="I2811" t="s">
        <v>8246</v>
      </c>
      <c r="K2811">
        <v>1459348740</v>
      </c>
      <c r="L2811">
        <v>1458647725</v>
      </c>
      <c r="M2811" t="b">
        <v>0</v>
      </c>
      <c r="N2811">
        <v>21</v>
      </c>
      <c r="O2811" s="9">
        <f t="shared" si="301"/>
        <v>102.4</v>
      </c>
      <c r="P2811" s="12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t="b">
        <v>1</v>
      </c>
      <c r="T2811" t="s">
        <v>8271</v>
      </c>
      <c r="U2811" s="6">
        <f t="shared" si="305"/>
        <v>42451.496817129635</v>
      </c>
      <c r="V2811" s="9">
        <f t="shared" si="307"/>
        <v>2016</v>
      </c>
      <c r="W2811" s="6">
        <f t="shared" si="306"/>
        <v>42459.610416666663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H2812" t="s">
        <v>8224</v>
      </c>
      <c r="I2812" t="s">
        <v>8246</v>
      </c>
      <c r="K2812">
        <v>1401595140</v>
      </c>
      <c r="L2812">
        <v>1398828064</v>
      </c>
      <c r="M2812" t="b">
        <v>0</v>
      </c>
      <c r="N2812">
        <v>57</v>
      </c>
      <c r="O2812" s="9">
        <f t="shared" si="301"/>
        <v>108.2</v>
      </c>
      <c r="P2812" s="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t="b">
        <v>1</v>
      </c>
      <c r="T2812" t="s">
        <v>8271</v>
      </c>
      <c r="U2812" s="6">
        <f t="shared" si="305"/>
        <v>41759.13962962963</v>
      </c>
      <c r="V2812" s="9">
        <f t="shared" si="307"/>
        <v>2014</v>
      </c>
      <c r="W2812" s="6">
        <f t="shared" si="306"/>
        <v>41791.165972222225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H2813" t="s">
        <v>8225</v>
      </c>
      <c r="I2813" t="s">
        <v>8247</v>
      </c>
      <c r="K2813">
        <v>1424692503</v>
      </c>
      <c r="L2813">
        <v>1422100503</v>
      </c>
      <c r="M2813" t="b">
        <v>0</v>
      </c>
      <c r="N2813">
        <v>108</v>
      </c>
      <c r="O2813" s="9">
        <f t="shared" si="301"/>
        <v>100.27</v>
      </c>
      <c r="P2813" s="12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t="b">
        <v>1</v>
      </c>
      <c r="T2813" t="s">
        <v>8271</v>
      </c>
      <c r="U2813" s="6">
        <f t="shared" si="305"/>
        <v>42028.496562500004</v>
      </c>
      <c r="V2813" s="9">
        <f t="shared" si="307"/>
        <v>2015</v>
      </c>
      <c r="W2813" s="6">
        <f t="shared" si="306"/>
        <v>42058.496562500004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H2814" t="s">
        <v>8229</v>
      </c>
      <c r="I2814" t="s">
        <v>8251</v>
      </c>
      <c r="K2814">
        <v>1428292800</v>
      </c>
      <c r="L2814">
        <v>1424368298</v>
      </c>
      <c r="M2814" t="b">
        <v>0</v>
      </c>
      <c r="N2814">
        <v>83</v>
      </c>
      <c r="O2814" s="9">
        <f t="shared" si="301"/>
        <v>113.3</v>
      </c>
      <c r="P2814" s="12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t="b">
        <v>1</v>
      </c>
      <c r="T2814" t="s">
        <v>8271</v>
      </c>
      <c r="U2814" s="6">
        <f t="shared" si="305"/>
        <v>42054.74418981481</v>
      </c>
      <c r="V2814" s="9">
        <f t="shared" si="307"/>
        <v>2015</v>
      </c>
      <c r="W2814" s="6">
        <f t="shared" si="306"/>
        <v>42100.166666666672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H2815" t="s">
        <v>8224</v>
      </c>
      <c r="I2815" t="s">
        <v>8246</v>
      </c>
      <c r="K2815">
        <v>1481737761</v>
      </c>
      <c r="L2815">
        <v>1479577761</v>
      </c>
      <c r="M2815" t="b">
        <v>0</v>
      </c>
      <c r="N2815">
        <v>96</v>
      </c>
      <c r="O2815" s="9">
        <f t="shared" si="301"/>
        <v>127.57571428571428</v>
      </c>
      <c r="P2815" s="12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t="b">
        <v>1</v>
      </c>
      <c r="T2815" t="s">
        <v>8271</v>
      </c>
      <c r="U2815" s="6">
        <f t="shared" si="305"/>
        <v>42693.742604166662</v>
      </c>
      <c r="V2815" s="9">
        <f t="shared" si="307"/>
        <v>2016</v>
      </c>
      <c r="W2815" s="6">
        <f t="shared" si="306"/>
        <v>42718.742604166662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H2816" t="s">
        <v>8225</v>
      </c>
      <c r="I2816" t="s">
        <v>8247</v>
      </c>
      <c r="K2816">
        <v>1431164115</v>
      </c>
      <c r="L2816">
        <v>1428572115</v>
      </c>
      <c r="M2816" t="b">
        <v>0</v>
      </c>
      <c r="N2816">
        <v>64</v>
      </c>
      <c r="O2816" s="9">
        <f t="shared" si="301"/>
        <v>107.73333333333333</v>
      </c>
      <c r="P2816" s="12">
        <f t="shared" si="302"/>
        <v>25.25</v>
      </c>
      <c r="Q2816" t="str">
        <f t="shared" si="303"/>
        <v>theater</v>
      </c>
      <c r="R2816" t="str">
        <f t="shared" si="304"/>
        <v>plays</v>
      </c>
      <c r="S2816" t="b">
        <v>1</v>
      </c>
      <c r="T2816" t="s">
        <v>8271</v>
      </c>
      <c r="U2816" s="6">
        <f t="shared" si="305"/>
        <v>42103.399479166663</v>
      </c>
      <c r="V2816" s="9">
        <f t="shared" si="307"/>
        <v>2015</v>
      </c>
      <c r="W2816" s="6">
        <f t="shared" si="306"/>
        <v>42133.399479166663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H2817" t="s">
        <v>8229</v>
      </c>
      <c r="I2817" t="s">
        <v>8251</v>
      </c>
      <c r="K2817">
        <v>1470595109</v>
      </c>
      <c r="L2817">
        <v>1468003109</v>
      </c>
      <c r="M2817" t="b">
        <v>0</v>
      </c>
      <c r="N2817">
        <v>14</v>
      </c>
      <c r="O2817" s="9">
        <f t="shared" si="301"/>
        <v>242</v>
      </c>
      <c r="P2817" s="12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t="b">
        <v>1</v>
      </c>
      <c r="T2817" t="s">
        <v>8271</v>
      </c>
      <c r="U2817" s="6">
        <f t="shared" si="305"/>
        <v>42559.776724537034</v>
      </c>
      <c r="V2817" s="9">
        <f t="shared" si="307"/>
        <v>2016</v>
      </c>
      <c r="W2817" s="6">
        <f t="shared" si="306"/>
        <v>42589.776724537034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H2818" t="s">
        <v>8225</v>
      </c>
      <c r="I2818" t="s">
        <v>8247</v>
      </c>
      <c r="K2818">
        <v>1438531200</v>
      </c>
      <c r="L2818">
        <v>1435921992</v>
      </c>
      <c r="M2818" t="b">
        <v>0</v>
      </c>
      <c r="N2818">
        <v>169</v>
      </c>
      <c r="O2818" s="9">
        <f t="shared" si="301"/>
        <v>141.56666666666666</v>
      </c>
      <c r="P2818" s="12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t="b">
        <v>1</v>
      </c>
      <c r="T2818" t="s">
        <v>8271</v>
      </c>
      <c r="U2818" s="6">
        <f t="shared" si="305"/>
        <v>42188.467499999999</v>
      </c>
      <c r="V2818" s="9">
        <f t="shared" si="307"/>
        <v>2015</v>
      </c>
      <c r="W2818" s="6">
        <f t="shared" si="306"/>
        <v>42218.666666666672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H2819" t="s">
        <v>8225</v>
      </c>
      <c r="I2819" t="s">
        <v>8247</v>
      </c>
      <c r="K2819">
        <v>1425136462</v>
      </c>
      <c r="L2819">
        <v>1421680462</v>
      </c>
      <c r="M2819" t="b">
        <v>0</v>
      </c>
      <c r="N2819">
        <v>33</v>
      </c>
      <c r="O2819" s="9">
        <f t="shared" ref="O2819:O2882" si="308">E2819*100/D2819</f>
        <v>130</v>
      </c>
      <c r="P2819" s="12">
        <f t="shared" ref="P2819:P2882" si="309">IF(N2819=0,0,E2819/N2819)</f>
        <v>23.636363636363637</v>
      </c>
      <c r="Q2819" t="str">
        <f t="shared" ref="Q2819:Q2882" si="310">LEFT(T2819,FIND("/",T2819)-1)</f>
        <v>theater</v>
      </c>
      <c r="R2819" t="str">
        <f t="shared" ref="R2819:R2882" si="311">RIGHT(T2819,LEN(T2819)-FIND("/",T2819))</f>
        <v>plays</v>
      </c>
      <c r="S2819" t="b">
        <v>1</v>
      </c>
      <c r="T2819" t="s">
        <v>8271</v>
      </c>
      <c r="U2819" s="6">
        <f t="shared" ref="U2819:U2882" si="312">(L2819/86400)+DATE(1970,1,1)</f>
        <v>42023.634976851856</v>
      </c>
      <c r="V2819" s="9">
        <f t="shared" si="307"/>
        <v>2015</v>
      </c>
      <c r="W2819" s="6">
        <f t="shared" ref="W2819:W2882" si="313">(K2819/86400)+DATE(1970,1,1)</f>
        <v>42063.634976851856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H2820" t="s">
        <v>8224</v>
      </c>
      <c r="I2820" t="s">
        <v>8246</v>
      </c>
      <c r="K2820">
        <v>1443018086</v>
      </c>
      <c r="L2820">
        <v>1441290086</v>
      </c>
      <c r="M2820" t="b">
        <v>0</v>
      </c>
      <c r="N2820">
        <v>102</v>
      </c>
      <c r="O2820" s="9">
        <f t="shared" si="308"/>
        <v>106.03</v>
      </c>
      <c r="P2820" s="12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t="b">
        <v>1</v>
      </c>
      <c r="T2820" t="s">
        <v>8271</v>
      </c>
      <c r="U2820" s="6">
        <f t="shared" si="312"/>
        <v>42250.598217592589</v>
      </c>
      <c r="V2820" s="9">
        <f t="shared" ref="V2820:V2883" si="314">YEAR(U2820)</f>
        <v>2015</v>
      </c>
      <c r="W2820" s="6">
        <f t="shared" si="313"/>
        <v>42270.598217592589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H2821" t="s">
        <v>8225</v>
      </c>
      <c r="I2821" t="s">
        <v>8247</v>
      </c>
      <c r="K2821">
        <v>1434285409</v>
      </c>
      <c r="L2821">
        <v>1431693409</v>
      </c>
      <c r="M2821" t="b">
        <v>0</v>
      </c>
      <c r="N2821">
        <v>104</v>
      </c>
      <c r="O2821" s="9">
        <f t="shared" si="308"/>
        <v>104.8</v>
      </c>
      <c r="P2821" s="12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t="b">
        <v>1</v>
      </c>
      <c r="T2821" t="s">
        <v>8271</v>
      </c>
      <c r="U2821" s="6">
        <f t="shared" si="312"/>
        <v>42139.525567129633</v>
      </c>
      <c r="V2821" s="9">
        <f t="shared" si="314"/>
        <v>2015</v>
      </c>
      <c r="W2821" s="6">
        <f t="shared" si="313"/>
        <v>42169.525567129633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H2822" t="s">
        <v>8225</v>
      </c>
      <c r="I2822" t="s">
        <v>8247</v>
      </c>
      <c r="K2822">
        <v>1456444800</v>
      </c>
      <c r="L2822">
        <v>1454337589</v>
      </c>
      <c r="M2822" t="b">
        <v>0</v>
      </c>
      <c r="N2822">
        <v>20</v>
      </c>
      <c r="O2822" s="9">
        <f t="shared" si="308"/>
        <v>136</v>
      </c>
      <c r="P2822" s="12">
        <f t="shared" si="309"/>
        <v>13.6</v>
      </c>
      <c r="Q2822" t="str">
        <f t="shared" si="310"/>
        <v>theater</v>
      </c>
      <c r="R2822" t="str">
        <f t="shared" si="311"/>
        <v>plays</v>
      </c>
      <c r="S2822" t="b">
        <v>1</v>
      </c>
      <c r="T2822" t="s">
        <v>8271</v>
      </c>
      <c r="U2822" s="6">
        <f t="shared" si="312"/>
        <v>42401.610983796301</v>
      </c>
      <c r="V2822" s="9">
        <f t="shared" si="314"/>
        <v>2016</v>
      </c>
      <c r="W2822" s="6">
        <f t="shared" si="313"/>
        <v>42426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H2823" t="s">
        <v>8225</v>
      </c>
      <c r="I2823" t="s">
        <v>8247</v>
      </c>
      <c r="K2823">
        <v>1411510135</v>
      </c>
      <c r="L2823">
        <v>1408918135</v>
      </c>
      <c r="M2823" t="b">
        <v>0</v>
      </c>
      <c r="N2823">
        <v>35</v>
      </c>
      <c r="O2823" s="9">
        <f t="shared" si="308"/>
        <v>100</v>
      </c>
      <c r="P2823" s="12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t="b">
        <v>1</v>
      </c>
      <c r="T2823" t="s">
        <v>8271</v>
      </c>
      <c r="U2823" s="6">
        <f t="shared" si="312"/>
        <v>41875.922858796301</v>
      </c>
      <c r="V2823" s="9">
        <f t="shared" si="314"/>
        <v>2014</v>
      </c>
      <c r="W2823" s="6">
        <f t="shared" si="313"/>
        <v>41905.922858796301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H2824" t="s">
        <v>8224</v>
      </c>
      <c r="I2824" t="s">
        <v>8246</v>
      </c>
      <c r="K2824">
        <v>1427469892</v>
      </c>
      <c r="L2824">
        <v>1424881492</v>
      </c>
      <c r="M2824" t="b">
        <v>0</v>
      </c>
      <c r="N2824">
        <v>94</v>
      </c>
      <c r="O2824" s="9">
        <f t="shared" si="308"/>
        <v>100</v>
      </c>
      <c r="P2824" s="12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t="b">
        <v>1</v>
      </c>
      <c r="T2824" t="s">
        <v>8271</v>
      </c>
      <c r="U2824" s="6">
        <f t="shared" si="312"/>
        <v>42060.683935185181</v>
      </c>
      <c r="V2824" s="9">
        <f t="shared" si="314"/>
        <v>2015</v>
      </c>
      <c r="W2824" s="6">
        <f t="shared" si="313"/>
        <v>42090.642268518517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H2825" t="s">
        <v>8225</v>
      </c>
      <c r="I2825" t="s">
        <v>8247</v>
      </c>
      <c r="K2825">
        <v>1427842740</v>
      </c>
      <c r="L2825">
        <v>1425428206</v>
      </c>
      <c r="M2825" t="b">
        <v>0</v>
      </c>
      <c r="N2825">
        <v>14</v>
      </c>
      <c r="O2825" s="9">
        <f t="shared" si="308"/>
        <v>124</v>
      </c>
      <c r="P2825" s="12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t="b">
        <v>1</v>
      </c>
      <c r="T2825" t="s">
        <v>8271</v>
      </c>
      <c r="U2825" s="6">
        <f t="shared" si="312"/>
        <v>42067.011643518519</v>
      </c>
      <c r="V2825" s="9">
        <f t="shared" si="314"/>
        <v>2015</v>
      </c>
      <c r="W2825" s="6">
        <f t="shared" si="313"/>
        <v>42094.957638888889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H2826" t="s">
        <v>8224</v>
      </c>
      <c r="I2826" t="s">
        <v>8246</v>
      </c>
      <c r="K2826">
        <v>1434159780</v>
      </c>
      <c r="L2826">
        <v>1431412196</v>
      </c>
      <c r="M2826" t="b">
        <v>0</v>
      </c>
      <c r="N2826">
        <v>15</v>
      </c>
      <c r="O2826" s="9">
        <f t="shared" si="308"/>
        <v>116.92307692307692</v>
      </c>
      <c r="P2826" s="12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t="b">
        <v>1</v>
      </c>
      <c r="T2826" t="s">
        <v>8271</v>
      </c>
      <c r="U2826" s="6">
        <f t="shared" si="312"/>
        <v>42136.270787037036</v>
      </c>
      <c r="V2826" s="9">
        <f t="shared" si="314"/>
        <v>2015</v>
      </c>
      <c r="W2826" s="6">
        <f t="shared" si="313"/>
        <v>42168.071527777778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H2827" t="s">
        <v>8225</v>
      </c>
      <c r="I2827" t="s">
        <v>8247</v>
      </c>
      <c r="K2827">
        <v>1449255686</v>
      </c>
      <c r="L2827">
        <v>1446663686</v>
      </c>
      <c r="M2827" t="b">
        <v>0</v>
      </c>
      <c r="N2827">
        <v>51</v>
      </c>
      <c r="O2827" s="9">
        <f t="shared" si="308"/>
        <v>103.33333333333333</v>
      </c>
      <c r="P2827" s="12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t="b">
        <v>1</v>
      </c>
      <c r="T2827" t="s">
        <v>8271</v>
      </c>
      <c r="U2827" s="6">
        <f t="shared" si="312"/>
        <v>42312.792662037042</v>
      </c>
      <c r="V2827" s="9">
        <f t="shared" si="314"/>
        <v>2015</v>
      </c>
      <c r="W2827" s="6">
        <f t="shared" si="313"/>
        <v>42342.792662037042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H2828" t="s">
        <v>8224</v>
      </c>
      <c r="I2828" t="s">
        <v>8246</v>
      </c>
      <c r="K2828">
        <v>1436511600</v>
      </c>
      <c r="L2828">
        <v>1434415812</v>
      </c>
      <c r="M2828" t="b">
        <v>0</v>
      </c>
      <c r="N2828">
        <v>19</v>
      </c>
      <c r="O2828" s="9">
        <f t="shared" si="308"/>
        <v>107.75</v>
      </c>
      <c r="P2828" s="12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t="b">
        <v>1</v>
      </c>
      <c r="T2828" t="s">
        <v>8271</v>
      </c>
      <c r="U2828" s="6">
        <f t="shared" si="312"/>
        <v>42171.034861111111</v>
      </c>
      <c r="V2828" s="9">
        <f t="shared" si="314"/>
        <v>2015</v>
      </c>
      <c r="W2828" s="6">
        <f t="shared" si="313"/>
        <v>42195.291666666672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H2829" t="s">
        <v>8224</v>
      </c>
      <c r="I2829" t="s">
        <v>8246</v>
      </c>
      <c r="K2829">
        <v>1464971400</v>
      </c>
      <c r="L2829">
        <v>1462379066</v>
      </c>
      <c r="M2829" t="b">
        <v>0</v>
      </c>
      <c r="N2829">
        <v>23</v>
      </c>
      <c r="O2829" s="9">
        <f t="shared" si="308"/>
        <v>120.25</v>
      </c>
      <c r="P2829" s="12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t="b">
        <v>1</v>
      </c>
      <c r="T2829" t="s">
        <v>8271</v>
      </c>
      <c r="U2829" s="6">
        <f t="shared" si="312"/>
        <v>42494.683634259258</v>
      </c>
      <c r="V2829" s="9">
        <f t="shared" si="314"/>
        <v>2016</v>
      </c>
      <c r="W2829" s="6">
        <f t="shared" si="313"/>
        <v>42524.6875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H2830" t="s">
        <v>8225</v>
      </c>
      <c r="I2830" t="s">
        <v>8247</v>
      </c>
      <c r="K2830">
        <v>1443826800</v>
      </c>
      <c r="L2830">
        <v>1441606869</v>
      </c>
      <c r="M2830" t="b">
        <v>0</v>
      </c>
      <c r="N2830">
        <v>97</v>
      </c>
      <c r="O2830" s="9">
        <f t="shared" si="308"/>
        <v>100.37894736842105</v>
      </c>
      <c r="P2830" s="12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t="b">
        <v>1</v>
      </c>
      <c r="T2830" t="s">
        <v>8271</v>
      </c>
      <c r="U2830" s="6">
        <f t="shared" si="312"/>
        <v>42254.264687499999</v>
      </c>
      <c r="V2830" s="9">
        <f t="shared" si="314"/>
        <v>2015</v>
      </c>
      <c r="W2830" s="6">
        <f t="shared" si="313"/>
        <v>42279.958333333328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H2831" t="s">
        <v>8225</v>
      </c>
      <c r="I2831" t="s">
        <v>8247</v>
      </c>
      <c r="K2831">
        <v>1464863118</v>
      </c>
      <c r="L2831">
        <v>1462443918</v>
      </c>
      <c r="M2831" t="b">
        <v>0</v>
      </c>
      <c r="N2831">
        <v>76</v>
      </c>
      <c r="O2831" s="9">
        <f t="shared" si="308"/>
        <v>106.52</v>
      </c>
      <c r="P2831" s="12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t="b">
        <v>1</v>
      </c>
      <c r="T2831" t="s">
        <v>8271</v>
      </c>
      <c r="U2831" s="6">
        <f t="shared" si="312"/>
        <v>42495.434236111112</v>
      </c>
      <c r="V2831" s="9">
        <f t="shared" si="314"/>
        <v>2016</v>
      </c>
      <c r="W2831" s="6">
        <f t="shared" si="313"/>
        <v>42523.434236111112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H2832" t="s">
        <v>8224</v>
      </c>
      <c r="I2832" t="s">
        <v>8246</v>
      </c>
      <c r="K2832">
        <v>1399867140</v>
      </c>
      <c r="L2832">
        <v>1398802148</v>
      </c>
      <c r="M2832" t="b">
        <v>0</v>
      </c>
      <c r="N2832">
        <v>11</v>
      </c>
      <c r="O2832" s="9">
        <f t="shared" si="308"/>
        <v>100</v>
      </c>
      <c r="P2832" s="1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t="b">
        <v>1</v>
      </c>
      <c r="T2832" t="s">
        <v>8271</v>
      </c>
      <c r="U2832" s="6">
        <f t="shared" si="312"/>
        <v>41758.839675925927</v>
      </c>
      <c r="V2832" s="9">
        <f t="shared" si="314"/>
        <v>2014</v>
      </c>
      <c r="W2832" s="6">
        <f t="shared" si="313"/>
        <v>41771.165972222225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H2833" t="s">
        <v>8224</v>
      </c>
      <c r="I2833" t="s">
        <v>8246</v>
      </c>
      <c r="K2833">
        <v>1437076070</v>
      </c>
      <c r="L2833">
        <v>1434484070</v>
      </c>
      <c r="M2833" t="b">
        <v>0</v>
      </c>
      <c r="N2833">
        <v>52</v>
      </c>
      <c r="O2833" s="9">
        <f t="shared" si="308"/>
        <v>110.66666666666667</v>
      </c>
      <c r="P2833" s="12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t="b">
        <v>1</v>
      </c>
      <c r="T2833" t="s">
        <v>8271</v>
      </c>
      <c r="U2833" s="6">
        <f t="shared" si="312"/>
        <v>42171.824884259258</v>
      </c>
      <c r="V2833" s="9">
        <f t="shared" si="314"/>
        <v>2015</v>
      </c>
      <c r="W2833" s="6">
        <f t="shared" si="313"/>
        <v>42201.824884259258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H2834" t="s">
        <v>8225</v>
      </c>
      <c r="I2834" t="s">
        <v>8247</v>
      </c>
      <c r="K2834">
        <v>1416780000</v>
      </c>
      <c r="L2834">
        <v>1414342894</v>
      </c>
      <c r="M2834" t="b">
        <v>0</v>
      </c>
      <c r="N2834">
        <v>95</v>
      </c>
      <c r="O2834" s="9">
        <f t="shared" si="308"/>
        <v>114.7196</v>
      </c>
      <c r="P2834" s="12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t="b">
        <v>1</v>
      </c>
      <c r="T2834" t="s">
        <v>8271</v>
      </c>
      <c r="U2834" s="6">
        <f t="shared" si="312"/>
        <v>41938.709421296298</v>
      </c>
      <c r="V2834" s="9">
        <f t="shared" si="314"/>
        <v>2014</v>
      </c>
      <c r="W2834" s="6">
        <f t="shared" si="313"/>
        <v>41966.916666666672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H2835" t="s">
        <v>8224</v>
      </c>
      <c r="I2835" t="s">
        <v>8246</v>
      </c>
      <c r="K2835">
        <v>1444528800</v>
      </c>
      <c r="L2835">
        <v>1442804633</v>
      </c>
      <c r="M2835" t="b">
        <v>0</v>
      </c>
      <c r="N2835">
        <v>35</v>
      </c>
      <c r="O2835" s="9">
        <f t="shared" si="308"/>
        <v>108.25925925925925</v>
      </c>
      <c r="P2835" s="12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t="b">
        <v>1</v>
      </c>
      <c r="T2835" t="s">
        <v>8271</v>
      </c>
      <c r="U2835" s="6">
        <f t="shared" si="312"/>
        <v>42268.127696759257</v>
      </c>
      <c r="V2835" s="9">
        <f t="shared" si="314"/>
        <v>2015</v>
      </c>
      <c r="W2835" s="6">
        <f t="shared" si="313"/>
        <v>42288.083333333328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H2836" t="s">
        <v>8225</v>
      </c>
      <c r="I2836" t="s">
        <v>8247</v>
      </c>
      <c r="K2836">
        <v>1422658930</v>
      </c>
      <c r="L2836">
        <v>1421362930</v>
      </c>
      <c r="M2836" t="b">
        <v>0</v>
      </c>
      <c r="N2836">
        <v>21</v>
      </c>
      <c r="O2836" s="9">
        <f t="shared" si="308"/>
        <v>170</v>
      </c>
      <c r="P2836" s="12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t="b">
        <v>1</v>
      </c>
      <c r="T2836" t="s">
        <v>8271</v>
      </c>
      <c r="U2836" s="6">
        <f t="shared" si="312"/>
        <v>42019.959837962961</v>
      </c>
      <c r="V2836" s="9">
        <f t="shared" si="314"/>
        <v>2015</v>
      </c>
      <c r="W2836" s="6">
        <f t="shared" si="313"/>
        <v>42034.959837962961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H2837" t="s">
        <v>8225</v>
      </c>
      <c r="I2837" t="s">
        <v>8247</v>
      </c>
      <c r="K2837">
        <v>1449273600</v>
      </c>
      <c r="L2837">
        <v>1446742417</v>
      </c>
      <c r="M2837" t="b">
        <v>0</v>
      </c>
      <c r="N2837">
        <v>93</v>
      </c>
      <c r="O2837" s="9">
        <f t="shared" si="308"/>
        <v>187.09899999999999</v>
      </c>
      <c r="P2837" s="12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t="b">
        <v>1</v>
      </c>
      <c r="T2837" t="s">
        <v>8271</v>
      </c>
      <c r="U2837" s="6">
        <f t="shared" si="312"/>
        <v>42313.703900462962</v>
      </c>
      <c r="V2837" s="9">
        <f t="shared" si="314"/>
        <v>2015</v>
      </c>
      <c r="W2837" s="6">
        <f t="shared" si="313"/>
        <v>42343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H2838" t="s">
        <v>8224</v>
      </c>
      <c r="I2838" t="s">
        <v>8246</v>
      </c>
      <c r="K2838">
        <v>1487393940</v>
      </c>
      <c r="L2838">
        <v>1484115418</v>
      </c>
      <c r="M2838" t="b">
        <v>0</v>
      </c>
      <c r="N2838">
        <v>11</v>
      </c>
      <c r="O2838" s="9">
        <f t="shared" si="308"/>
        <v>107.77777777777777</v>
      </c>
      <c r="P2838" s="12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t="b">
        <v>1</v>
      </c>
      <c r="T2838" t="s">
        <v>8271</v>
      </c>
      <c r="U2838" s="6">
        <f t="shared" si="312"/>
        <v>42746.261782407411</v>
      </c>
      <c r="V2838" s="9">
        <f t="shared" si="314"/>
        <v>2017</v>
      </c>
      <c r="W2838" s="6">
        <f t="shared" si="313"/>
        <v>42784.207638888889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H2839" t="s">
        <v>8229</v>
      </c>
      <c r="I2839" t="s">
        <v>8251</v>
      </c>
      <c r="K2839">
        <v>1449701284</v>
      </c>
      <c r="L2839">
        <v>1446241684</v>
      </c>
      <c r="M2839" t="b">
        <v>0</v>
      </c>
      <c r="N2839">
        <v>21</v>
      </c>
      <c r="O2839" s="9">
        <f t="shared" si="308"/>
        <v>100</v>
      </c>
      <c r="P2839" s="12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t="b">
        <v>1</v>
      </c>
      <c r="T2839" t="s">
        <v>8271</v>
      </c>
      <c r="U2839" s="6">
        <f t="shared" si="312"/>
        <v>42307.908379629633</v>
      </c>
      <c r="V2839" s="9">
        <f t="shared" si="314"/>
        <v>2015</v>
      </c>
      <c r="W2839" s="6">
        <f t="shared" si="313"/>
        <v>42347.950046296297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H2840" t="s">
        <v>8224</v>
      </c>
      <c r="I2840" t="s">
        <v>8246</v>
      </c>
      <c r="K2840">
        <v>1407967200</v>
      </c>
      <c r="L2840">
        <v>1406039696</v>
      </c>
      <c r="M2840" t="b">
        <v>0</v>
      </c>
      <c r="N2840">
        <v>54</v>
      </c>
      <c r="O2840" s="9">
        <f t="shared" si="308"/>
        <v>120.25</v>
      </c>
      <c r="P2840" s="12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t="b">
        <v>1</v>
      </c>
      <c r="T2840" t="s">
        <v>8271</v>
      </c>
      <c r="U2840" s="6">
        <f t="shared" si="312"/>
        <v>41842.607592592591</v>
      </c>
      <c r="V2840" s="9">
        <f t="shared" si="314"/>
        <v>2014</v>
      </c>
      <c r="W2840" s="6">
        <f t="shared" si="313"/>
        <v>41864.916666666664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H2841" t="s">
        <v>8224</v>
      </c>
      <c r="I2841" t="s">
        <v>8246</v>
      </c>
      <c r="K2841">
        <v>1408942740</v>
      </c>
      <c r="L2841">
        <v>1406958354</v>
      </c>
      <c r="M2841" t="b">
        <v>0</v>
      </c>
      <c r="N2841">
        <v>31</v>
      </c>
      <c r="O2841" s="9">
        <f t="shared" si="308"/>
        <v>111.42857142857143</v>
      </c>
      <c r="P2841" s="12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t="b">
        <v>1</v>
      </c>
      <c r="T2841" t="s">
        <v>8271</v>
      </c>
      <c r="U2841" s="6">
        <f t="shared" si="312"/>
        <v>41853.240208333329</v>
      </c>
      <c r="V2841" s="9">
        <f t="shared" si="314"/>
        <v>2014</v>
      </c>
      <c r="W2841" s="6">
        <f t="shared" si="313"/>
        <v>41876.207638888889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H2842" t="s">
        <v>8225</v>
      </c>
      <c r="I2842" t="s">
        <v>8247</v>
      </c>
      <c r="K2842">
        <v>1426698000</v>
      </c>
      <c r="L2842">
        <v>1424825479</v>
      </c>
      <c r="M2842" t="b">
        <v>0</v>
      </c>
      <c r="N2842">
        <v>132</v>
      </c>
      <c r="O2842" s="9">
        <f t="shared" si="308"/>
        <v>104</v>
      </c>
      <c r="P2842" s="1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t="b">
        <v>1</v>
      </c>
      <c r="T2842" t="s">
        <v>8271</v>
      </c>
      <c r="U2842" s="6">
        <f t="shared" si="312"/>
        <v>42060.035636574074</v>
      </c>
      <c r="V2842" s="9">
        <f t="shared" si="314"/>
        <v>2015</v>
      </c>
      <c r="W2842" s="6">
        <f t="shared" si="313"/>
        <v>42081.708333333328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H2843" t="s">
        <v>8225</v>
      </c>
      <c r="I2843" t="s">
        <v>8247</v>
      </c>
      <c r="K2843">
        <v>1450032297</v>
      </c>
      <c r="L2843">
        <v>1444844697</v>
      </c>
      <c r="M2843" t="b">
        <v>0</v>
      </c>
      <c r="N2843">
        <v>1</v>
      </c>
      <c r="O2843" s="9">
        <f t="shared" si="308"/>
        <v>1</v>
      </c>
      <c r="P2843" s="12">
        <f t="shared" si="309"/>
        <v>10</v>
      </c>
      <c r="Q2843" t="str">
        <f t="shared" si="310"/>
        <v>theater</v>
      </c>
      <c r="R2843" t="str">
        <f t="shared" si="311"/>
        <v>plays</v>
      </c>
      <c r="S2843" t="b">
        <v>0</v>
      </c>
      <c r="T2843" t="s">
        <v>8271</v>
      </c>
      <c r="U2843" s="6">
        <f t="shared" si="312"/>
        <v>42291.739548611113</v>
      </c>
      <c r="V2843" s="9">
        <f t="shared" si="314"/>
        <v>2015</v>
      </c>
      <c r="W2843" s="6">
        <f t="shared" si="313"/>
        <v>42351.781215277777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H2844" t="s">
        <v>8225</v>
      </c>
      <c r="I2844" t="s">
        <v>8247</v>
      </c>
      <c r="K2844">
        <v>1403348400</v>
      </c>
      <c r="L2844">
        <v>1401058295</v>
      </c>
      <c r="M2844" t="b">
        <v>0</v>
      </c>
      <c r="N2844">
        <v>0</v>
      </c>
      <c r="O2844" s="9">
        <f t="shared" si="308"/>
        <v>0</v>
      </c>
      <c r="P2844" s="12">
        <f t="shared" si="309"/>
        <v>0</v>
      </c>
      <c r="Q2844" t="str">
        <f t="shared" si="310"/>
        <v>theater</v>
      </c>
      <c r="R2844" t="str">
        <f t="shared" si="311"/>
        <v>plays</v>
      </c>
      <c r="S2844" t="b">
        <v>0</v>
      </c>
      <c r="T2844" t="s">
        <v>8271</v>
      </c>
      <c r="U2844" s="6">
        <f t="shared" si="312"/>
        <v>41784.95248842593</v>
      </c>
      <c r="V2844" s="9">
        <f t="shared" si="314"/>
        <v>2014</v>
      </c>
      <c r="W2844" s="6">
        <f t="shared" si="313"/>
        <v>41811.458333333336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H2845" t="s">
        <v>8224</v>
      </c>
      <c r="I2845" t="s">
        <v>8246</v>
      </c>
      <c r="K2845">
        <v>1465790400</v>
      </c>
      <c r="L2845">
        <v>1462210950</v>
      </c>
      <c r="M2845" t="b">
        <v>0</v>
      </c>
      <c r="N2845">
        <v>0</v>
      </c>
      <c r="O2845" s="9">
        <f t="shared" si="308"/>
        <v>0</v>
      </c>
      <c r="P2845" s="12">
        <f t="shared" si="309"/>
        <v>0</v>
      </c>
      <c r="Q2845" t="str">
        <f t="shared" si="310"/>
        <v>theater</v>
      </c>
      <c r="R2845" t="str">
        <f t="shared" si="311"/>
        <v>plays</v>
      </c>
      <c r="S2845" t="b">
        <v>0</v>
      </c>
      <c r="T2845" t="s">
        <v>8271</v>
      </c>
      <c r="U2845" s="6">
        <f t="shared" si="312"/>
        <v>42492.737847222219</v>
      </c>
      <c r="V2845" s="9">
        <f t="shared" si="314"/>
        <v>2016</v>
      </c>
      <c r="W2845" s="6">
        <f t="shared" si="313"/>
        <v>42534.166666666672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H2846" t="s">
        <v>8239</v>
      </c>
      <c r="I2846" t="s">
        <v>8249</v>
      </c>
      <c r="K2846">
        <v>1483535180</v>
      </c>
      <c r="L2846">
        <v>1480943180</v>
      </c>
      <c r="M2846" t="b">
        <v>0</v>
      </c>
      <c r="N2846">
        <v>1</v>
      </c>
      <c r="O2846" s="9">
        <f t="shared" si="308"/>
        <v>5.4545454545454541</v>
      </c>
      <c r="P2846" s="12">
        <f t="shared" si="309"/>
        <v>30</v>
      </c>
      <c r="Q2846" t="str">
        <f t="shared" si="310"/>
        <v>theater</v>
      </c>
      <c r="R2846" t="str">
        <f t="shared" si="311"/>
        <v>plays</v>
      </c>
      <c r="S2846" t="b">
        <v>0</v>
      </c>
      <c r="T2846" t="s">
        <v>8271</v>
      </c>
      <c r="U2846" s="6">
        <f t="shared" si="312"/>
        <v>42709.546064814815</v>
      </c>
      <c r="V2846" s="9">
        <f t="shared" si="314"/>
        <v>2016</v>
      </c>
      <c r="W2846" s="6">
        <f t="shared" si="313"/>
        <v>42739.546064814815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H2847" t="s">
        <v>8224</v>
      </c>
      <c r="I2847" t="s">
        <v>8246</v>
      </c>
      <c r="K2847">
        <v>1433723033</v>
      </c>
      <c r="L2847">
        <v>1428539033</v>
      </c>
      <c r="M2847" t="b">
        <v>0</v>
      </c>
      <c r="N2847">
        <v>39</v>
      </c>
      <c r="O2847" s="9">
        <f t="shared" si="308"/>
        <v>31.546666666666667</v>
      </c>
      <c r="P2847" s="12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t="b">
        <v>0</v>
      </c>
      <c r="T2847" t="s">
        <v>8271</v>
      </c>
      <c r="U2847" s="6">
        <f t="shared" si="312"/>
        <v>42103.016585648147</v>
      </c>
      <c r="V2847" s="9">
        <f t="shared" si="314"/>
        <v>2015</v>
      </c>
      <c r="W2847" s="6">
        <f t="shared" si="313"/>
        <v>42163.016585648147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H2848" t="s">
        <v>8224</v>
      </c>
      <c r="I2848" t="s">
        <v>8246</v>
      </c>
      <c r="K2848">
        <v>1432917394</v>
      </c>
      <c r="L2848">
        <v>1429029394</v>
      </c>
      <c r="M2848" t="b">
        <v>0</v>
      </c>
      <c r="N2848">
        <v>0</v>
      </c>
      <c r="O2848" s="9">
        <f t="shared" si="308"/>
        <v>0</v>
      </c>
      <c r="P2848" s="12">
        <f t="shared" si="309"/>
        <v>0</v>
      </c>
      <c r="Q2848" t="str">
        <f t="shared" si="310"/>
        <v>theater</v>
      </c>
      <c r="R2848" t="str">
        <f t="shared" si="311"/>
        <v>plays</v>
      </c>
      <c r="S2848" t="b">
        <v>0</v>
      </c>
      <c r="T2848" t="s">
        <v>8271</v>
      </c>
      <c r="U2848" s="6">
        <f t="shared" si="312"/>
        <v>42108.692060185189</v>
      </c>
      <c r="V2848" s="9">
        <f t="shared" si="314"/>
        <v>2015</v>
      </c>
      <c r="W2848" s="6">
        <f t="shared" si="313"/>
        <v>42153.692060185189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H2849" t="s">
        <v>8224</v>
      </c>
      <c r="I2849" t="s">
        <v>8246</v>
      </c>
      <c r="K2849">
        <v>1464031265</v>
      </c>
      <c r="L2849">
        <v>1458847265</v>
      </c>
      <c r="M2849" t="b">
        <v>0</v>
      </c>
      <c r="N2849">
        <v>0</v>
      </c>
      <c r="O2849" s="9">
        <f t="shared" si="308"/>
        <v>0</v>
      </c>
      <c r="P2849" s="12">
        <f t="shared" si="309"/>
        <v>0</v>
      </c>
      <c r="Q2849" t="str">
        <f t="shared" si="310"/>
        <v>theater</v>
      </c>
      <c r="R2849" t="str">
        <f t="shared" si="311"/>
        <v>plays</v>
      </c>
      <c r="S2849" t="b">
        <v>0</v>
      </c>
      <c r="T2849" t="s">
        <v>8271</v>
      </c>
      <c r="U2849" s="6">
        <f t="shared" si="312"/>
        <v>42453.806307870371</v>
      </c>
      <c r="V2849" s="9">
        <f t="shared" si="314"/>
        <v>2016</v>
      </c>
      <c r="W2849" s="6">
        <f t="shared" si="313"/>
        <v>42513.806307870371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H2850" t="s">
        <v>8224</v>
      </c>
      <c r="I2850" t="s">
        <v>8246</v>
      </c>
      <c r="K2850">
        <v>1432913659</v>
      </c>
      <c r="L2850">
        <v>1430321659</v>
      </c>
      <c r="M2850" t="b">
        <v>0</v>
      </c>
      <c r="N2850">
        <v>3</v>
      </c>
      <c r="O2850" s="9">
        <f t="shared" si="308"/>
        <v>0.2</v>
      </c>
      <c r="P2850" s="12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t="b">
        <v>0</v>
      </c>
      <c r="T2850" t="s">
        <v>8271</v>
      </c>
      <c r="U2850" s="6">
        <f t="shared" si="312"/>
        <v>42123.648831018523</v>
      </c>
      <c r="V2850" s="9">
        <f t="shared" si="314"/>
        <v>2015</v>
      </c>
      <c r="W2850" s="6">
        <f t="shared" si="313"/>
        <v>42153.648831018523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H2851" t="s">
        <v>8225</v>
      </c>
      <c r="I2851" t="s">
        <v>8247</v>
      </c>
      <c r="K2851">
        <v>1461406600</v>
      </c>
      <c r="L2851">
        <v>1458814600</v>
      </c>
      <c r="M2851" t="b">
        <v>0</v>
      </c>
      <c r="N2851">
        <v>1</v>
      </c>
      <c r="O2851" s="9">
        <f t="shared" si="308"/>
        <v>1</v>
      </c>
      <c r="P2851" s="12">
        <f t="shared" si="309"/>
        <v>5</v>
      </c>
      <c r="Q2851" t="str">
        <f t="shared" si="310"/>
        <v>theater</v>
      </c>
      <c r="R2851" t="str">
        <f t="shared" si="311"/>
        <v>plays</v>
      </c>
      <c r="S2851" t="b">
        <v>0</v>
      </c>
      <c r="T2851" t="s">
        <v>8271</v>
      </c>
      <c r="U2851" s="6">
        <f t="shared" si="312"/>
        <v>42453.428240740745</v>
      </c>
      <c r="V2851" s="9">
        <f t="shared" si="314"/>
        <v>2016</v>
      </c>
      <c r="W2851" s="6">
        <f t="shared" si="313"/>
        <v>42483.428240740745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H2852" t="s">
        <v>8224</v>
      </c>
      <c r="I2852" t="s">
        <v>8246</v>
      </c>
      <c r="K2852">
        <v>1409962211</v>
      </c>
      <c r="L2852">
        <v>1407370211</v>
      </c>
      <c r="M2852" t="b">
        <v>0</v>
      </c>
      <c r="N2852">
        <v>13</v>
      </c>
      <c r="O2852" s="9">
        <f t="shared" si="308"/>
        <v>3.8875000000000002</v>
      </c>
      <c r="P2852" s="1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t="b">
        <v>0</v>
      </c>
      <c r="T2852" t="s">
        <v>8271</v>
      </c>
      <c r="U2852" s="6">
        <f t="shared" si="312"/>
        <v>41858.007071759261</v>
      </c>
      <c r="V2852" s="9">
        <f t="shared" si="314"/>
        <v>2014</v>
      </c>
      <c r="W2852" s="6">
        <f t="shared" si="313"/>
        <v>41888.007071759261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H2853" t="s">
        <v>8241</v>
      </c>
      <c r="I2853" t="s">
        <v>8249</v>
      </c>
      <c r="K2853">
        <v>1454109420</v>
      </c>
      <c r="L2853">
        <v>1453334629</v>
      </c>
      <c r="M2853" t="b">
        <v>0</v>
      </c>
      <c r="N2853">
        <v>0</v>
      </c>
      <c r="O2853" s="9">
        <f t="shared" si="308"/>
        <v>0</v>
      </c>
      <c r="P2853" s="12">
        <f t="shared" si="309"/>
        <v>0</v>
      </c>
      <c r="Q2853" t="str">
        <f t="shared" si="310"/>
        <v>theater</v>
      </c>
      <c r="R2853" t="str">
        <f t="shared" si="311"/>
        <v>plays</v>
      </c>
      <c r="S2853" t="b">
        <v>0</v>
      </c>
      <c r="T2853" t="s">
        <v>8271</v>
      </c>
      <c r="U2853" s="6">
        <f t="shared" si="312"/>
        <v>42390.002650462964</v>
      </c>
      <c r="V2853" s="9">
        <f t="shared" si="314"/>
        <v>2016</v>
      </c>
      <c r="W2853" s="6">
        <f t="shared" si="313"/>
        <v>42398.970138888893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H2854" t="s">
        <v>8224</v>
      </c>
      <c r="I2854" t="s">
        <v>8246</v>
      </c>
      <c r="K2854">
        <v>1403312703</v>
      </c>
      <c r="L2854">
        <v>1400720703</v>
      </c>
      <c r="M2854" t="b">
        <v>0</v>
      </c>
      <c r="N2854">
        <v>6</v>
      </c>
      <c r="O2854" s="9">
        <f t="shared" si="308"/>
        <v>1.9</v>
      </c>
      <c r="P2854" s="12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t="b">
        <v>0</v>
      </c>
      <c r="T2854" t="s">
        <v>8271</v>
      </c>
      <c r="U2854" s="6">
        <f t="shared" si="312"/>
        <v>41781.045173611114</v>
      </c>
      <c r="V2854" s="9">
        <f t="shared" si="314"/>
        <v>2014</v>
      </c>
      <c r="W2854" s="6">
        <f t="shared" si="313"/>
        <v>41811.045173611114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H2855" t="s">
        <v>8229</v>
      </c>
      <c r="I2855" t="s">
        <v>8251</v>
      </c>
      <c r="K2855">
        <v>1410669297</v>
      </c>
      <c r="L2855">
        <v>1405485297</v>
      </c>
      <c r="M2855" t="b">
        <v>0</v>
      </c>
      <c r="N2855">
        <v>0</v>
      </c>
      <c r="O2855" s="9">
        <f t="shared" si="308"/>
        <v>0</v>
      </c>
      <c r="P2855" s="12">
        <f t="shared" si="309"/>
        <v>0</v>
      </c>
      <c r="Q2855" t="str">
        <f t="shared" si="310"/>
        <v>theater</v>
      </c>
      <c r="R2855" t="str">
        <f t="shared" si="311"/>
        <v>plays</v>
      </c>
      <c r="S2855" t="b">
        <v>0</v>
      </c>
      <c r="T2855" t="s">
        <v>8271</v>
      </c>
      <c r="U2855" s="6">
        <f t="shared" si="312"/>
        <v>41836.190937499996</v>
      </c>
      <c r="V2855" s="9">
        <f t="shared" si="314"/>
        <v>2014</v>
      </c>
      <c r="W2855" s="6">
        <f t="shared" si="313"/>
        <v>41896.190937499996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H2856" t="s">
        <v>8225</v>
      </c>
      <c r="I2856" t="s">
        <v>8247</v>
      </c>
      <c r="K2856">
        <v>1431018719</v>
      </c>
      <c r="L2856">
        <v>1429290719</v>
      </c>
      <c r="M2856" t="b">
        <v>0</v>
      </c>
      <c r="N2856">
        <v>14</v>
      </c>
      <c r="O2856" s="9">
        <f t="shared" si="308"/>
        <v>41.7</v>
      </c>
      <c r="P2856" s="12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t="b">
        <v>0</v>
      </c>
      <c r="T2856" t="s">
        <v>8271</v>
      </c>
      <c r="U2856" s="6">
        <f t="shared" si="312"/>
        <v>42111.71665509259</v>
      </c>
      <c r="V2856" s="9">
        <f t="shared" si="314"/>
        <v>2015</v>
      </c>
      <c r="W2856" s="6">
        <f t="shared" si="313"/>
        <v>42131.71665509259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H2857" t="s">
        <v>8224</v>
      </c>
      <c r="I2857" t="s">
        <v>8246</v>
      </c>
      <c r="K2857">
        <v>1454110440</v>
      </c>
      <c r="L2857">
        <v>1451607071</v>
      </c>
      <c r="M2857" t="b">
        <v>0</v>
      </c>
      <c r="N2857">
        <v>5</v>
      </c>
      <c r="O2857" s="9">
        <f t="shared" si="308"/>
        <v>50</v>
      </c>
      <c r="P2857" s="12">
        <f t="shared" si="309"/>
        <v>60</v>
      </c>
      <c r="Q2857" t="str">
        <f t="shared" si="310"/>
        <v>theater</v>
      </c>
      <c r="R2857" t="str">
        <f t="shared" si="311"/>
        <v>plays</v>
      </c>
      <c r="S2857" t="b">
        <v>0</v>
      </c>
      <c r="T2857" t="s">
        <v>8271</v>
      </c>
      <c r="U2857" s="6">
        <f t="shared" si="312"/>
        <v>42370.007766203707</v>
      </c>
      <c r="V2857" s="9">
        <f t="shared" si="314"/>
        <v>2016</v>
      </c>
      <c r="W2857" s="6">
        <f t="shared" si="313"/>
        <v>42398.981944444444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H2858" t="s">
        <v>8224</v>
      </c>
      <c r="I2858" t="s">
        <v>8246</v>
      </c>
      <c r="K2858">
        <v>1439069640</v>
      </c>
      <c r="L2858">
        <v>1433897647</v>
      </c>
      <c r="M2858" t="b">
        <v>0</v>
      </c>
      <c r="N2858">
        <v>6</v>
      </c>
      <c r="O2858" s="9">
        <f t="shared" si="308"/>
        <v>4.8666666666666663</v>
      </c>
      <c r="P2858" s="12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t="b">
        <v>0</v>
      </c>
      <c r="T2858" t="s">
        <v>8271</v>
      </c>
      <c r="U2858" s="6">
        <f t="shared" si="312"/>
        <v>42165.037581018521</v>
      </c>
      <c r="V2858" s="9">
        <f t="shared" si="314"/>
        <v>2015</v>
      </c>
      <c r="W2858" s="6">
        <f t="shared" si="313"/>
        <v>42224.898611111115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H2859" t="s">
        <v>8238</v>
      </c>
      <c r="I2859" t="s">
        <v>8256</v>
      </c>
      <c r="K2859">
        <v>1487613600</v>
      </c>
      <c r="L2859">
        <v>1482444295</v>
      </c>
      <c r="M2859" t="b">
        <v>0</v>
      </c>
      <c r="N2859">
        <v>15</v>
      </c>
      <c r="O2859" s="9">
        <f t="shared" si="308"/>
        <v>19.736842105263158</v>
      </c>
      <c r="P2859" s="12">
        <f t="shared" si="309"/>
        <v>500</v>
      </c>
      <c r="Q2859" t="str">
        <f t="shared" si="310"/>
        <v>theater</v>
      </c>
      <c r="R2859" t="str">
        <f t="shared" si="311"/>
        <v>plays</v>
      </c>
      <c r="S2859" t="b">
        <v>0</v>
      </c>
      <c r="T2859" t="s">
        <v>8271</v>
      </c>
      <c r="U2859" s="6">
        <f t="shared" si="312"/>
        <v>42726.920081018514</v>
      </c>
      <c r="V2859" s="9">
        <f t="shared" si="314"/>
        <v>2016</v>
      </c>
      <c r="W2859" s="6">
        <f t="shared" si="313"/>
        <v>42786.75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H2860" t="s">
        <v>8233</v>
      </c>
      <c r="I2860" t="s">
        <v>8249</v>
      </c>
      <c r="K2860">
        <v>1417778880</v>
      </c>
      <c r="L2860">
        <v>1415711095</v>
      </c>
      <c r="M2860" t="b">
        <v>0</v>
      </c>
      <c r="N2860">
        <v>0</v>
      </c>
      <c r="O2860" s="9">
        <f t="shared" si="308"/>
        <v>0</v>
      </c>
      <c r="P2860" s="12">
        <f t="shared" si="309"/>
        <v>0</v>
      </c>
      <c r="Q2860" t="str">
        <f t="shared" si="310"/>
        <v>theater</v>
      </c>
      <c r="R2860" t="str">
        <f t="shared" si="311"/>
        <v>plays</v>
      </c>
      <c r="S2860" t="b">
        <v>0</v>
      </c>
      <c r="T2860" t="s">
        <v>8271</v>
      </c>
      <c r="U2860" s="6">
        <f t="shared" si="312"/>
        <v>41954.545081018514</v>
      </c>
      <c r="V2860" s="9">
        <f t="shared" si="314"/>
        <v>2014</v>
      </c>
      <c r="W2860" s="6">
        <f t="shared" si="313"/>
        <v>41978.477777777778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H2861" t="s">
        <v>8226</v>
      </c>
      <c r="I2861" t="s">
        <v>8248</v>
      </c>
      <c r="K2861">
        <v>1444984904</v>
      </c>
      <c r="L2861">
        <v>1439800904</v>
      </c>
      <c r="M2861" t="b">
        <v>0</v>
      </c>
      <c r="N2861">
        <v>1</v>
      </c>
      <c r="O2861" s="9">
        <f t="shared" si="308"/>
        <v>1.75</v>
      </c>
      <c r="P2861" s="12">
        <f t="shared" si="309"/>
        <v>35</v>
      </c>
      <c r="Q2861" t="str">
        <f t="shared" si="310"/>
        <v>theater</v>
      </c>
      <c r="R2861" t="str">
        <f t="shared" si="311"/>
        <v>plays</v>
      </c>
      <c r="S2861" t="b">
        <v>0</v>
      </c>
      <c r="T2861" t="s">
        <v>8271</v>
      </c>
      <c r="U2861" s="6">
        <f t="shared" si="312"/>
        <v>42233.362314814818</v>
      </c>
      <c r="V2861" s="9">
        <f t="shared" si="314"/>
        <v>2015</v>
      </c>
      <c r="W2861" s="6">
        <f t="shared" si="313"/>
        <v>42293.362314814818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H2862" t="s">
        <v>8224</v>
      </c>
      <c r="I2862" t="s">
        <v>8246</v>
      </c>
      <c r="K2862">
        <v>1466363576</v>
      </c>
      <c r="L2862">
        <v>1461179576</v>
      </c>
      <c r="M2862" t="b">
        <v>0</v>
      </c>
      <c r="N2862">
        <v>9</v>
      </c>
      <c r="O2862" s="9">
        <f t="shared" si="308"/>
        <v>6.65</v>
      </c>
      <c r="P2862" s="1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t="b">
        <v>0</v>
      </c>
      <c r="T2862" t="s">
        <v>8271</v>
      </c>
      <c r="U2862" s="6">
        <f t="shared" si="312"/>
        <v>42480.80064814815</v>
      </c>
      <c r="V2862" s="9">
        <f t="shared" si="314"/>
        <v>2016</v>
      </c>
      <c r="W2862" s="6">
        <f t="shared" si="313"/>
        <v>42540.80064814815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H2863" t="s">
        <v>8226</v>
      </c>
      <c r="I2863" t="s">
        <v>8248</v>
      </c>
      <c r="K2863">
        <v>1443103848</v>
      </c>
      <c r="L2863">
        <v>1441894248</v>
      </c>
      <c r="M2863" t="b">
        <v>0</v>
      </c>
      <c r="N2863">
        <v>3</v>
      </c>
      <c r="O2863" s="9">
        <f t="shared" si="308"/>
        <v>32</v>
      </c>
      <c r="P2863" s="12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t="b">
        <v>0</v>
      </c>
      <c r="T2863" t="s">
        <v>8271</v>
      </c>
      <c r="U2863" s="6">
        <f t="shared" si="312"/>
        <v>42257.590833333335</v>
      </c>
      <c r="V2863" s="9">
        <f t="shared" si="314"/>
        <v>2015</v>
      </c>
      <c r="W2863" s="6">
        <f t="shared" si="313"/>
        <v>42271.590833333335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H2864" t="s">
        <v>8224</v>
      </c>
      <c r="I2864" t="s">
        <v>8246</v>
      </c>
      <c r="K2864">
        <v>1403636229</v>
      </c>
      <c r="L2864">
        <v>1401044229</v>
      </c>
      <c r="M2864" t="b">
        <v>0</v>
      </c>
      <c r="N2864">
        <v>3</v>
      </c>
      <c r="O2864" s="9">
        <f t="shared" si="308"/>
        <v>0.43307086614173229</v>
      </c>
      <c r="P2864" s="12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t="b">
        <v>0</v>
      </c>
      <c r="T2864" t="s">
        <v>8271</v>
      </c>
      <c r="U2864" s="6">
        <f t="shared" si="312"/>
        <v>41784.789687500001</v>
      </c>
      <c r="V2864" s="9">
        <f t="shared" si="314"/>
        <v>2014</v>
      </c>
      <c r="W2864" s="6">
        <f t="shared" si="313"/>
        <v>41814.789687500001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H2865" t="s">
        <v>8224</v>
      </c>
      <c r="I2865" t="s">
        <v>8246</v>
      </c>
      <c r="K2865">
        <v>1410279123</v>
      </c>
      <c r="L2865">
        <v>1405095123</v>
      </c>
      <c r="M2865" t="b">
        <v>0</v>
      </c>
      <c r="N2865">
        <v>1</v>
      </c>
      <c r="O2865" s="9">
        <f t="shared" si="308"/>
        <v>0.04</v>
      </c>
      <c r="P2865" s="12">
        <f t="shared" si="309"/>
        <v>20</v>
      </c>
      <c r="Q2865" t="str">
        <f t="shared" si="310"/>
        <v>theater</v>
      </c>
      <c r="R2865" t="str">
        <f t="shared" si="311"/>
        <v>plays</v>
      </c>
      <c r="S2865" t="b">
        <v>0</v>
      </c>
      <c r="T2865" t="s">
        <v>8271</v>
      </c>
      <c r="U2865" s="6">
        <f t="shared" si="312"/>
        <v>41831.675034722226</v>
      </c>
      <c r="V2865" s="9">
        <f t="shared" si="314"/>
        <v>2014</v>
      </c>
      <c r="W2865" s="6">
        <f t="shared" si="313"/>
        <v>41891.675034722226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H2866" t="s">
        <v>8225</v>
      </c>
      <c r="I2866" t="s">
        <v>8247</v>
      </c>
      <c r="K2866">
        <v>1437139080</v>
      </c>
      <c r="L2866">
        <v>1434552207</v>
      </c>
      <c r="M2866" t="b">
        <v>0</v>
      </c>
      <c r="N2866">
        <v>3</v>
      </c>
      <c r="O2866" s="9">
        <f t="shared" si="308"/>
        <v>1.6</v>
      </c>
      <c r="P2866" s="12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t="b">
        <v>0</v>
      </c>
      <c r="T2866" t="s">
        <v>8271</v>
      </c>
      <c r="U2866" s="6">
        <f t="shared" si="312"/>
        <v>42172.613506944443</v>
      </c>
      <c r="V2866" s="9">
        <f t="shared" si="314"/>
        <v>2015</v>
      </c>
      <c r="W2866" s="6">
        <f t="shared" si="313"/>
        <v>42202.554166666669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H2867" t="s">
        <v>8224</v>
      </c>
      <c r="I2867" t="s">
        <v>8246</v>
      </c>
      <c r="K2867">
        <v>1420512259</v>
      </c>
      <c r="L2867">
        <v>1415328259</v>
      </c>
      <c r="M2867" t="b">
        <v>0</v>
      </c>
      <c r="N2867">
        <v>0</v>
      </c>
      <c r="O2867" s="9">
        <f t="shared" si="308"/>
        <v>0</v>
      </c>
      <c r="P2867" s="12">
        <f t="shared" si="309"/>
        <v>0</v>
      </c>
      <c r="Q2867" t="str">
        <f t="shared" si="310"/>
        <v>theater</v>
      </c>
      <c r="R2867" t="str">
        <f t="shared" si="311"/>
        <v>plays</v>
      </c>
      <c r="S2867" t="b">
        <v>0</v>
      </c>
      <c r="T2867" t="s">
        <v>8271</v>
      </c>
      <c r="U2867" s="6">
        <f t="shared" si="312"/>
        <v>41950.114108796297</v>
      </c>
      <c r="V2867" s="9">
        <f t="shared" si="314"/>
        <v>2014</v>
      </c>
      <c r="W2867" s="6">
        <f t="shared" si="313"/>
        <v>42010.114108796297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H2868" t="s">
        <v>8224</v>
      </c>
      <c r="I2868" t="s">
        <v>8246</v>
      </c>
      <c r="K2868">
        <v>1476482400</v>
      </c>
      <c r="L2868">
        <v>1473893721</v>
      </c>
      <c r="M2868" t="b">
        <v>0</v>
      </c>
      <c r="N2868">
        <v>2</v>
      </c>
      <c r="O2868" s="9">
        <f t="shared" si="308"/>
        <v>0.9</v>
      </c>
      <c r="P2868" s="12">
        <f t="shared" si="309"/>
        <v>22.5</v>
      </c>
      <c r="Q2868" t="str">
        <f t="shared" si="310"/>
        <v>theater</v>
      </c>
      <c r="R2868" t="str">
        <f t="shared" si="311"/>
        <v>plays</v>
      </c>
      <c r="S2868" t="b">
        <v>0</v>
      </c>
      <c r="T2868" t="s">
        <v>8271</v>
      </c>
      <c r="U2868" s="6">
        <f t="shared" si="312"/>
        <v>42627.955104166671</v>
      </c>
      <c r="V2868" s="9">
        <f t="shared" si="314"/>
        <v>2016</v>
      </c>
      <c r="W2868" s="6">
        <f t="shared" si="313"/>
        <v>42657.916666666672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H2869" t="s">
        <v>8224</v>
      </c>
      <c r="I2869" t="s">
        <v>8246</v>
      </c>
      <c r="K2869">
        <v>1467604800</v>
      </c>
      <c r="L2869">
        <v>1465533672</v>
      </c>
      <c r="M2869" t="b">
        <v>0</v>
      </c>
      <c r="N2869">
        <v>10</v>
      </c>
      <c r="O2869" s="9">
        <f t="shared" si="308"/>
        <v>20.16</v>
      </c>
      <c r="P2869" s="12">
        <f t="shared" si="309"/>
        <v>50.4</v>
      </c>
      <c r="Q2869" t="str">
        <f t="shared" si="310"/>
        <v>theater</v>
      </c>
      <c r="R2869" t="str">
        <f t="shared" si="311"/>
        <v>plays</v>
      </c>
      <c r="S2869" t="b">
        <v>0</v>
      </c>
      <c r="T2869" t="s">
        <v>8271</v>
      </c>
      <c r="U2869" s="6">
        <f t="shared" si="312"/>
        <v>42531.195277777777</v>
      </c>
      <c r="V2869" s="9">
        <f t="shared" si="314"/>
        <v>2016</v>
      </c>
      <c r="W2869" s="6">
        <f t="shared" si="313"/>
        <v>42555.166666666672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H2870" t="s">
        <v>8224</v>
      </c>
      <c r="I2870" t="s">
        <v>8246</v>
      </c>
      <c r="K2870">
        <v>1475697054</v>
      </c>
      <c r="L2870">
        <v>1473105054</v>
      </c>
      <c r="M2870" t="b">
        <v>0</v>
      </c>
      <c r="N2870">
        <v>60</v>
      </c>
      <c r="O2870" s="9">
        <f t="shared" si="308"/>
        <v>42.011733333333332</v>
      </c>
      <c r="P2870" s="12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t="b">
        <v>0</v>
      </c>
      <c r="T2870" t="s">
        <v>8271</v>
      </c>
      <c r="U2870" s="6">
        <f t="shared" si="312"/>
        <v>42618.827013888891</v>
      </c>
      <c r="V2870" s="9">
        <f t="shared" si="314"/>
        <v>2016</v>
      </c>
      <c r="W2870" s="6">
        <f t="shared" si="313"/>
        <v>42648.827013888891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H2871" t="s">
        <v>8224</v>
      </c>
      <c r="I2871" t="s">
        <v>8246</v>
      </c>
      <c r="K2871">
        <v>1468937681</v>
      </c>
      <c r="L2871">
        <v>1466345681</v>
      </c>
      <c r="M2871" t="b">
        <v>0</v>
      </c>
      <c r="N2871">
        <v>5</v>
      </c>
      <c r="O2871" s="9">
        <f t="shared" si="308"/>
        <v>0.88500000000000001</v>
      </c>
      <c r="P2871" s="12">
        <f t="shared" si="309"/>
        <v>35.4</v>
      </c>
      <c r="Q2871" t="str">
        <f t="shared" si="310"/>
        <v>theater</v>
      </c>
      <c r="R2871" t="str">
        <f t="shared" si="311"/>
        <v>plays</v>
      </c>
      <c r="S2871" t="b">
        <v>0</v>
      </c>
      <c r="T2871" t="s">
        <v>8271</v>
      </c>
      <c r="U2871" s="6">
        <f t="shared" si="312"/>
        <v>42540.593530092592</v>
      </c>
      <c r="V2871" s="9">
        <f t="shared" si="314"/>
        <v>2016</v>
      </c>
      <c r="W2871" s="6">
        <f t="shared" si="313"/>
        <v>42570.593530092592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H2872" t="s">
        <v>8224</v>
      </c>
      <c r="I2872" t="s">
        <v>8246</v>
      </c>
      <c r="K2872">
        <v>1400301165</v>
      </c>
      <c r="L2872">
        <v>1397709165</v>
      </c>
      <c r="M2872" t="b">
        <v>0</v>
      </c>
      <c r="N2872">
        <v>9</v>
      </c>
      <c r="O2872" s="9">
        <f t="shared" si="308"/>
        <v>15</v>
      </c>
      <c r="P2872" s="1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t="b">
        <v>0</v>
      </c>
      <c r="T2872" t="s">
        <v>8271</v>
      </c>
      <c r="U2872" s="6">
        <f t="shared" si="312"/>
        <v>41746.189409722225</v>
      </c>
      <c r="V2872" s="9">
        <f t="shared" si="314"/>
        <v>2014</v>
      </c>
      <c r="W2872" s="6">
        <f t="shared" si="313"/>
        <v>41776.189409722225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H2873" t="s">
        <v>8224</v>
      </c>
      <c r="I2873" t="s">
        <v>8246</v>
      </c>
      <c r="K2873">
        <v>1419183813</v>
      </c>
      <c r="L2873">
        <v>1417455813</v>
      </c>
      <c r="M2873" t="b">
        <v>0</v>
      </c>
      <c r="N2873">
        <v>13</v>
      </c>
      <c r="O2873" s="9">
        <f t="shared" si="308"/>
        <v>4.67</v>
      </c>
      <c r="P2873" s="12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t="b">
        <v>0</v>
      </c>
      <c r="T2873" t="s">
        <v>8271</v>
      </c>
      <c r="U2873" s="6">
        <f t="shared" si="312"/>
        <v>41974.738576388889</v>
      </c>
      <c r="V2873" s="9">
        <f t="shared" si="314"/>
        <v>2014</v>
      </c>
      <c r="W2873" s="6">
        <f t="shared" si="313"/>
        <v>41994.738576388889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H2874" t="s">
        <v>8224</v>
      </c>
      <c r="I2874" t="s">
        <v>8246</v>
      </c>
      <c r="K2874">
        <v>1434768438</v>
      </c>
      <c r="L2874">
        <v>1429584438</v>
      </c>
      <c r="M2874" t="b">
        <v>0</v>
      </c>
      <c r="N2874">
        <v>0</v>
      </c>
      <c r="O2874" s="9">
        <f t="shared" si="308"/>
        <v>0</v>
      </c>
      <c r="P2874" s="12">
        <f t="shared" si="309"/>
        <v>0</v>
      </c>
      <c r="Q2874" t="str">
        <f t="shared" si="310"/>
        <v>theater</v>
      </c>
      <c r="R2874" t="str">
        <f t="shared" si="311"/>
        <v>plays</v>
      </c>
      <c r="S2874" t="b">
        <v>0</v>
      </c>
      <c r="T2874" t="s">
        <v>8271</v>
      </c>
      <c r="U2874" s="6">
        <f t="shared" si="312"/>
        <v>42115.11618055556</v>
      </c>
      <c r="V2874" s="9">
        <f t="shared" si="314"/>
        <v>2015</v>
      </c>
      <c r="W2874" s="6">
        <f t="shared" si="313"/>
        <v>42175.11618055556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H2875" t="s">
        <v>8224</v>
      </c>
      <c r="I2875" t="s">
        <v>8246</v>
      </c>
      <c r="K2875">
        <v>1422473831</v>
      </c>
      <c r="L2875">
        <v>1419881831</v>
      </c>
      <c r="M2875" t="b">
        <v>0</v>
      </c>
      <c r="N2875">
        <v>8</v>
      </c>
      <c r="O2875" s="9">
        <f t="shared" si="308"/>
        <v>38.119999999999997</v>
      </c>
      <c r="P2875" s="12">
        <f t="shared" si="309"/>
        <v>119.125</v>
      </c>
      <c r="Q2875" t="str">
        <f t="shared" si="310"/>
        <v>theater</v>
      </c>
      <c r="R2875" t="str">
        <f t="shared" si="311"/>
        <v>plays</v>
      </c>
      <c r="S2875" t="b">
        <v>0</v>
      </c>
      <c r="T2875" t="s">
        <v>8271</v>
      </c>
      <c r="U2875" s="6">
        <f t="shared" si="312"/>
        <v>42002.817488425921</v>
      </c>
      <c r="V2875" s="9">
        <f t="shared" si="314"/>
        <v>2014</v>
      </c>
      <c r="W2875" s="6">
        <f t="shared" si="313"/>
        <v>42032.817488425921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H2876" t="s">
        <v>8224</v>
      </c>
      <c r="I2876" t="s">
        <v>8246</v>
      </c>
      <c r="K2876">
        <v>1484684186</v>
      </c>
      <c r="L2876">
        <v>1482092186</v>
      </c>
      <c r="M2876" t="b">
        <v>0</v>
      </c>
      <c r="N2876">
        <v>3</v>
      </c>
      <c r="O2876" s="9">
        <f t="shared" si="308"/>
        <v>5.42</v>
      </c>
      <c r="P2876" s="12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t="b">
        <v>0</v>
      </c>
      <c r="T2876" t="s">
        <v>8271</v>
      </c>
      <c r="U2876" s="6">
        <f t="shared" si="312"/>
        <v>42722.84474537037</v>
      </c>
      <c r="V2876" s="9">
        <f t="shared" si="314"/>
        <v>2016</v>
      </c>
      <c r="W2876" s="6">
        <f t="shared" si="313"/>
        <v>42752.84474537037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H2877" t="s">
        <v>8224</v>
      </c>
      <c r="I2877" t="s">
        <v>8246</v>
      </c>
      <c r="K2877">
        <v>1462417493</v>
      </c>
      <c r="L2877">
        <v>1459825493</v>
      </c>
      <c r="M2877" t="b">
        <v>0</v>
      </c>
      <c r="N2877">
        <v>3</v>
      </c>
      <c r="O2877" s="9">
        <f t="shared" si="308"/>
        <v>3.5000000000000003E-2</v>
      </c>
      <c r="P2877" s="12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t="b">
        <v>0</v>
      </c>
      <c r="T2877" t="s">
        <v>8271</v>
      </c>
      <c r="U2877" s="6">
        <f t="shared" si="312"/>
        <v>42465.128391203703</v>
      </c>
      <c r="V2877" s="9">
        <f t="shared" si="314"/>
        <v>2016</v>
      </c>
      <c r="W2877" s="6">
        <f t="shared" si="313"/>
        <v>42495.128391203703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H2878" t="s">
        <v>8224</v>
      </c>
      <c r="I2878" t="s">
        <v>8246</v>
      </c>
      <c r="K2878">
        <v>1437069079</v>
      </c>
      <c r="L2878">
        <v>1434477079</v>
      </c>
      <c r="M2878" t="b">
        <v>0</v>
      </c>
      <c r="N2878">
        <v>0</v>
      </c>
      <c r="O2878" s="9">
        <f t="shared" si="308"/>
        <v>0</v>
      </c>
      <c r="P2878" s="12">
        <f t="shared" si="309"/>
        <v>0</v>
      </c>
      <c r="Q2878" t="str">
        <f t="shared" si="310"/>
        <v>theater</v>
      </c>
      <c r="R2878" t="str">
        <f t="shared" si="311"/>
        <v>plays</v>
      </c>
      <c r="S2878" t="b">
        <v>0</v>
      </c>
      <c r="T2878" t="s">
        <v>8271</v>
      </c>
      <c r="U2878" s="6">
        <f t="shared" si="312"/>
        <v>42171.743969907402</v>
      </c>
      <c r="V2878" s="9">
        <f t="shared" si="314"/>
        <v>2015</v>
      </c>
      <c r="W2878" s="6">
        <f t="shared" si="313"/>
        <v>42201.743969907402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H2879" t="s">
        <v>8224</v>
      </c>
      <c r="I2879" t="s">
        <v>8246</v>
      </c>
      <c r="K2879">
        <v>1480525200</v>
      </c>
      <c r="L2879">
        <v>1477781724</v>
      </c>
      <c r="M2879" t="b">
        <v>0</v>
      </c>
      <c r="N2879">
        <v>6</v>
      </c>
      <c r="O2879" s="9">
        <f t="shared" si="308"/>
        <v>10.833333333333334</v>
      </c>
      <c r="P2879" s="12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t="b">
        <v>0</v>
      </c>
      <c r="T2879" t="s">
        <v>8271</v>
      </c>
      <c r="U2879" s="6">
        <f t="shared" si="312"/>
        <v>42672.955138888894</v>
      </c>
      <c r="V2879" s="9">
        <f t="shared" si="314"/>
        <v>2016</v>
      </c>
      <c r="W2879" s="6">
        <f t="shared" si="313"/>
        <v>42704.708333333328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H2880" t="s">
        <v>8225</v>
      </c>
      <c r="I2880" t="s">
        <v>8247</v>
      </c>
      <c r="K2880">
        <v>1435934795</v>
      </c>
      <c r="L2880">
        <v>1430750795</v>
      </c>
      <c r="M2880" t="b">
        <v>0</v>
      </c>
      <c r="N2880">
        <v>4</v>
      </c>
      <c r="O2880" s="9">
        <f t="shared" si="308"/>
        <v>2.1</v>
      </c>
      <c r="P2880" s="12">
        <f t="shared" si="309"/>
        <v>15.75</v>
      </c>
      <c r="Q2880" t="str">
        <f t="shared" si="310"/>
        <v>theater</v>
      </c>
      <c r="R2880" t="str">
        <f t="shared" si="311"/>
        <v>plays</v>
      </c>
      <c r="S2880" t="b">
        <v>0</v>
      </c>
      <c r="T2880" t="s">
        <v>8271</v>
      </c>
      <c r="U2880" s="6">
        <f t="shared" si="312"/>
        <v>42128.615682870368</v>
      </c>
      <c r="V2880" s="9">
        <f t="shared" si="314"/>
        <v>2015</v>
      </c>
      <c r="W2880" s="6">
        <f t="shared" si="313"/>
        <v>42188.615682870368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H2881" t="s">
        <v>8224</v>
      </c>
      <c r="I2881" t="s">
        <v>8246</v>
      </c>
      <c r="K2881">
        <v>1453310661</v>
      </c>
      <c r="L2881">
        <v>1450718661</v>
      </c>
      <c r="M2881" t="b">
        <v>0</v>
      </c>
      <c r="N2881">
        <v>1</v>
      </c>
      <c r="O2881" s="9">
        <f t="shared" si="308"/>
        <v>0.25892857142857145</v>
      </c>
      <c r="P2881" s="12">
        <f t="shared" si="309"/>
        <v>29</v>
      </c>
      <c r="Q2881" t="str">
        <f t="shared" si="310"/>
        <v>theater</v>
      </c>
      <c r="R2881" t="str">
        <f t="shared" si="311"/>
        <v>plays</v>
      </c>
      <c r="S2881" t="b">
        <v>0</v>
      </c>
      <c r="T2881" t="s">
        <v>8271</v>
      </c>
      <c r="U2881" s="6">
        <f t="shared" si="312"/>
        <v>42359.725243055553</v>
      </c>
      <c r="V2881" s="9">
        <f t="shared" si="314"/>
        <v>2015</v>
      </c>
      <c r="W2881" s="6">
        <f t="shared" si="313"/>
        <v>42389.725243055553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H2882" t="s">
        <v>8224</v>
      </c>
      <c r="I2882" t="s">
        <v>8246</v>
      </c>
      <c r="K2882">
        <v>1440090300</v>
      </c>
      <c r="L2882">
        <v>1436305452</v>
      </c>
      <c r="M2882" t="b">
        <v>0</v>
      </c>
      <c r="N2882">
        <v>29</v>
      </c>
      <c r="O2882" s="9">
        <f t="shared" si="308"/>
        <v>23.333333333333332</v>
      </c>
      <c r="P2882" s="12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t="b">
        <v>0</v>
      </c>
      <c r="T2882" t="s">
        <v>8271</v>
      </c>
      <c r="U2882" s="6">
        <f t="shared" si="312"/>
        <v>42192.905694444446</v>
      </c>
      <c r="V2882" s="9">
        <f t="shared" si="314"/>
        <v>2015</v>
      </c>
      <c r="W2882" s="6">
        <f t="shared" si="313"/>
        <v>42236.711805555555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H2883" t="s">
        <v>8224</v>
      </c>
      <c r="I2883" t="s">
        <v>8246</v>
      </c>
      <c r="K2883">
        <v>1417620036</v>
      </c>
      <c r="L2883">
        <v>1412432436</v>
      </c>
      <c r="M2883" t="b">
        <v>0</v>
      </c>
      <c r="N2883">
        <v>0</v>
      </c>
      <c r="O2883" s="9">
        <f t="shared" ref="O2883:O2946" si="315">E2883*100/D2883</f>
        <v>0</v>
      </c>
      <c r="P2883" s="12">
        <f t="shared" ref="P2883:P2946" si="316">IF(N2883=0,0,E2883/N2883)</f>
        <v>0</v>
      </c>
      <c r="Q2883" t="str">
        <f t="shared" ref="Q2883:Q2946" si="317">LEFT(T2883,FIND("/",T2883)-1)</f>
        <v>theater</v>
      </c>
      <c r="R2883" t="str">
        <f t="shared" ref="R2883:R2946" si="318">RIGHT(T2883,LEN(T2883)-FIND("/",T2883))</f>
        <v>plays</v>
      </c>
      <c r="S2883" t="b">
        <v>0</v>
      </c>
      <c r="T2883" t="s">
        <v>8271</v>
      </c>
      <c r="U2883" s="6">
        <f t="shared" ref="U2883:U2946" si="319">(L2883/86400)+DATE(1970,1,1)</f>
        <v>41916.597638888888</v>
      </c>
      <c r="V2883" s="9">
        <f t="shared" si="314"/>
        <v>2014</v>
      </c>
      <c r="W2883" s="6">
        <f t="shared" ref="W2883:W2946" si="320">(K2883/86400)+DATE(1970,1,1)</f>
        <v>41976.639305555553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H2884" t="s">
        <v>8224</v>
      </c>
      <c r="I2884" t="s">
        <v>8246</v>
      </c>
      <c r="K2884">
        <v>1462112318</v>
      </c>
      <c r="L2884">
        <v>1459520318</v>
      </c>
      <c r="M2884" t="b">
        <v>0</v>
      </c>
      <c r="N2884">
        <v>4</v>
      </c>
      <c r="O2884" s="9">
        <f t="shared" si="315"/>
        <v>33.6</v>
      </c>
      <c r="P2884" s="12">
        <f t="shared" si="316"/>
        <v>63</v>
      </c>
      <c r="Q2884" t="str">
        <f t="shared" si="317"/>
        <v>theater</v>
      </c>
      <c r="R2884" t="str">
        <f t="shared" si="318"/>
        <v>plays</v>
      </c>
      <c r="S2884" t="b">
        <v>0</v>
      </c>
      <c r="T2884" t="s">
        <v>8271</v>
      </c>
      <c r="U2884" s="6">
        <f t="shared" si="319"/>
        <v>42461.596273148149</v>
      </c>
      <c r="V2884" s="9">
        <f t="shared" ref="V2884:V2947" si="321">YEAR(U2884)</f>
        <v>2016</v>
      </c>
      <c r="W2884" s="6">
        <f t="shared" si="320"/>
        <v>42491.596273148149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H2885" t="s">
        <v>8224</v>
      </c>
      <c r="I2885" t="s">
        <v>8246</v>
      </c>
      <c r="K2885">
        <v>1454734740</v>
      </c>
      <c r="L2885">
        <v>1451684437</v>
      </c>
      <c r="M2885" t="b">
        <v>0</v>
      </c>
      <c r="N2885">
        <v>5</v>
      </c>
      <c r="O2885" s="9">
        <f t="shared" si="315"/>
        <v>19.079999999999998</v>
      </c>
      <c r="P2885" s="12">
        <f t="shared" si="316"/>
        <v>381.6</v>
      </c>
      <c r="Q2885" t="str">
        <f t="shared" si="317"/>
        <v>theater</v>
      </c>
      <c r="R2885" t="str">
        <f t="shared" si="318"/>
        <v>plays</v>
      </c>
      <c r="S2885" t="b">
        <v>0</v>
      </c>
      <c r="T2885" t="s">
        <v>8271</v>
      </c>
      <c r="U2885" s="6">
        <f t="shared" si="319"/>
        <v>42370.90320601852</v>
      </c>
      <c r="V2885" s="9">
        <f t="shared" si="321"/>
        <v>2016</v>
      </c>
      <c r="W2885" s="6">
        <f t="shared" si="320"/>
        <v>42406.207638888889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H2886" t="s">
        <v>8224</v>
      </c>
      <c r="I2886" t="s">
        <v>8246</v>
      </c>
      <c r="K2886">
        <v>1417800435</v>
      </c>
      <c r="L2886">
        <v>1415208435</v>
      </c>
      <c r="M2886" t="b">
        <v>0</v>
      </c>
      <c r="N2886">
        <v>4</v>
      </c>
      <c r="O2886" s="9">
        <f t="shared" si="315"/>
        <v>0.41111111111111109</v>
      </c>
      <c r="P2886" s="12">
        <f t="shared" si="316"/>
        <v>46.25</v>
      </c>
      <c r="Q2886" t="str">
        <f t="shared" si="317"/>
        <v>theater</v>
      </c>
      <c r="R2886" t="str">
        <f t="shared" si="318"/>
        <v>plays</v>
      </c>
      <c r="S2886" t="b">
        <v>0</v>
      </c>
      <c r="T2886" t="s">
        <v>8271</v>
      </c>
      <c r="U2886" s="6">
        <f t="shared" si="319"/>
        <v>41948.727256944447</v>
      </c>
      <c r="V2886" s="9">
        <f t="shared" si="321"/>
        <v>2014</v>
      </c>
      <c r="W2886" s="6">
        <f t="shared" si="320"/>
        <v>41978.727256944447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H2887" t="s">
        <v>8224</v>
      </c>
      <c r="I2887" t="s">
        <v>8246</v>
      </c>
      <c r="K2887">
        <v>1426294201</v>
      </c>
      <c r="L2887">
        <v>1423705801</v>
      </c>
      <c r="M2887" t="b">
        <v>0</v>
      </c>
      <c r="N2887">
        <v>5</v>
      </c>
      <c r="O2887" s="9">
        <f t="shared" si="315"/>
        <v>32.5</v>
      </c>
      <c r="P2887" s="12">
        <f t="shared" si="316"/>
        <v>26</v>
      </c>
      <c r="Q2887" t="str">
        <f t="shared" si="317"/>
        <v>theater</v>
      </c>
      <c r="R2887" t="str">
        <f t="shared" si="318"/>
        <v>plays</v>
      </c>
      <c r="S2887" t="b">
        <v>0</v>
      </c>
      <c r="T2887" t="s">
        <v>8271</v>
      </c>
      <c r="U2887" s="6">
        <f t="shared" si="319"/>
        <v>42047.07640046296</v>
      </c>
      <c r="V2887" s="9">
        <f t="shared" si="321"/>
        <v>2015</v>
      </c>
      <c r="W2887" s="6">
        <f t="shared" si="320"/>
        <v>42077.034733796296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H2888" t="s">
        <v>8224</v>
      </c>
      <c r="I2888" t="s">
        <v>8246</v>
      </c>
      <c r="K2888">
        <v>1442635140</v>
      </c>
      <c r="L2888">
        <v>1442243484</v>
      </c>
      <c r="M2888" t="b">
        <v>0</v>
      </c>
      <c r="N2888">
        <v>1</v>
      </c>
      <c r="O2888" s="9">
        <f t="shared" si="315"/>
        <v>5</v>
      </c>
      <c r="P2888" s="12">
        <f t="shared" si="316"/>
        <v>10</v>
      </c>
      <c r="Q2888" t="str">
        <f t="shared" si="317"/>
        <v>theater</v>
      </c>
      <c r="R2888" t="str">
        <f t="shared" si="318"/>
        <v>plays</v>
      </c>
      <c r="S2888" t="b">
        <v>0</v>
      </c>
      <c r="T2888" t="s">
        <v>8271</v>
      </c>
      <c r="U2888" s="6">
        <f t="shared" si="319"/>
        <v>42261.632916666669</v>
      </c>
      <c r="V2888" s="9">
        <f t="shared" si="321"/>
        <v>2015</v>
      </c>
      <c r="W2888" s="6">
        <f t="shared" si="320"/>
        <v>42266.165972222225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H2889" t="s">
        <v>8224</v>
      </c>
      <c r="I2889" t="s">
        <v>8246</v>
      </c>
      <c r="K2889">
        <v>1420971324</v>
      </c>
      <c r="L2889">
        <v>1418379324</v>
      </c>
      <c r="M2889" t="b">
        <v>0</v>
      </c>
      <c r="N2889">
        <v>1</v>
      </c>
      <c r="O2889" s="9">
        <f t="shared" si="315"/>
        <v>0.16666666666666666</v>
      </c>
      <c r="P2889" s="12">
        <f t="shared" si="316"/>
        <v>5</v>
      </c>
      <c r="Q2889" t="str">
        <f t="shared" si="317"/>
        <v>theater</v>
      </c>
      <c r="R2889" t="str">
        <f t="shared" si="318"/>
        <v>plays</v>
      </c>
      <c r="S2889" t="b">
        <v>0</v>
      </c>
      <c r="T2889" t="s">
        <v>8271</v>
      </c>
      <c r="U2889" s="6">
        <f t="shared" si="319"/>
        <v>41985.427361111113</v>
      </c>
      <c r="V2889" s="9">
        <f t="shared" si="321"/>
        <v>2014</v>
      </c>
      <c r="W2889" s="6">
        <f t="shared" si="320"/>
        <v>42015.427361111113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H2890" t="s">
        <v>8224</v>
      </c>
      <c r="I2890" t="s">
        <v>8246</v>
      </c>
      <c r="K2890">
        <v>1413608340</v>
      </c>
      <c r="L2890">
        <v>1412945440</v>
      </c>
      <c r="M2890" t="b">
        <v>0</v>
      </c>
      <c r="N2890">
        <v>0</v>
      </c>
      <c r="O2890" s="9">
        <f t="shared" si="315"/>
        <v>0</v>
      </c>
      <c r="P2890" s="12">
        <f t="shared" si="316"/>
        <v>0</v>
      </c>
      <c r="Q2890" t="str">
        <f t="shared" si="317"/>
        <v>theater</v>
      </c>
      <c r="R2890" t="str">
        <f t="shared" si="318"/>
        <v>plays</v>
      </c>
      <c r="S2890" t="b">
        <v>0</v>
      </c>
      <c r="T2890" t="s">
        <v>8271</v>
      </c>
      <c r="U2890" s="6">
        <f t="shared" si="319"/>
        <v>41922.535185185188</v>
      </c>
      <c r="V2890" s="9">
        <f t="shared" si="321"/>
        <v>2014</v>
      </c>
      <c r="W2890" s="6">
        <f t="shared" si="320"/>
        <v>41930.207638888889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H2891" t="s">
        <v>8224</v>
      </c>
      <c r="I2891" t="s">
        <v>8246</v>
      </c>
      <c r="K2891">
        <v>1409344985</v>
      </c>
      <c r="L2891">
        <v>1406752985</v>
      </c>
      <c r="M2891" t="b">
        <v>0</v>
      </c>
      <c r="N2891">
        <v>14</v>
      </c>
      <c r="O2891" s="9">
        <f t="shared" si="315"/>
        <v>38.06666666666667</v>
      </c>
      <c r="P2891" s="12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t="b">
        <v>0</v>
      </c>
      <c r="T2891" t="s">
        <v>8271</v>
      </c>
      <c r="U2891" s="6">
        <f t="shared" si="319"/>
        <v>41850.863252314812</v>
      </c>
      <c r="V2891" s="9">
        <f t="shared" si="321"/>
        <v>2014</v>
      </c>
      <c r="W2891" s="6">
        <f t="shared" si="320"/>
        <v>41880.863252314812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H2892" t="s">
        <v>8224</v>
      </c>
      <c r="I2892" t="s">
        <v>8246</v>
      </c>
      <c r="K2892">
        <v>1407553200</v>
      </c>
      <c r="L2892">
        <v>1405100992</v>
      </c>
      <c r="M2892" t="b">
        <v>0</v>
      </c>
      <c r="N2892">
        <v>3</v>
      </c>
      <c r="O2892" s="9">
        <f t="shared" si="315"/>
        <v>1.05</v>
      </c>
      <c r="P2892" s="12">
        <f t="shared" si="316"/>
        <v>7</v>
      </c>
      <c r="Q2892" t="str">
        <f t="shared" si="317"/>
        <v>theater</v>
      </c>
      <c r="R2892" t="str">
        <f t="shared" si="318"/>
        <v>plays</v>
      </c>
      <c r="S2892" t="b">
        <v>0</v>
      </c>
      <c r="T2892" t="s">
        <v>8271</v>
      </c>
      <c r="U2892" s="6">
        <f t="shared" si="319"/>
        <v>41831.742962962962</v>
      </c>
      <c r="V2892" s="9">
        <f t="shared" si="321"/>
        <v>2014</v>
      </c>
      <c r="W2892" s="6">
        <f t="shared" si="320"/>
        <v>41860.125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H2893" t="s">
        <v>8224</v>
      </c>
      <c r="I2893" t="s">
        <v>8246</v>
      </c>
      <c r="K2893">
        <v>1460751128</v>
      </c>
      <c r="L2893">
        <v>1455570728</v>
      </c>
      <c r="M2893" t="b">
        <v>0</v>
      </c>
      <c r="N2893">
        <v>10</v>
      </c>
      <c r="O2893" s="9">
        <f t="shared" si="315"/>
        <v>2.73</v>
      </c>
      <c r="P2893" s="12">
        <f t="shared" si="316"/>
        <v>27.3</v>
      </c>
      <c r="Q2893" t="str">
        <f t="shared" si="317"/>
        <v>theater</v>
      </c>
      <c r="R2893" t="str">
        <f t="shared" si="318"/>
        <v>plays</v>
      </c>
      <c r="S2893" t="b">
        <v>0</v>
      </c>
      <c r="T2893" t="s">
        <v>8271</v>
      </c>
      <c r="U2893" s="6">
        <f t="shared" si="319"/>
        <v>42415.883425925931</v>
      </c>
      <c r="V2893" s="9">
        <f t="shared" si="321"/>
        <v>2016</v>
      </c>
      <c r="W2893" s="6">
        <f t="shared" si="320"/>
        <v>42475.84175925926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H2894" t="s">
        <v>8224</v>
      </c>
      <c r="I2894" t="s">
        <v>8246</v>
      </c>
      <c r="K2894">
        <v>1409000400</v>
      </c>
      <c r="L2894">
        <v>1408381704</v>
      </c>
      <c r="M2894" t="b">
        <v>0</v>
      </c>
      <c r="N2894">
        <v>17</v>
      </c>
      <c r="O2894" s="9">
        <f t="shared" si="315"/>
        <v>9.0909090909090917</v>
      </c>
      <c r="P2894" s="12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t="b">
        <v>0</v>
      </c>
      <c r="T2894" t="s">
        <v>8271</v>
      </c>
      <c r="U2894" s="6">
        <f t="shared" si="319"/>
        <v>41869.714166666665</v>
      </c>
      <c r="V2894" s="9">
        <f t="shared" si="321"/>
        <v>2014</v>
      </c>
      <c r="W2894" s="6">
        <f t="shared" si="320"/>
        <v>41876.875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H2895" t="s">
        <v>8224</v>
      </c>
      <c r="I2895" t="s">
        <v>8246</v>
      </c>
      <c r="K2895">
        <v>1420768800</v>
      </c>
      <c r="L2895">
        <v>1415644395</v>
      </c>
      <c r="M2895" t="b">
        <v>0</v>
      </c>
      <c r="N2895">
        <v>2</v>
      </c>
      <c r="O2895" s="9">
        <f t="shared" si="315"/>
        <v>0.5</v>
      </c>
      <c r="P2895" s="12">
        <f t="shared" si="316"/>
        <v>12.5</v>
      </c>
      <c r="Q2895" t="str">
        <f t="shared" si="317"/>
        <v>theater</v>
      </c>
      <c r="R2895" t="str">
        <f t="shared" si="318"/>
        <v>plays</v>
      </c>
      <c r="S2895" t="b">
        <v>0</v>
      </c>
      <c r="T2895" t="s">
        <v>8271</v>
      </c>
      <c r="U2895" s="6">
        <f t="shared" si="319"/>
        <v>41953.773090277777</v>
      </c>
      <c r="V2895" s="9">
        <f t="shared" si="321"/>
        <v>2014</v>
      </c>
      <c r="W2895" s="6">
        <f t="shared" si="320"/>
        <v>42013.083333333328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H2896" t="s">
        <v>8224</v>
      </c>
      <c r="I2896" t="s">
        <v>8246</v>
      </c>
      <c r="K2896">
        <v>1428100815</v>
      </c>
      <c r="L2896">
        <v>1422920415</v>
      </c>
      <c r="M2896" t="b">
        <v>0</v>
      </c>
      <c r="N2896">
        <v>0</v>
      </c>
      <c r="O2896" s="9">
        <f t="shared" si="315"/>
        <v>0</v>
      </c>
      <c r="P2896" s="12">
        <f t="shared" si="316"/>
        <v>0</v>
      </c>
      <c r="Q2896" t="str">
        <f t="shared" si="317"/>
        <v>theater</v>
      </c>
      <c r="R2896" t="str">
        <f t="shared" si="318"/>
        <v>plays</v>
      </c>
      <c r="S2896" t="b">
        <v>0</v>
      </c>
      <c r="T2896" t="s">
        <v>8271</v>
      </c>
      <c r="U2896" s="6">
        <f t="shared" si="319"/>
        <v>42037.986284722225</v>
      </c>
      <c r="V2896" s="9">
        <f t="shared" si="321"/>
        <v>2015</v>
      </c>
      <c r="W2896" s="6">
        <f t="shared" si="320"/>
        <v>42097.944618055553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H2897" t="s">
        <v>8224</v>
      </c>
      <c r="I2897" t="s">
        <v>8246</v>
      </c>
      <c r="K2897">
        <v>1403470800</v>
      </c>
      <c r="L2897">
        <v>1403356792</v>
      </c>
      <c r="M2897" t="b">
        <v>0</v>
      </c>
      <c r="N2897">
        <v>4</v>
      </c>
      <c r="O2897" s="9">
        <f t="shared" si="315"/>
        <v>4.5999999999999996</v>
      </c>
      <c r="P2897" s="12">
        <f t="shared" si="316"/>
        <v>5.75</v>
      </c>
      <c r="Q2897" t="str">
        <f t="shared" si="317"/>
        <v>theater</v>
      </c>
      <c r="R2897" t="str">
        <f t="shared" si="318"/>
        <v>plays</v>
      </c>
      <c r="S2897" t="b">
        <v>0</v>
      </c>
      <c r="T2897" t="s">
        <v>8271</v>
      </c>
      <c r="U2897" s="6">
        <f t="shared" si="319"/>
        <v>41811.555462962962</v>
      </c>
      <c r="V2897" s="9">
        <f t="shared" si="321"/>
        <v>2014</v>
      </c>
      <c r="W2897" s="6">
        <f t="shared" si="320"/>
        <v>41812.875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H2898" t="s">
        <v>8224</v>
      </c>
      <c r="I2898" t="s">
        <v>8246</v>
      </c>
      <c r="K2898">
        <v>1481522400</v>
      </c>
      <c r="L2898">
        <v>1480283321</v>
      </c>
      <c r="M2898" t="b">
        <v>0</v>
      </c>
      <c r="N2898">
        <v>12</v>
      </c>
      <c r="O2898" s="9">
        <f t="shared" si="315"/>
        <v>20.833333333333332</v>
      </c>
      <c r="P2898" s="12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t="b">
        <v>0</v>
      </c>
      <c r="T2898" t="s">
        <v>8271</v>
      </c>
      <c r="U2898" s="6">
        <f t="shared" si="319"/>
        <v>42701.908807870372</v>
      </c>
      <c r="V2898" s="9">
        <f t="shared" si="321"/>
        <v>2016</v>
      </c>
      <c r="W2898" s="6">
        <f t="shared" si="320"/>
        <v>42716.25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H2899" t="s">
        <v>8224</v>
      </c>
      <c r="I2899" t="s">
        <v>8246</v>
      </c>
      <c r="K2899">
        <v>1444577345</v>
      </c>
      <c r="L2899">
        <v>1441985458</v>
      </c>
      <c r="M2899" t="b">
        <v>0</v>
      </c>
      <c r="N2899">
        <v>3</v>
      </c>
      <c r="O2899" s="9">
        <f t="shared" si="315"/>
        <v>4.583333333333333</v>
      </c>
      <c r="P2899" s="12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t="b">
        <v>0</v>
      </c>
      <c r="T2899" t="s">
        <v>8271</v>
      </c>
      <c r="U2899" s="6">
        <f t="shared" si="319"/>
        <v>42258.646504629629</v>
      </c>
      <c r="V2899" s="9">
        <f t="shared" si="321"/>
        <v>2015</v>
      </c>
      <c r="W2899" s="6">
        <f t="shared" si="320"/>
        <v>42288.645196759258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H2900" t="s">
        <v>8224</v>
      </c>
      <c r="I2900" t="s">
        <v>8246</v>
      </c>
      <c r="K2900">
        <v>1446307053</v>
      </c>
      <c r="L2900">
        <v>1443715053</v>
      </c>
      <c r="M2900" t="b">
        <v>0</v>
      </c>
      <c r="N2900">
        <v>12</v>
      </c>
      <c r="O2900" s="9">
        <f t="shared" si="315"/>
        <v>4.2133333333333329</v>
      </c>
      <c r="P2900" s="12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t="b">
        <v>0</v>
      </c>
      <c r="T2900" t="s">
        <v>8271</v>
      </c>
      <c r="U2900" s="6">
        <f t="shared" si="319"/>
        <v>42278.664965277778</v>
      </c>
      <c r="V2900" s="9">
        <f t="shared" si="321"/>
        <v>2015</v>
      </c>
      <c r="W2900" s="6">
        <f t="shared" si="320"/>
        <v>42308.664965277778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H2901" t="s">
        <v>8224</v>
      </c>
      <c r="I2901" t="s">
        <v>8246</v>
      </c>
      <c r="K2901">
        <v>1469325158</v>
      </c>
      <c r="L2901">
        <v>1464141158</v>
      </c>
      <c r="M2901" t="b">
        <v>0</v>
      </c>
      <c r="N2901">
        <v>0</v>
      </c>
      <c r="O2901" s="9">
        <f t="shared" si="315"/>
        <v>0</v>
      </c>
      <c r="P2901" s="12">
        <f t="shared" si="316"/>
        <v>0</v>
      </c>
      <c r="Q2901" t="str">
        <f t="shared" si="317"/>
        <v>theater</v>
      </c>
      <c r="R2901" t="str">
        <f t="shared" si="318"/>
        <v>plays</v>
      </c>
      <c r="S2901" t="b">
        <v>0</v>
      </c>
      <c r="T2901" t="s">
        <v>8271</v>
      </c>
      <c r="U2901" s="6">
        <f t="shared" si="319"/>
        <v>42515.078217592592</v>
      </c>
      <c r="V2901" s="9">
        <f t="shared" si="321"/>
        <v>2016</v>
      </c>
      <c r="W2901" s="6">
        <f t="shared" si="320"/>
        <v>42575.078217592592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H2902" t="s">
        <v>8224</v>
      </c>
      <c r="I2902" t="s">
        <v>8246</v>
      </c>
      <c r="K2902">
        <v>1407562632</v>
      </c>
      <c r="L2902">
        <v>1404970632</v>
      </c>
      <c r="M2902" t="b">
        <v>0</v>
      </c>
      <c r="N2902">
        <v>7</v>
      </c>
      <c r="O2902" s="9">
        <f t="shared" si="315"/>
        <v>61.909090909090907</v>
      </c>
      <c r="P2902" s="1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t="b">
        <v>0</v>
      </c>
      <c r="T2902" t="s">
        <v>8271</v>
      </c>
      <c r="U2902" s="6">
        <f t="shared" si="319"/>
        <v>41830.234166666669</v>
      </c>
      <c r="V2902" s="9">
        <f t="shared" si="321"/>
        <v>2014</v>
      </c>
      <c r="W2902" s="6">
        <f t="shared" si="320"/>
        <v>41860.234166666669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H2903" t="s">
        <v>8224</v>
      </c>
      <c r="I2903" t="s">
        <v>8246</v>
      </c>
      <c r="K2903">
        <v>1423345339</v>
      </c>
      <c r="L2903">
        <v>1418161339</v>
      </c>
      <c r="M2903" t="b">
        <v>0</v>
      </c>
      <c r="N2903">
        <v>2</v>
      </c>
      <c r="O2903" s="9">
        <f t="shared" si="315"/>
        <v>0.8</v>
      </c>
      <c r="P2903" s="12">
        <f t="shared" si="316"/>
        <v>3</v>
      </c>
      <c r="Q2903" t="str">
        <f t="shared" si="317"/>
        <v>theater</v>
      </c>
      <c r="R2903" t="str">
        <f t="shared" si="318"/>
        <v>plays</v>
      </c>
      <c r="S2903" t="b">
        <v>0</v>
      </c>
      <c r="T2903" t="s">
        <v>8271</v>
      </c>
      <c r="U2903" s="6">
        <f t="shared" si="319"/>
        <v>41982.904386574075</v>
      </c>
      <c r="V2903" s="9">
        <f t="shared" si="321"/>
        <v>2014</v>
      </c>
      <c r="W2903" s="6">
        <f t="shared" si="320"/>
        <v>42042.904386574075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H2904" t="s">
        <v>8224</v>
      </c>
      <c r="I2904" t="s">
        <v>8246</v>
      </c>
      <c r="K2904">
        <v>1440412396</v>
      </c>
      <c r="L2904">
        <v>1437820396</v>
      </c>
      <c r="M2904" t="b">
        <v>0</v>
      </c>
      <c r="N2904">
        <v>1</v>
      </c>
      <c r="O2904" s="9">
        <f t="shared" si="315"/>
        <v>1.6666666666666666E-2</v>
      </c>
      <c r="P2904" s="12">
        <f t="shared" si="316"/>
        <v>25</v>
      </c>
      <c r="Q2904" t="str">
        <f t="shared" si="317"/>
        <v>theater</v>
      </c>
      <c r="R2904" t="str">
        <f t="shared" si="318"/>
        <v>plays</v>
      </c>
      <c r="S2904" t="b">
        <v>0</v>
      </c>
      <c r="T2904" t="s">
        <v>8271</v>
      </c>
      <c r="U2904" s="6">
        <f t="shared" si="319"/>
        <v>42210.439768518518</v>
      </c>
      <c r="V2904" s="9">
        <f t="shared" si="321"/>
        <v>2015</v>
      </c>
      <c r="W2904" s="6">
        <f t="shared" si="320"/>
        <v>42240.439768518518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H2905" t="s">
        <v>8224</v>
      </c>
      <c r="I2905" t="s">
        <v>8246</v>
      </c>
      <c r="K2905">
        <v>1441771218</v>
      </c>
      <c r="L2905">
        <v>1436587218</v>
      </c>
      <c r="M2905" t="b">
        <v>0</v>
      </c>
      <c r="N2905">
        <v>4</v>
      </c>
      <c r="O2905" s="9">
        <f t="shared" si="315"/>
        <v>0.78</v>
      </c>
      <c r="P2905" s="12">
        <f t="shared" si="316"/>
        <v>9.75</v>
      </c>
      <c r="Q2905" t="str">
        <f t="shared" si="317"/>
        <v>theater</v>
      </c>
      <c r="R2905" t="str">
        <f t="shared" si="318"/>
        <v>plays</v>
      </c>
      <c r="S2905" t="b">
        <v>0</v>
      </c>
      <c r="T2905" t="s">
        <v>8271</v>
      </c>
      <c r="U2905" s="6">
        <f t="shared" si="319"/>
        <v>42196.166874999995</v>
      </c>
      <c r="V2905" s="9">
        <f t="shared" si="321"/>
        <v>2015</v>
      </c>
      <c r="W2905" s="6">
        <f t="shared" si="320"/>
        <v>42256.166874999995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H2906" t="s">
        <v>8225</v>
      </c>
      <c r="I2906" t="s">
        <v>8247</v>
      </c>
      <c r="K2906">
        <v>1415534400</v>
      </c>
      <c r="L2906">
        <v>1414538031</v>
      </c>
      <c r="M2906" t="b">
        <v>0</v>
      </c>
      <c r="N2906">
        <v>4</v>
      </c>
      <c r="O2906" s="9">
        <f t="shared" si="315"/>
        <v>5</v>
      </c>
      <c r="P2906" s="12">
        <f t="shared" si="316"/>
        <v>18.75</v>
      </c>
      <c r="Q2906" t="str">
        <f t="shared" si="317"/>
        <v>theater</v>
      </c>
      <c r="R2906" t="str">
        <f t="shared" si="318"/>
        <v>plays</v>
      </c>
      <c r="S2906" t="b">
        <v>0</v>
      </c>
      <c r="T2906" t="s">
        <v>8271</v>
      </c>
      <c r="U2906" s="6">
        <f t="shared" si="319"/>
        <v>41940.967951388891</v>
      </c>
      <c r="V2906" s="9">
        <f t="shared" si="321"/>
        <v>2014</v>
      </c>
      <c r="W2906" s="6">
        <f t="shared" si="320"/>
        <v>41952.5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H2907" t="s">
        <v>8224</v>
      </c>
      <c r="I2907" t="s">
        <v>8246</v>
      </c>
      <c r="K2907">
        <v>1473211313</v>
      </c>
      <c r="L2907">
        <v>1472001713</v>
      </c>
      <c r="M2907" t="b">
        <v>0</v>
      </c>
      <c r="N2907">
        <v>17</v>
      </c>
      <c r="O2907" s="9">
        <f t="shared" si="315"/>
        <v>17.771428571428572</v>
      </c>
      <c r="P2907" s="12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t="b">
        <v>0</v>
      </c>
      <c r="T2907" t="s">
        <v>8271</v>
      </c>
      <c r="U2907" s="6">
        <f t="shared" si="319"/>
        <v>42606.056863425925</v>
      </c>
      <c r="V2907" s="9">
        <f t="shared" si="321"/>
        <v>2016</v>
      </c>
      <c r="W2907" s="6">
        <f t="shared" si="320"/>
        <v>42620.056863425925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H2908" t="s">
        <v>8224</v>
      </c>
      <c r="I2908" t="s">
        <v>8246</v>
      </c>
      <c r="K2908">
        <v>1438390800</v>
      </c>
      <c r="L2908">
        <v>1436888066</v>
      </c>
      <c r="M2908" t="b">
        <v>0</v>
      </c>
      <c r="N2908">
        <v>7</v>
      </c>
      <c r="O2908" s="9">
        <f t="shared" si="315"/>
        <v>9.4166666666666661</v>
      </c>
      <c r="P2908" s="12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t="b">
        <v>0</v>
      </c>
      <c r="T2908" t="s">
        <v>8271</v>
      </c>
      <c r="U2908" s="6">
        <f t="shared" si="319"/>
        <v>42199.648912037039</v>
      </c>
      <c r="V2908" s="9">
        <f t="shared" si="321"/>
        <v>2015</v>
      </c>
      <c r="W2908" s="6">
        <f t="shared" si="320"/>
        <v>42217.041666666672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H2909" t="s">
        <v>8224</v>
      </c>
      <c r="I2909" t="s">
        <v>8246</v>
      </c>
      <c r="K2909">
        <v>1463259837</v>
      </c>
      <c r="L2909">
        <v>1458075837</v>
      </c>
      <c r="M2909" t="b">
        <v>0</v>
      </c>
      <c r="N2909">
        <v>2</v>
      </c>
      <c r="O2909" s="9">
        <f t="shared" si="315"/>
        <v>0.08</v>
      </c>
      <c r="P2909" s="12">
        <f t="shared" si="316"/>
        <v>1</v>
      </c>
      <c r="Q2909" t="str">
        <f t="shared" si="317"/>
        <v>theater</v>
      </c>
      <c r="R2909" t="str">
        <f t="shared" si="318"/>
        <v>plays</v>
      </c>
      <c r="S2909" t="b">
        <v>0</v>
      </c>
      <c r="T2909" t="s">
        <v>8271</v>
      </c>
      <c r="U2909" s="6">
        <f t="shared" si="319"/>
        <v>42444.877743055556</v>
      </c>
      <c r="V2909" s="9">
        <f t="shared" si="321"/>
        <v>2016</v>
      </c>
      <c r="W2909" s="6">
        <f t="shared" si="320"/>
        <v>42504.877743055556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H2910" t="s">
        <v>8224</v>
      </c>
      <c r="I2910" t="s">
        <v>8246</v>
      </c>
      <c r="K2910">
        <v>1465407219</v>
      </c>
      <c r="L2910">
        <v>1462815219</v>
      </c>
      <c r="M2910" t="b">
        <v>0</v>
      </c>
      <c r="N2910">
        <v>5</v>
      </c>
      <c r="O2910" s="9">
        <f t="shared" si="315"/>
        <v>2.75</v>
      </c>
      <c r="P2910" s="12">
        <f t="shared" si="316"/>
        <v>52.8</v>
      </c>
      <c r="Q2910" t="str">
        <f t="shared" si="317"/>
        <v>theater</v>
      </c>
      <c r="R2910" t="str">
        <f t="shared" si="318"/>
        <v>plays</v>
      </c>
      <c r="S2910" t="b">
        <v>0</v>
      </c>
      <c r="T2910" t="s">
        <v>8271</v>
      </c>
      <c r="U2910" s="6">
        <f t="shared" si="319"/>
        <v>42499.73170138889</v>
      </c>
      <c r="V2910" s="9">
        <f t="shared" si="321"/>
        <v>2016</v>
      </c>
      <c r="W2910" s="6">
        <f t="shared" si="320"/>
        <v>42529.73170138889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H2911" t="s">
        <v>8224</v>
      </c>
      <c r="I2911" t="s">
        <v>8246</v>
      </c>
      <c r="K2911">
        <v>1416944760</v>
      </c>
      <c r="L2911">
        <v>1413527001</v>
      </c>
      <c r="M2911" t="b">
        <v>0</v>
      </c>
      <c r="N2911">
        <v>1</v>
      </c>
      <c r="O2911" s="9">
        <f t="shared" si="315"/>
        <v>1.1111111111111112E-2</v>
      </c>
      <c r="P2911" s="12">
        <f t="shared" si="316"/>
        <v>20</v>
      </c>
      <c r="Q2911" t="str">
        <f t="shared" si="317"/>
        <v>theater</v>
      </c>
      <c r="R2911" t="str">
        <f t="shared" si="318"/>
        <v>plays</v>
      </c>
      <c r="S2911" t="b">
        <v>0</v>
      </c>
      <c r="T2911" t="s">
        <v>8271</v>
      </c>
      <c r="U2911" s="6">
        <f t="shared" si="319"/>
        <v>41929.266215277778</v>
      </c>
      <c r="V2911" s="9">
        <f t="shared" si="321"/>
        <v>2014</v>
      </c>
      <c r="W2911" s="6">
        <f t="shared" si="320"/>
        <v>41968.823611111111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H2912" t="s">
        <v>8225</v>
      </c>
      <c r="I2912" t="s">
        <v>8247</v>
      </c>
      <c r="K2912">
        <v>1434139887</v>
      </c>
      <c r="L2912">
        <v>1428955887</v>
      </c>
      <c r="M2912" t="b">
        <v>0</v>
      </c>
      <c r="N2912">
        <v>1</v>
      </c>
      <c r="O2912" s="9">
        <f t="shared" si="315"/>
        <v>3.3333333333333335E-3</v>
      </c>
      <c r="P2912" s="12">
        <f t="shared" si="316"/>
        <v>1</v>
      </c>
      <c r="Q2912" t="str">
        <f t="shared" si="317"/>
        <v>theater</v>
      </c>
      <c r="R2912" t="str">
        <f t="shared" si="318"/>
        <v>plays</v>
      </c>
      <c r="S2912" t="b">
        <v>0</v>
      </c>
      <c r="T2912" t="s">
        <v>8271</v>
      </c>
      <c r="U2912" s="6">
        <f t="shared" si="319"/>
        <v>42107.841284722221</v>
      </c>
      <c r="V2912" s="9">
        <f t="shared" si="321"/>
        <v>2015</v>
      </c>
      <c r="W2912" s="6">
        <f t="shared" si="320"/>
        <v>42167.841284722221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H2913" t="s">
        <v>8224</v>
      </c>
      <c r="I2913" t="s">
        <v>8246</v>
      </c>
      <c r="K2913">
        <v>1435429626</v>
      </c>
      <c r="L2913">
        <v>1431973626</v>
      </c>
      <c r="M2913" t="b">
        <v>0</v>
      </c>
      <c r="N2913">
        <v>14</v>
      </c>
      <c r="O2913" s="9">
        <f t="shared" si="315"/>
        <v>36.5</v>
      </c>
      <c r="P2913" s="12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t="b">
        <v>0</v>
      </c>
      <c r="T2913" t="s">
        <v>8271</v>
      </c>
      <c r="U2913" s="6">
        <f t="shared" si="319"/>
        <v>42142.768819444449</v>
      </c>
      <c r="V2913" s="9">
        <f t="shared" si="321"/>
        <v>2015</v>
      </c>
      <c r="W2913" s="6">
        <f t="shared" si="320"/>
        <v>42182.768819444449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H2914" t="s">
        <v>8224</v>
      </c>
      <c r="I2914" t="s">
        <v>8246</v>
      </c>
      <c r="K2914">
        <v>1452827374</v>
      </c>
      <c r="L2914">
        <v>1450235374</v>
      </c>
      <c r="M2914" t="b">
        <v>0</v>
      </c>
      <c r="N2914">
        <v>26</v>
      </c>
      <c r="O2914" s="9">
        <f t="shared" si="315"/>
        <v>14.058171745152354</v>
      </c>
      <c r="P2914" s="12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t="b">
        <v>0</v>
      </c>
      <c r="T2914" t="s">
        <v>8271</v>
      </c>
      <c r="U2914" s="6">
        <f t="shared" si="319"/>
        <v>42354.131643518514</v>
      </c>
      <c r="V2914" s="9">
        <f t="shared" si="321"/>
        <v>2015</v>
      </c>
      <c r="W2914" s="6">
        <f t="shared" si="320"/>
        <v>42384.131643518514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H2915" t="s">
        <v>8224</v>
      </c>
      <c r="I2915" t="s">
        <v>8246</v>
      </c>
      <c r="K2915">
        <v>1410041339</v>
      </c>
      <c r="L2915">
        <v>1404857339</v>
      </c>
      <c r="M2915" t="b">
        <v>0</v>
      </c>
      <c r="N2915">
        <v>2</v>
      </c>
      <c r="O2915" s="9">
        <f t="shared" si="315"/>
        <v>0.02</v>
      </c>
      <c r="P2915" s="12">
        <f t="shared" si="316"/>
        <v>1</v>
      </c>
      <c r="Q2915" t="str">
        <f t="shared" si="317"/>
        <v>theater</v>
      </c>
      <c r="R2915" t="str">
        <f t="shared" si="318"/>
        <v>plays</v>
      </c>
      <c r="S2915" t="b">
        <v>0</v>
      </c>
      <c r="T2915" t="s">
        <v>8271</v>
      </c>
      <c r="U2915" s="6">
        <f t="shared" si="319"/>
        <v>41828.922905092593</v>
      </c>
      <c r="V2915" s="9">
        <f t="shared" si="321"/>
        <v>2014</v>
      </c>
      <c r="W2915" s="6">
        <f t="shared" si="320"/>
        <v>41888.922905092593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H2916" t="s">
        <v>8225</v>
      </c>
      <c r="I2916" t="s">
        <v>8247</v>
      </c>
      <c r="K2916">
        <v>1426365994</v>
      </c>
      <c r="L2916">
        <v>1421185594</v>
      </c>
      <c r="M2916" t="b">
        <v>0</v>
      </c>
      <c r="N2916">
        <v>1</v>
      </c>
      <c r="O2916" s="9">
        <f t="shared" si="315"/>
        <v>4.0000000000000001E-3</v>
      </c>
      <c r="P2916" s="12">
        <f t="shared" si="316"/>
        <v>1</v>
      </c>
      <c r="Q2916" t="str">
        <f t="shared" si="317"/>
        <v>theater</v>
      </c>
      <c r="R2916" t="str">
        <f t="shared" si="318"/>
        <v>plays</v>
      </c>
      <c r="S2916" t="b">
        <v>0</v>
      </c>
      <c r="T2916" t="s">
        <v>8271</v>
      </c>
      <c r="U2916" s="6">
        <f t="shared" si="319"/>
        <v>42017.907337962963</v>
      </c>
      <c r="V2916" s="9">
        <f t="shared" si="321"/>
        <v>2015</v>
      </c>
      <c r="W2916" s="6">
        <f t="shared" si="320"/>
        <v>42077.865671296298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H2917" t="s">
        <v>8225</v>
      </c>
      <c r="I2917" t="s">
        <v>8247</v>
      </c>
      <c r="K2917">
        <v>1458117190</v>
      </c>
      <c r="L2917">
        <v>1455528790</v>
      </c>
      <c r="M2917" t="b">
        <v>0</v>
      </c>
      <c r="N2917">
        <v>3</v>
      </c>
      <c r="O2917" s="9">
        <f t="shared" si="315"/>
        <v>61.1</v>
      </c>
      <c r="P2917" s="12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t="b">
        <v>0</v>
      </c>
      <c r="T2917" t="s">
        <v>8271</v>
      </c>
      <c r="U2917" s="6">
        <f t="shared" si="319"/>
        <v>42415.398032407407</v>
      </c>
      <c r="V2917" s="9">
        <f t="shared" si="321"/>
        <v>2016</v>
      </c>
      <c r="W2917" s="6">
        <f t="shared" si="320"/>
        <v>42445.356365740736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H2918" t="s">
        <v>8225</v>
      </c>
      <c r="I2918" t="s">
        <v>8247</v>
      </c>
      <c r="K2918">
        <v>1400498789</v>
      </c>
      <c r="L2918">
        <v>1398511589</v>
      </c>
      <c r="M2918" t="b">
        <v>0</v>
      </c>
      <c r="N2918">
        <v>7</v>
      </c>
      <c r="O2918" s="9">
        <f t="shared" si="315"/>
        <v>7.8378378378378377</v>
      </c>
      <c r="P2918" s="12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t="b">
        <v>0</v>
      </c>
      <c r="T2918" t="s">
        <v>8271</v>
      </c>
      <c r="U2918" s="6">
        <f t="shared" si="319"/>
        <v>41755.476724537039</v>
      </c>
      <c r="V2918" s="9">
        <f t="shared" si="321"/>
        <v>2014</v>
      </c>
      <c r="W2918" s="6">
        <f t="shared" si="320"/>
        <v>41778.476724537039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H2919" t="s">
        <v>8224</v>
      </c>
      <c r="I2919" t="s">
        <v>8246</v>
      </c>
      <c r="K2919">
        <v>1442381847</v>
      </c>
      <c r="L2919">
        <v>1440826647</v>
      </c>
      <c r="M2919" t="b">
        <v>0</v>
      </c>
      <c r="N2919">
        <v>9</v>
      </c>
      <c r="O2919" s="9">
        <f t="shared" si="315"/>
        <v>21.85</v>
      </c>
      <c r="P2919" s="12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t="b">
        <v>0</v>
      </c>
      <c r="T2919" t="s">
        <v>8271</v>
      </c>
      <c r="U2919" s="6">
        <f t="shared" si="319"/>
        <v>42245.234340277777</v>
      </c>
      <c r="V2919" s="9">
        <f t="shared" si="321"/>
        <v>2015</v>
      </c>
      <c r="W2919" s="6">
        <f t="shared" si="320"/>
        <v>42263.234340277777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H2920" t="s">
        <v>8224</v>
      </c>
      <c r="I2920" t="s">
        <v>8246</v>
      </c>
      <c r="K2920">
        <v>1446131207</v>
      </c>
      <c r="L2920">
        <v>1443712007</v>
      </c>
      <c r="M2920" t="b">
        <v>0</v>
      </c>
      <c r="N2920">
        <v>20</v>
      </c>
      <c r="O2920" s="9">
        <f t="shared" si="315"/>
        <v>27.24</v>
      </c>
      <c r="P2920" s="12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t="b">
        <v>0</v>
      </c>
      <c r="T2920" t="s">
        <v>8271</v>
      </c>
      <c r="U2920" s="6">
        <f t="shared" si="319"/>
        <v>42278.629710648151</v>
      </c>
      <c r="V2920" s="9">
        <f t="shared" si="321"/>
        <v>2015</v>
      </c>
      <c r="W2920" s="6">
        <f t="shared" si="320"/>
        <v>42306.629710648151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H2921" t="s">
        <v>8224</v>
      </c>
      <c r="I2921" t="s">
        <v>8246</v>
      </c>
      <c r="K2921">
        <v>1407250329</v>
      </c>
      <c r="L2921">
        <v>1404658329</v>
      </c>
      <c r="M2921" t="b">
        <v>0</v>
      </c>
      <c r="N2921">
        <v>6</v>
      </c>
      <c r="O2921" s="9">
        <f t="shared" si="315"/>
        <v>8.5</v>
      </c>
      <c r="P2921" s="12">
        <f t="shared" si="316"/>
        <v>8.5</v>
      </c>
      <c r="Q2921" t="str">
        <f t="shared" si="317"/>
        <v>theater</v>
      </c>
      <c r="R2921" t="str">
        <f t="shared" si="318"/>
        <v>plays</v>
      </c>
      <c r="S2921" t="b">
        <v>0</v>
      </c>
      <c r="T2921" t="s">
        <v>8271</v>
      </c>
      <c r="U2921" s="6">
        <f t="shared" si="319"/>
        <v>41826.61954861111</v>
      </c>
      <c r="V2921" s="9">
        <f t="shared" si="321"/>
        <v>2014</v>
      </c>
      <c r="W2921" s="6">
        <f t="shared" si="320"/>
        <v>41856.61954861111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H2922" t="s">
        <v>8229</v>
      </c>
      <c r="I2922" t="s">
        <v>8251</v>
      </c>
      <c r="K2922">
        <v>1427306470</v>
      </c>
      <c r="L2922">
        <v>1424718070</v>
      </c>
      <c r="M2922" t="b">
        <v>0</v>
      </c>
      <c r="N2922">
        <v>13</v>
      </c>
      <c r="O2922" s="9">
        <f t="shared" si="315"/>
        <v>26.84</v>
      </c>
      <c r="P2922" s="1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t="b">
        <v>0</v>
      </c>
      <c r="T2922" t="s">
        <v>8271</v>
      </c>
      <c r="U2922" s="6">
        <f t="shared" si="319"/>
        <v>42058.792476851857</v>
      </c>
      <c r="V2922" s="9">
        <f t="shared" si="321"/>
        <v>2015</v>
      </c>
      <c r="W2922" s="6">
        <f t="shared" si="320"/>
        <v>42088.750810185185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H2923" t="s">
        <v>8224</v>
      </c>
      <c r="I2923" t="s">
        <v>8246</v>
      </c>
      <c r="K2923">
        <v>1411679804</v>
      </c>
      <c r="L2923">
        <v>1409087804</v>
      </c>
      <c r="M2923" t="b">
        <v>0</v>
      </c>
      <c r="N2923">
        <v>3</v>
      </c>
      <c r="O2923" s="9">
        <f t="shared" si="315"/>
        <v>129</v>
      </c>
      <c r="P2923" s="12">
        <f t="shared" si="316"/>
        <v>43</v>
      </c>
      <c r="Q2923" t="str">
        <f t="shared" si="317"/>
        <v>theater</v>
      </c>
      <c r="R2923" t="str">
        <f t="shared" si="318"/>
        <v>musical</v>
      </c>
      <c r="S2923" t="b">
        <v>1</v>
      </c>
      <c r="T2923" t="s">
        <v>8305</v>
      </c>
      <c r="U2923" s="6">
        <f t="shared" si="319"/>
        <v>41877.886620370373</v>
      </c>
      <c r="V2923" s="9">
        <f t="shared" si="321"/>
        <v>2014</v>
      </c>
      <c r="W2923" s="6">
        <f t="shared" si="320"/>
        <v>41907.886620370373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H2924" t="s">
        <v>8225</v>
      </c>
      <c r="I2924" t="s">
        <v>8247</v>
      </c>
      <c r="K2924">
        <v>1431982727</v>
      </c>
      <c r="L2924">
        <v>1428094727</v>
      </c>
      <c r="M2924" t="b">
        <v>0</v>
      </c>
      <c r="N2924">
        <v>6</v>
      </c>
      <c r="O2924" s="9">
        <f t="shared" si="315"/>
        <v>100</v>
      </c>
      <c r="P2924" s="12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t="b">
        <v>1</v>
      </c>
      <c r="T2924" t="s">
        <v>8305</v>
      </c>
      <c r="U2924" s="6">
        <f t="shared" si="319"/>
        <v>42097.874155092592</v>
      </c>
      <c r="V2924" s="9">
        <f t="shared" si="321"/>
        <v>2015</v>
      </c>
      <c r="W2924" s="6">
        <f t="shared" si="320"/>
        <v>42142.874155092592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H2925" t="s">
        <v>8224</v>
      </c>
      <c r="I2925" t="s">
        <v>8246</v>
      </c>
      <c r="K2925">
        <v>1422068400</v>
      </c>
      <c r="L2925">
        <v>1420774779</v>
      </c>
      <c r="M2925" t="b">
        <v>0</v>
      </c>
      <c r="N2925">
        <v>10</v>
      </c>
      <c r="O2925" s="9">
        <f t="shared" si="315"/>
        <v>100</v>
      </c>
      <c r="P2925" s="12">
        <f t="shared" si="316"/>
        <v>30</v>
      </c>
      <c r="Q2925" t="str">
        <f t="shared" si="317"/>
        <v>theater</v>
      </c>
      <c r="R2925" t="str">
        <f t="shared" si="318"/>
        <v>musical</v>
      </c>
      <c r="S2925" t="b">
        <v>1</v>
      </c>
      <c r="T2925" t="s">
        <v>8305</v>
      </c>
      <c r="U2925" s="6">
        <f t="shared" si="319"/>
        <v>42013.15253472222</v>
      </c>
      <c r="V2925" s="9">
        <f t="shared" si="321"/>
        <v>2015</v>
      </c>
      <c r="W2925" s="6">
        <f t="shared" si="320"/>
        <v>42028.125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H2926" t="s">
        <v>8224</v>
      </c>
      <c r="I2926" t="s">
        <v>8246</v>
      </c>
      <c r="K2926">
        <v>1431143940</v>
      </c>
      <c r="L2926">
        <v>1428585710</v>
      </c>
      <c r="M2926" t="b">
        <v>0</v>
      </c>
      <c r="N2926">
        <v>147</v>
      </c>
      <c r="O2926" s="9">
        <f t="shared" si="315"/>
        <v>103.2</v>
      </c>
      <c r="P2926" s="12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t="b">
        <v>1</v>
      </c>
      <c r="T2926" t="s">
        <v>8305</v>
      </c>
      <c r="U2926" s="6">
        <f t="shared" si="319"/>
        <v>42103.556828703702</v>
      </c>
      <c r="V2926" s="9">
        <f t="shared" si="321"/>
        <v>2015</v>
      </c>
      <c r="W2926" s="6">
        <f t="shared" si="320"/>
        <v>42133.165972222225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H2927" t="s">
        <v>8224</v>
      </c>
      <c r="I2927" t="s">
        <v>8246</v>
      </c>
      <c r="K2927">
        <v>1410444068</v>
      </c>
      <c r="L2927">
        <v>1407852068</v>
      </c>
      <c r="M2927" t="b">
        <v>0</v>
      </c>
      <c r="N2927">
        <v>199</v>
      </c>
      <c r="O2927" s="9">
        <f t="shared" si="315"/>
        <v>102.44597777777778</v>
      </c>
      <c r="P2927" s="12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t="b">
        <v>1</v>
      </c>
      <c r="T2927" t="s">
        <v>8305</v>
      </c>
      <c r="U2927" s="6">
        <f t="shared" si="319"/>
        <v>41863.584120370375</v>
      </c>
      <c r="V2927" s="9">
        <f t="shared" si="321"/>
        <v>2014</v>
      </c>
      <c r="W2927" s="6">
        <f t="shared" si="320"/>
        <v>41893.584120370375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H2928" t="s">
        <v>8224</v>
      </c>
      <c r="I2928" t="s">
        <v>8246</v>
      </c>
      <c r="K2928">
        <v>1424715779</v>
      </c>
      <c r="L2928">
        <v>1423506179</v>
      </c>
      <c r="M2928" t="b">
        <v>0</v>
      </c>
      <c r="N2928">
        <v>50</v>
      </c>
      <c r="O2928" s="9">
        <f t="shared" si="315"/>
        <v>125</v>
      </c>
      <c r="P2928" s="12">
        <f t="shared" si="316"/>
        <v>75</v>
      </c>
      <c r="Q2928" t="str">
        <f t="shared" si="317"/>
        <v>theater</v>
      </c>
      <c r="R2928" t="str">
        <f t="shared" si="318"/>
        <v>musical</v>
      </c>
      <c r="S2928" t="b">
        <v>1</v>
      </c>
      <c r="T2928" t="s">
        <v>8305</v>
      </c>
      <c r="U2928" s="6">
        <f t="shared" si="319"/>
        <v>42044.765960648147</v>
      </c>
      <c r="V2928" s="9">
        <f t="shared" si="321"/>
        <v>2015</v>
      </c>
      <c r="W2928" s="6">
        <f t="shared" si="320"/>
        <v>42058.765960648147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H2929" t="s">
        <v>8224</v>
      </c>
      <c r="I2929" t="s">
        <v>8246</v>
      </c>
      <c r="K2929">
        <v>1405400400</v>
      </c>
      <c r="L2929">
        <v>1402934629</v>
      </c>
      <c r="M2929" t="b">
        <v>0</v>
      </c>
      <c r="N2929">
        <v>21</v>
      </c>
      <c r="O2929" s="9">
        <f t="shared" si="315"/>
        <v>130.83333333333334</v>
      </c>
      <c r="P2929" s="12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t="b">
        <v>1</v>
      </c>
      <c r="T2929" t="s">
        <v>8305</v>
      </c>
      <c r="U2929" s="6">
        <f t="shared" si="319"/>
        <v>41806.669317129628</v>
      </c>
      <c r="V2929" s="9">
        <f t="shared" si="321"/>
        <v>2014</v>
      </c>
      <c r="W2929" s="6">
        <f t="shared" si="320"/>
        <v>41835.208333333336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H2930" t="s">
        <v>8224</v>
      </c>
      <c r="I2930" t="s">
        <v>8246</v>
      </c>
      <c r="K2930">
        <v>1457135846</v>
      </c>
      <c r="L2930">
        <v>1454543846</v>
      </c>
      <c r="M2930" t="b">
        <v>0</v>
      </c>
      <c r="N2930">
        <v>24</v>
      </c>
      <c r="O2930" s="9">
        <f t="shared" si="315"/>
        <v>100</v>
      </c>
      <c r="P2930" s="12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t="b">
        <v>1</v>
      </c>
      <c r="T2930" t="s">
        <v>8305</v>
      </c>
      <c r="U2930" s="6">
        <f t="shared" si="319"/>
        <v>42403.998217592598</v>
      </c>
      <c r="V2930" s="9">
        <f t="shared" si="321"/>
        <v>2016</v>
      </c>
      <c r="W2930" s="6">
        <f t="shared" si="320"/>
        <v>42433.998217592598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H2931" t="s">
        <v>8224</v>
      </c>
      <c r="I2931" t="s">
        <v>8246</v>
      </c>
      <c r="K2931">
        <v>1401024758</v>
      </c>
      <c r="L2931">
        <v>1398432758</v>
      </c>
      <c r="M2931" t="b">
        <v>0</v>
      </c>
      <c r="N2931">
        <v>32</v>
      </c>
      <c r="O2931" s="9">
        <f t="shared" si="315"/>
        <v>102.06937499999999</v>
      </c>
      <c r="P2931" s="12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t="b">
        <v>1</v>
      </c>
      <c r="T2931" t="s">
        <v>8305</v>
      </c>
      <c r="U2931" s="6">
        <f t="shared" si="319"/>
        <v>41754.564328703702</v>
      </c>
      <c r="V2931" s="9">
        <f t="shared" si="321"/>
        <v>2014</v>
      </c>
      <c r="W2931" s="6">
        <f t="shared" si="320"/>
        <v>41784.564328703702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H2932" t="s">
        <v>8225</v>
      </c>
      <c r="I2932" t="s">
        <v>8247</v>
      </c>
      <c r="K2932">
        <v>1431007264</v>
      </c>
      <c r="L2932">
        <v>1428415264</v>
      </c>
      <c r="M2932" t="b">
        <v>0</v>
      </c>
      <c r="N2932">
        <v>62</v>
      </c>
      <c r="O2932" s="9">
        <f t="shared" si="315"/>
        <v>100.92</v>
      </c>
      <c r="P2932" s="1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t="b">
        <v>1</v>
      </c>
      <c r="T2932" t="s">
        <v>8305</v>
      </c>
      <c r="U2932" s="6">
        <f t="shared" si="319"/>
        <v>42101.584074074075</v>
      </c>
      <c r="V2932" s="9">
        <f t="shared" si="321"/>
        <v>2015</v>
      </c>
      <c r="W2932" s="6">
        <f t="shared" si="320"/>
        <v>42131.584074074075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H2933" t="s">
        <v>8229</v>
      </c>
      <c r="I2933" t="s">
        <v>8251</v>
      </c>
      <c r="K2933">
        <v>1410761280</v>
      </c>
      <c r="L2933">
        <v>1408604363</v>
      </c>
      <c r="M2933" t="b">
        <v>0</v>
      </c>
      <c r="N2933">
        <v>9</v>
      </c>
      <c r="O2933" s="9">
        <f t="shared" si="315"/>
        <v>106</v>
      </c>
      <c r="P2933" s="12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t="b">
        <v>1</v>
      </c>
      <c r="T2933" t="s">
        <v>8305</v>
      </c>
      <c r="U2933" s="6">
        <f t="shared" si="319"/>
        <v>41872.291238425925</v>
      </c>
      <c r="V2933" s="9">
        <f t="shared" si="321"/>
        <v>2014</v>
      </c>
      <c r="W2933" s="6">
        <f t="shared" si="320"/>
        <v>41897.255555555559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H2934" t="s">
        <v>8226</v>
      </c>
      <c r="I2934" t="s">
        <v>8248</v>
      </c>
      <c r="K2934">
        <v>1424516400</v>
      </c>
      <c r="L2934">
        <v>1421812637</v>
      </c>
      <c r="M2934" t="b">
        <v>0</v>
      </c>
      <c r="N2934">
        <v>38</v>
      </c>
      <c r="O2934" s="9">
        <f t="shared" si="315"/>
        <v>105.09677419354838</v>
      </c>
      <c r="P2934" s="12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t="b">
        <v>1</v>
      </c>
      <c r="T2934" t="s">
        <v>8305</v>
      </c>
      <c r="U2934" s="6">
        <f t="shared" si="319"/>
        <v>42025.164780092593</v>
      </c>
      <c r="V2934" s="9">
        <f t="shared" si="321"/>
        <v>2015</v>
      </c>
      <c r="W2934" s="6">
        <f t="shared" si="320"/>
        <v>42056.458333333328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H2935" t="s">
        <v>8224</v>
      </c>
      <c r="I2935" t="s">
        <v>8246</v>
      </c>
      <c r="K2935">
        <v>1465081053</v>
      </c>
      <c r="L2935">
        <v>1462489053</v>
      </c>
      <c r="M2935" t="b">
        <v>0</v>
      </c>
      <c r="N2935">
        <v>54</v>
      </c>
      <c r="O2935" s="9">
        <f t="shared" si="315"/>
        <v>102.76</v>
      </c>
      <c r="P2935" s="12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t="b">
        <v>1</v>
      </c>
      <c r="T2935" t="s">
        <v>8305</v>
      </c>
      <c r="U2935" s="6">
        <f t="shared" si="319"/>
        <v>42495.956631944442</v>
      </c>
      <c r="V2935" s="9">
        <f t="shared" si="321"/>
        <v>2016</v>
      </c>
      <c r="W2935" s="6">
        <f t="shared" si="320"/>
        <v>42525.956631944442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H2936" t="s">
        <v>8229</v>
      </c>
      <c r="I2936" t="s">
        <v>8251</v>
      </c>
      <c r="K2936">
        <v>1402845364</v>
      </c>
      <c r="L2936">
        <v>1400253364</v>
      </c>
      <c r="M2936" t="b">
        <v>0</v>
      </c>
      <c r="N2936">
        <v>37</v>
      </c>
      <c r="O2936" s="9">
        <f t="shared" si="315"/>
        <v>108</v>
      </c>
      <c r="P2936" s="12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t="b">
        <v>1</v>
      </c>
      <c r="T2936" t="s">
        <v>8305</v>
      </c>
      <c r="U2936" s="6">
        <f t="shared" si="319"/>
        <v>41775.636157407411</v>
      </c>
      <c r="V2936" s="9">
        <f t="shared" si="321"/>
        <v>2014</v>
      </c>
      <c r="W2936" s="6">
        <f t="shared" si="320"/>
        <v>41805.636157407411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H2937" t="s">
        <v>8224</v>
      </c>
      <c r="I2937" t="s">
        <v>8246</v>
      </c>
      <c r="K2937">
        <v>1472490000</v>
      </c>
      <c r="L2937">
        <v>1467468008</v>
      </c>
      <c r="M2937" t="b">
        <v>0</v>
      </c>
      <c r="N2937">
        <v>39</v>
      </c>
      <c r="O2937" s="9">
        <f t="shared" si="315"/>
        <v>100.88571428571429</v>
      </c>
      <c r="P2937" s="12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t="b">
        <v>1</v>
      </c>
      <c r="T2937" t="s">
        <v>8305</v>
      </c>
      <c r="U2937" s="6">
        <f t="shared" si="319"/>
        <v>42553.583425925928</v>
      </c>
      <c r="V2937" s="9">
        <f t="shared" si="321"/>
        <v>2016</v>
      </c>
      <c r="W2937" s="6">
        <f t="shared" si="320"/>
        <v>42611.708333333328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H2938" t="s">
        <v>8224</v>
      </c>
      <c r="I2938" t="s">
        <v>8246</v>
      </c>
      <c r="K2938">
        <v>1413176340</v>
      </c>
      <c r="L2938">
        <v>1412091423</v>
      </c>
      <c r="M2938" t="b">
        <v>0</v>
      </c>
      <c r="N2938">
        <v>34</v>
      </c>
      <c r="O2938" s="9">
        <f t="shared" si="315"/>
        <v>128</v>
      </c>
      <c r="P2938" s="12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t="b">
        <v>1</v>
      </c>
      <c r="T2938" t="s">
        <v>8305</v>
      </c>
      <c r="U2938" s="6">
        <f t="shared" si="319"/>
        <v>41912.650729166664</v>
      </c>
      <c r="V2938" s="9">
        <f t="shared" si="321"/>
        <v>2014</v>
      </c>
      <c r="W2938" s="6">
        <f t="shared" si="320"/>
        <v>41925.207638888889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H2939" t="s">
        <v>8225</v>
      </c>
      <c r="I2939" t="s">
        <v>8247</v>
      </c>
      <c r="K2939">
        <v>1405249113</v>
      </c>
      <c r="L2939">
        <v>1402657113</v>
      </c>
      <c r="M2939" t="b">
        <v>0</v>
      </c>
      <c r="N2939">
        <v>55</v>
      </c>
      <c r="O2939" s="9">
        <f t="shared" si="315"/>
        <v>133.33333333333334</v>
      </c>
      <c r="P2939" s="12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t="b">
        <v>1</v>
      </c>
      <c r="T2939" t="s">
        <v>8305</v>
      </c>
      <c r="U2939" s="6">
        <f t="shared" si="319"/>
        <v>41803.457326388889</v>
      </c>
      <c r="V2939" s="9">
        <f t="shared" si="321"/>
        <v>2014</v>
      </c>
      <c r="W2939" s="6">
        <f t="shared" si="320"/>
        <v>41833.457326388889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H2940" t="s">
        <v>8224</v>
      </c>
      <c r="I2940" t="s">
        <v>8246</v>
      </c>
      <c r="K2940">
        <v>1422636814</v>
      </c>
      <c r="L2940">
        <v>1420044814</v>
      </c>
      <c r="M2940" t="b">
        <v>0</v>
      </c>
      <c r="N2940">
        <v>32</v>
      </c>
      <c r="O2940" s="9">
        <f t="shared" si="315"/>
        <v>101.375</v>
      </c>
      <c r="P2940" s="12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t="b">
        <v>1</v>
      </c>
      <c r="T2940" t="s">
        <v>8305</v>
      </c>
      <c r="U2940" s="6">
        <f t="shared" si="319"/>
        <v>42004.703865740739</v>
      </c>
      <c r="V2940" s="9">
        <f t="shared" si="321"/>
        <v>2014</v>
      </c>
      <c r="W2940" s="6">
        <f t="shared" si="320"/>
        <v>42034.703865740739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H2941" t="s">
        <v>8224</v>
      </c>
      <c r="I2941" t="s">
        <v>8246</v>
      </c>
      <c r="K2941">
        <v>1409187600</v>
      </c>
      <c r="L2941">
        <v>1406316312</v>
      </c>
      <c r="M2941" t="b">
        <v>0</v>
      </c>
      <c r="N2941">
        <v>25</v>
      </c>
      <c r="O2941" s="9">
        <f t="shared" si="315"/>
        <v>102.875</v>
      </c>
      <c r="P2941" s="12">
        <f t="shared" si="316"/>
        <v>329.2</v>
      </c>
      <c r="Q2941" t="str">
        <f t="shared" si="317"/>
        <v>theater</v>
      </c>
      <c r="R2941" t="str">
        <f t="shared" si="318"/>
        <v>musical</v>
      </c>
      <c r="S2941" t="b">
        <v>1</v>
      </c>
      <c r="T2941" t="s">
        <v>8305</v>
      </c>
      <c r="U2941" s="6">
        <f t="shared" si="319"/>
        <v>41845.809166666666</v>
      </c>
      <c r="V2941" s="9">
        <f t="shared" si="321"/>
        <v>2014</v>
      </c>
      <c r="W2941" s="6">
        <f t="shared" si="320"/>
        <v>41879.041666666664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H2942" t="s">
        <v>8224</v>
      </c>
      <c r="I2942" t="s">
        <v>8246</v>
      </c>
      <c r="K2942">
        <v>1421606018</v>
      </c>
      <c r="L2942">
        <v>1418150018</v>
      </c>
      <c r="M2942" t="b">
        <v>0</v>
      </c>
      <c r="N2942">
        <v>33</v>
      </c>
      <c r="O2942" s="9">
        <f t="shared" si="315"/>
        <v>107.24</v>
      </c>
      <c r="P2942" s="1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t="b">
        <v>1</v>
      </c>
      <c r="T2942" t="s">
        <v>8305</v>
      </c>
      <c r="U2942" s="6">
        <f t="shared" si="319"/>
        <v>41982.773356481484</v>
      </c>
      <c r="V2942" s="9">
        <f t="shared" si="321"/>
        <v>2014</v>
      </c>
      <c r="W2942" s="6">
        <f t="shared" si="320"/>
        <v>42022.773356481484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H2943" t="s">
        <v>8224</v>
      </c>
      <c r="I2943" t="s">
        <v>8246</v>
      </c>
      <c r="K2943">
        <v>1425250955</v>
      </c>
      <c r="L2943">
        <v>1422658955</v>
      </c>
      <c r="M2943" t="b">
        <v>0</v>
      </c>
      <c r="N2943">
        <v>1</v>
      </c>
      <c r="O2943" s="9">
        <f t="shared" si="315"/>
        <v>4.0000000000000001E-3</v>
      </c>
      <c r="P2943" s="12">
        <f t="shared" si="316"/>
        <v>1</v>
      </c>
      <c r="Q2943" t="str">
        <f t="shared" si="317"/>
        <v>theater</v>
      </c>
      <c r="R2943" t="str">
        <f t="shared" si="318"/>
        <v>spaces</v>
      </c>
      <c r="S2943" t="b">
        <v>0</v>
      </c>
      <c r="T2943" t="s">
        <v>8303</v>
      </c>
      <c r="U2943" s="6">
        <f t="shared" si="319"/>
        <v>42034.960127314815</v>
      </c>
      <c r="V2943" s="9">
        <f t="shared" si="321"/>
        <v>2015</v>
      </c>
      <c r="W2943" s="6">
        <f t="shared" si="320"/>
        <v>42064.960127314815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H2944" t="s">
        <v>8229</v>
      </c>
      <c r="I2944" t="s">
        <v>8251</v>
      </c>
      <c r="K2944">
        <v>1450297080</v>
      </c>
      <c r="L2944">
        <v>1448565459</v>
      </c>
      <c r="M2944" t="b">
        <v>0</v>
      </c>
      <c r="N2944">
        <v>202</v>
      </c>
      <c r="O2944" s="9">
        <f t="shared" si="315"/>
        <v>20.425000000000001</v>
      </c>
      <c r="P2944" s="12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t="b">
        <v>0</v>
      </c>
      <c r="T2944" t="s">
        <v>8303</v>
      </c>
      <c r="U2944" s="6">
        <f t="shared" si="319"/>
        <v>42334.803923611107</v>
      </c>
      <c r="V2944" s="9">
        <f t="shared" si="321"/>
        <v>2015</v>
      </c>
      <c r="W2944" s="6">
        <f t="shared" si="320"/>
        <v>42354.845833333333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H2945" t="s">
        <v>8224</v>
      </c>
      <c r="I2945" t="s">
        <v>8246</v>
      </c>
      <c r="K2945">
        <v>1428894380</v>
      </c>
      <c r="L2945">
        <v>1426302380</v>
      </c>
      <c r="M2945" t="b">
        <v>0</v>
      </c>
      <c r="N2945">
        <v>0</v>
      </c>
      <c r="O2945" s="9">
        <f t="shared" si="315"/>
        <v>0</v>
      </c>
      <c r="P2945" s="12">
        <f t="shared" si="316"/>
        <v>0</v>
      </c>
      <c r="Q2945" t="str">
        <f t="shared" si="317"/>
        <v>theater</v>
      </c>
      <c r="R2945" t="str">
        <f t="shared" si="318"/>
        <v>spaces</v>
      </c>
      <c r="S2945" t="b">
        <v>0</v>
      </c>
      <c r="T2945" t="s">
        <v>8303</v>
      </c>
      <c r="U2945" s="6">
        <f t="shared" si="319"/>
        <v>42077.129398148143</v>
      </c>
      <c r="V2945" s="9">
        <f t="shared" si="321"/>
        <v>2015</v>
      </c>
      <c r="W2945" s="6">
        <f t="shared" si="320"/>
        <v>42107.129398148143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H2946" t="s">
        <v>8224</v>
      </c>
      <c r="I2946" t="s">
        <v>8246</v>
      </c>
      <c r="K2946">
        <v>1433714198</v>
      </c>
      <c r="L2946">
        <v>1431122198</v>
      </c>
      <c r="M2946" t="b">
        <v>0</v>
      </c>
      <c r="N2946">
        <v>1</v>
      </c>
      <c r="O2946" s="9">
        <f t="shared" si="315"/>
        <v>1</v>
      </c>
      <c r="P2946" s="12">
        <f t="shared" si="316"/>
        <v>100</v>
      </c>
      <c r="Q2946" t="str">
        <f t="shared" si="317"/>
        <v>theater</v>
      </c>
      <c r="R2946" t="str">
        <f t="shared" si="318"/>
        <v>spaces</v>
      </c>
      <c r="S2946" t="b">
        <v>0</v>
      </c>
      <c r="T2946" t="s">
        <v>8303</v>
      </c>
      <c r="U2946" s="6">
        <f t="shared" si="319"/>
        <v>42132.9143287037</v>
      </c>
      <c r="V2946" s="9">
        <f t="shared" si="321"/>
        <v>2015</v>
      </c>
      <c r="W2946" s="6">
        <f t="shared" si="320"/>
        <v>42162.9143287037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H2947" t="s">
        <v>8224</v>
      </c>
      <c r="I2947" t="s">
        <v>8246</v>
      </c>
      <c r="K2947">
        <v>1432437660</v>
      </c>
      <c r="L2947">
        <v>1429845660</v>
      </c>
      <c r="M2947" t="b">
        <v>0</v>
      </c>
      <c r="N2947">
        <v>0</v>
      </c>
      <c r="O2947" s="9">
        <f t="shared" ref="O2947:O3010" si="322">E2947*100/D2947</f>
        <v>0</v>
      </c>
      <c r="P2947" s="12">
        <f t="shared" ref="P2947:P3010" si="323">IF(N2947=0,0,E2947/N2947)</f>
        <v>0</v>
      </c>
      <c r="Q2947" t="str">
        <f t="shared" ref="Q2947:Q3010" si="324">LEFT(T2947,FIND("/",T2947)-1)</f>
        <v>theater</v>
      </c>
      <c r="R2947" t="str">
        <f t="shared" ref="R2947:R3010" si="325">RIGHT(T2947,LEN(T2947)-FIND("/",T2947))</f>
        <v>spaces</v>
      </c>
      <c r="S2947" t="b">
        <v>0</v>
      </c>
      <c r="T2947" t="s">
        <v>8303</v>
      </c>
      <c r="U2947" s="6">
        <f t="shared" ref="U2947:U3010" si="326">(L2947/86400)+DATE(1970,1,1)</f>
        <v>42118.139583333337</v>
      </c>
      <c r="V2947" s="9">
        <f t="shared" si="321"/>
        <v>2015</v>
      </c>
      <c r="W2947" s="6">
        <f t="shared" ref="W2947:W3010" si="327">(K2947/86400)+DATE(1970,1,1)</f>
        <v>42148.139583333337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H2948" t="s">
        <v>8225</v>
      </c>
      <c r="I2948" t="s">
        <v>8247</v>
      </c>
      <c r="K2948">
        <v>1471265092</v>
      </c>
      <c r="L2948">
        <v>1468673092</v>
      </c>
      <c r="M2948" t="b">
        <v>0</v>
      </c>
      <c r="N2948">
        <v>2</v>
      </c>
      <c r="O2948" s="9">
        <f t="shared" si="322"/>
        <v>0.1</v>
      </c>
      <c r="P2948" s="12">
        <f t="shared" si="323"/>
        <v>1</v>
      </c>
      <c r="Q2948" t="str">
        <f t="shared" si="324"/>
        <v>theater</v>
      </c>
      <c r="R2948" t="str">
        <f t="shared" si="325"/>
        <v>spaces</v>
      </c>
      <c r="S2948" t="b">
        <v>0</v>
      </c>
      <c r="T2948" t="s">
        <v>8303</v>
      </c>
      <c r="U2948" s="6">
        <f t="shared" si="326"/>
        <v>42567.531157407408</v>
      </c>
      <c r="V2948" s="9">
        <f t="shared" ref="V2948:V3011" si="328">YEAR(U2948)</f>
        <v>2016</v>
      </c>
      <c r="W2948" s="6">
        <f t="shared" si="327"/>
        <v>42597.531157407408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H2949" t="s">
        <v>8224</v>
      </c>
      <c r="I2949" t="s">
        <v>8246</v>
      </c>
      <c r="K2949">
        <v>1480007460</v>
      </c>
      <c r="L2949">
        <v>1475760567</v>
      </c>
      <c r="M2949" t="b">
        <v>0</v>
      </c>
      <c r="N2949">
        <v>13</v>
      </c>
      <c r="O2949" s="9">
        <f t="shared" si="322"/>
        <v>4.2880000000000003</v>
      </c>
      <c r="P2949" s="12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t="b">
        <v>0</v>
      </c>
      <c r="T2949" t="s">
        <v>8303</v>
      </c>
      <c r="U2949" s="6">
        <f t="shared" si="326"/>
        <v>42649.562118055561</v>
      </c>
      <c r="V2949" s="9">
        <f t="shared" si="328"/>
        <v>2016</v>
      </c>
      <c r="W2949" s="6">
        <f t="shared" si="327"/>
        <v>42698.71597222222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H2950" t="s">
        <v>8224</v>
      </c>
      <c r="I2950" t="s">
        <v>8246</v>
      </c>
      <c r="K2950">
        <v>1433259293</v>
      </c>
      <c r="L2950">
        <v>1428075293</v>
      </c>
      <c r="M2950" t="b">
        <v>0</v>
      </c>
      <c r="N2950">
        <v>9</v>
      </c>
      <c r="O2950" s="9">
        <f t="shared" si="322"/>
        <v>4.7999999999999996E-3</v>
      </c>
      <c r="P2950" s="12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t="b">
        <v>0</v>
      </c>
      <c r="T2950" t="s">
        <v>8303</v>
      </c>
      <c r="U2950" s="6">
        <f t="shared" si="326"/>
        <v>42097.649224537032</v>
      </c>
      <c r="V2950" s="9">
        <f t="shared" si="328"/>
        <v>2015</v>
      </c>
      <c r="W2950" s="6">
        <f t="shared" si="327"/>
        <v>42157.649224537032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H2951" t="s">
        <v>8224</v>
      </c>
      <c r="I2951" t="s">
        <v>8246</v>
      </c>
      <c r="K2951">
        <v>1447965917</v>
      </c>
      <c r="L2951">
        <v>1445370317</v>
      </c>
      <c r="M2951" t="b">
        <v>0</v>
      </c>
      <c r="N2951">
        <v>2</v>
      </c>
      <c r="O2951" s="9">
        <f t="shared" si="322"/>
        <v>2.5</v>
      </c>
      <c r="P2951" s="12">
        <f t="shared" si="323"/>
        <v>12.5</v>
      </c>
      <c r="Q2951" t="str">
        <f t="shared" si="324"/>
        <v>theater</v>
      </c>
      <c r="R2951" t="str">
        <f t="shared" si="325"/>
        <v>spaces</v>
      </c>
      <c r="S2951" t="b">
        <v>0</v>
      </c>
      <c r="T2951" t="s">
        <v>8303</v>
      </c>
      <c r="U2951" s="6">
        <f t="shared" si="326"/>
        <v>42297.823113425926</v>
      </c>
      <c r="V2951" s="9">
        <f t="shared" si="328"/>
        <v>2015</v>
      </c>
      <c r="W2951" s="6">
        <f t="shared" si="327"/>
        <v>42327.864780092597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H2952" t="s">
        <v>8224</v>
      </c>
      <c r="I2952" t="s">
        <v>8246</v>
      </c>
      <c r="K2952">
        <v>1453538752</v>
      </c>
      <c r="L2952">
        <v>1450946752</v>
      </c>
      <c r="M2952" t="b">
        <v>0</v>
      </c>
      <c r="N2952">
        <v>0</v>
      </c>
      <c r="O2952" s="9">
        <f t="shared" si="322"/>
        <v>0</v>
      </c>
      <c r="P2952" s="12">
        <f t="shared" si="323"/>
        <v>0</v>
      </c>
      <c r="Q2952" t="str">
        <f t="shared" si="324"/>
        <v>theater</v>
      </c>
      <c r="R2952" t="str">
        <f t="shared" si="325"/>
        <v>spaces</v>
      </c>
      <c r="S2952" t="b">
        <v>0</v>
      </c>
      <c r="T2952" t="s">
        <v>8303</v>
      </c>
      <c r="U2952" s="6">
        <f t="shared" si="326"/>
        <v>42362.36518518519</v>
      </c>
      <c r="V2952" s="9">
        <f t="shared" si="328"/>
        <v>2015</v>
      </c>
      <c r="W2952" s="6">
        <f t="shared" si="327"/>
        <v>42392.36518518519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H2953" t="s">
        <v>8224</v>
      </c>
      <c r="I2953" t="s">
        <v>8246</v>
      </c>
      <c r="K2953">
        <v>1412536573</v>
      </c>
      <c r="L2953">
        <v>1408648573</v>
      </c>
      <c r="M2953" t="b">
        <v>0</v>
      </c>
      <c r="N2953">
        <v>58</v>
      </c>
      <c r="O2953" s="9">
        <f t="shared" si="322"/>
        <v>2.1920000000000002</v>
      </c>
      <c r="P2953" s="12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t="b">
        <v>0</v>
      </c>
      <c r="T2953" t="s">
        <v>8303</v>
      </c>
      <c r="U2953" s="6">
        <f t="shared" si="326"/>
        <v>41872.802928240737</v>
      </c>
      <c r="V2953" s="9">
        <f t="shared" si="328"/>
        <v>2014</v>
      </c>
      <c r="W2953" s="6">
        <f t="shared" si="327"/>
        <v>41917.802928240737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H2954" t="s">
        <v>8224</v>
      </c>
      <c r="I2954" t="s">
        <v>8246</v>
      </c>
      <c r="K2954">
        <v>1476676800</v>
      </c>
      <c r="L2954">
        <v>1473957239</v>
      </c>
      <c r="M2954" t="b">
        <v>0</v>
      </c>
      <c r="N2954">
        <v>8</v>
      </c>
      <c r="O2954" s="9">
        <f t="shared" si="322"/>
        <v>8.0250000000000004</v>
      </c>
      <c r="P2954" s="12">
        <f t="shared" si="323"/>
        <v>200.625</v>
      </c>
      <c r="Q2954" t="str">
        <f t="shared" si="324"/>
        <v>theater</v>
      </c>
      <c r="R2954" t="str">
        <f t="shared" si="325"/>
        <v>spaces</v>
      </c>
      <c r="S2954" t="b">
        <v>0</v>
      </c>
      <c r="T2954" t="s">
        <v>8303</v>
      </c>
      <c r="U2954" s="6">
        <f t="shared" si="326"/>
        <v>42628.690266203703</v>
      </c>
      <c r="V2954" s="9">
        <f t="shared" si="328"/>
        <v>2016</v>
      </c>
      <c r="W2954" s="6">
        <f t="shared" si="327"/>
        <v>42660.166666666672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H2955" t="s">
        <v>8224</v>
      </c>
      <c r="I2955" t="s">
        <v>8246</v>
      </c>
      <c r="K2955">
        <v>1444330821</v>
      </c>
      <c r="L2955">
        <v>1441738821</v>
      </c>
      <c r="M2955" t="b">
        <v>0</v>
      </c>
      <c r="N2955">
        <v>3</v>
      </c>
      <c r="O2955" s="9">
        <f t="shared" si="322"/>
        <v>0.15125</v>
      </c>
      <c r="P2955" s="12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t="b">
        <v>0</v>
      </c>
      <c r="T2955" t="s">
        <v>8303</v>
      </c>
      <c r="U2955" s="6">
        <f t="shared" si="326"/>
        <v>42255.791909722218</v>
      </c>
      <c r="V2955" s="9">
        <f t="shared" si="328"/>
        <v>2015</v>
      </c>
      <c r="W2955" s="6">
        <f t="shared" si="327"/>
        <v>42285.791909722218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H2956" t="s">
        <v>8224</v>
      </c>
      <c r="I2956" t="s">
        <v>8246</v>
      </c>
      <c r="K2956">
        <v>1489669203</v>
      </c>
      <c r="L2956">
        <v>1487944803</v>
      </c>
      <c r="M2956" t="b">
        <v>0</v>
      </c>
      <c r="N2956">
        <v>0</v>
      </c>
      <c r="O2956" s="9">
        <f t="shared" si="322"/>
        <v>0</v>
      </c>
      <c r="P2956" s="12">
        <f t="shared" si="323"/>
        <v>0</v>
      </c>
      <c r="Q2956" t="str">
        <f t="shared" si="324"/>
        <v>theater</v>
      </c>
      <c r="R2956" t="str">
        <f t="shared" si="325"/>
        <v>spaces</v>
      </c>
      <c r="S2956" t="b">
        <v>0</v>
      </c>
      <c r="T2956" t="s">
        <v>8303</v>
      </c>
      <c r="U2956" s="6">
        <f t="shared" si="326"/>
        <v>42790.583368055552</v>
      </c>
      <c r="V2956" s="9">
        <f t="shared" si="328"/>
        <v>2017</v>
      </c>
      <c r="W2956" s="6">
        <f t="shared" si="327"/>
        <v>42810.541701388887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H2957" t="s">
        <v>8224</v>
      </c>
      <c r="I2957" t="s">
        <v>8246</v>
      </c>
      <c r="K2957">
        <v>1434476849</v>
      </c>
      <c r="L2957">
        <v>1431884849</v>
      </c>
      <c r="M2957" t="b">
        <v>0</v>
      </c>
      <c r="N2957">
        <v>11</v>
      </c>
      <c r="O2957" s="9">
        <f t="shared" si="322"/>
        <v>59.583333333333336</v>
      </c>
      <c r="P2957" s="12">
        <f t="shared" si="323"/>
        <v>65</v>
      </c>
      <c r="Q2957" t="str">
        <f t="shared" si="324"/>
        <v>theater</v>
      </c>
      <c r="R2957" t="str">
        <f t="shared" si="325"/>
        <v>spaces</v>
      </c>
      <c r="S2957" t="b">
        <v>0</v>
      </c>
      <c r="T2957" t="s">
        <v>8303</v>
      </c>
      <c r="U2957" s="6">
        <f t="shared" si="326"/>
        <v>42141.741307870368</v>
      </c>
      <c r="V2957" s="9">
        <f t="shared" si="328"/>
        <v>2015</v>
      </c>
      <c r="W2957" s="6">
        <f t="shared" si="327"/>
        <v>42171.741307870368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H2958" t="s">
        <v>8224</v>
      </c>
      <c r="I2958" t="s">
        <v>8246</v>
      </c>
      <c r="K2958">
        <v>1462402850</v>
      </c>
      <c r="L2958">
        <v>1459810850</v>
      </c>
      <c r="M2958" t="b">
        <v>0</v>
      </c>
      <c r="N2958">
        <v>20</v>
      </c>
      <c r="O2958" s="9">
        <f t="shared" si="322"/>
        <v>16.734177215189874</v>
      </c>
      <c r="P2958" s="12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t="b">
        <v>0</v>
      </c>
      <c r="T2958" t="s">
        <v>8303</v>
      </c>
      <c r="U2958" s="6">
        <f t="shared" si="326"/>
        <v>42464.958912037036</v>
      </c>
      <c r="V2958" s="9">
        <f t="shared" si="328"/>
        <v>2016</v>
      </c>
      <c r="W2958" s="6">
        <f t="shared" si="327"/>
        <v>42494.958912037036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H2959" t="s">
        <v>8224</v>
      </c>
      <c r="I2959" t="s">
        <v>8246</v>
      </c>
      <c r="K2959">
        <v>1427498172</v>
      </c>
      <c r="L2959">
        <v>1422317772</v>
      </c>
      <c r="M2959" t="b">
        <v>0</v>
      </c>
      <c r="N2959">
        <v>3</v>
      </c>
      <c r="O2959" s="9">
        <f t="shared" si="322"/>
        <v>1.8666666666666667</v>
      </c>
      <c r="P2959" s="12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t="b">
        <v>0</v>
      </c>
      <c r="T2959" t="s">
        <v>8303</v>
      </c>
      <c r="U2959" s="6">
        <f t="shared" si="326"/>
        <v>42031.011249999996</v>
      </c>
      <c r="V2959" s="9">
        <f t="shared" si="328"/>
        <v>2015</v>
      </c>
      <c r="W2959" s="6">
        <f t="shared" si="327"/>
        <v>42090.969583333332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H2960" t="s">
        <v>8224</v>
      </c>
      <c r="I2960" t="s">
        <v>8246</v>
      </c>
      <c r="K2960">
        <v>1462729317</v>
      </c>
      <c r="L2960">
        <v>1457548917</v>
      </c>
      <c r="M2960" t="b">
        <v>0</v>
      </c>
      <c r="N2960">
        <v>0</v>
      </c>
      <c r="O2960" s="9">
        <f t="shared" si="322"/>
        <v>0</v>
      </c>
      <c r="P2960" s="12">
        <f t="shared" si="323"/>
        <v>0</v>
      </c>
      <c r="Q2960" t="str">
        <f t="shared" si="324"/>
        <v>theater</v>
      </c>
      <c r="R2960" t="str">
        <f t="shared" si="325"/>
        <v>spaces</v>
      </c>
      <c r="S2960" t="b">
        <v>0</v>
      </c>
      <c r="T2960" t="s">
        <v>8303</v>
      </c>
      <c r="U2960" s="6">
        <f t="shared" si="326"/>
        <v>42438.779131944444</v>
      </c>
      <c r="V2960" s="9">
        <f t="shared" si="328"/>
        <v>2016</v>
      </c>
      <c r="W2960" s="6">
        <f t="shared" si="327"/>
        <v>42498.73746527778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H2961" t="s">
        <v>8225</v>
      </c>
      <c r="I2961" t="s">
        <v>8247</v>
      </c>
      <c r="K2961">
        <v>1465258325</v>
      </c>
      <c r="L2961">
        <v>1462666325</v>
      </c>
      <c r="M2961" t="b">
        <v>0</v>
      </c>
      <c r="N2961">
        <v>0</v>
      </c>
      <c r="O2961" s="9">
        <f t="shared" si="322"/>
        <v>0</v>
      </c>
      <c r="P2961" s="12">
        <f t="shared" si="323"/>
        <v>0</v>
      </c>
      <c r="Q2961" t="str">
        <f t="shared" si="324"/>
        <v>theater</v>
      </c>
      <c r="R2961" t="str">
        <f t="shared" si="325"/>
        <v>spaces</v>
      </c>
      <c r="S2961" t="b">
        <v>0</v>
      </c>
      <c r="T2961" t="s">
        <v>8303</v>
      </c>
      <c r="U2961" s="6">
        <f t="shared" si="326"/>
        <v>42498.008391203708</v>
      </c>
      <c r="V2961" s="9">
        <f t="shared" si="328"/>
        <v>2016</v>
      </c>
      <c r="W2961" s="6">
        <f t="shared" si="327"/>
        <v>42528.008391203708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H2962" t="s">
        <v>8224</v>
      </c>
      <c r="I2962" t="s">
        <v>8246</v>
      </c>
      <c r="K2962">
        <v>1410459023</v>
      </c>
      <c r="L2962">
        <v>1407867023</v>
      </c>
      <c r="M2962" t="b">
        <v>0</v>
      </c>
      <c r="N2962">
        <v>0</v>
      </c>
      <c r="O2962" s="9">
        <f t="shared" si="322"/>
        <v>0</v>
      </c>
      <c r="P2962" s="12">
        <f t="shared" si="323"/>
        <v>0</v>
      </c>
      <c r="Q2962" t="str">
        <f t="shared" si="324"/>
        <v>theater</v>
      </c>
      <c r="R2962" t="str">
        <f t="shared" si="325"/>
        <v>spaces</v>
      </c>
      <c r="S2962" t="b">
        <v>0</v>
      </c>
      <c r="T2962" t="s">
        <v>8303</v>
      </c>
      <c r="U2962" s="6">
        <f t="shared" si="326"/>
        <v>41863.757210648146</v>
      </c>
      <c r="V2962" s="9">
        <f t="shared" si="328"/>
        <v>2014</v>
      </c>
      <c r="W2962" s="6">
        <f t="shared" si="327"/>
        <v>41893.757210648146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H2963" t="s">
        <v>8224</v>
      </c>
      <c r="I2963" t="s">
        <v>8246</v>
      </c>
      <c r="K2963">
        <v>1427342400</v>
      </c>
      <c r="L2963">
        <v>1424927159</v>
      </c>
      <c r="M2963" t="b">
        <v>0</v>
      </c>
      <c r="N2963">
        <v>108</v>
      </c>
      <c r="O2963" s="9">
        <f t="shared" si="322"/>
        <v>109.62</v>
      </c>
      <c r="P2963" s="12">
        <f t="shared" si="323"/>
        <v>50.75</v>
      </c>
      <c r="Q2963" t="str">
        <f t="shared" si="324"/>
        <v>theater</v>
      </c>
      <c r="R2963" t="str">
        <f t="shared" si="325"/>
        <v>plays</v>
      </c>
      <c r="S2963" t="b">
        <v>1</v>
      </c>
      <c r="T2963" t="s">
        <v>8271</v>
      </c>
      <c r="U2963" s="6">
        <f t="shared" si="326"/>
        <v>42061.212488425925</v>
      </c>
      <c r="V2963" s="9">
        <f t="shared" si="328"/>
        <v>2015</v>
      </c>
      <c r="W2963" s="6">
        <f t="shared" si="327"/>
        <v>42089.166666666672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H2964" t="s">
        <v>8224</v>
      </c>
      <c r="I2964" t="s">
        <v>8246</v>
      </c>
      <c r="K2964">
        <v>1425193140</v>
      </c>
      <c r="L2964">
        <v>1422769906</v>
      </c>
      <c r="M2964" t="b">
        <v>0</v>
      </c>
      <c r="N2964">
        <v>20</v>
      </c>
      <c r="O2964" s="9">
        <f t="shared" si="322"/>
        <v>121.8</v>
      </c>
      <c r="P2964" s="12">
        <f t="shared" si="323"/>
        <v>60.9</v>
      </c>
      <c r="Q2964" t="str">
        <f t="shared" si="324"/>
        <v>theater</v>
      </c>
      <c r="R2964" t="str">
        <f t="shared" si="325"/>
        <v>plays</v>
      </c>
      <c r="S2964" t="b">
        <v>1</v>
      </c>
      <c r="T2964" t="s">
        <v>8271</v>
      </c>
      <c r="U2964" s="6">
        <f t="shared" si="326"/>
        <v>42036.24428240741</v>
      </c>
      <c r="V2964" s="9">
        <f t="shared" si="328"/>
        <v>2015</v>
      </c>
      <c r="W2964" s="6">
        <f t="shared" si="327"/>
        <v>42064.290972222225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H2965" t="s">
        <v>8224</v>
      </c>
      <c r="I2965" t="s">
        <v>8246</v>
      </c>
      <c r="K2965">
        <v>1435835824</v>
      </c>
      <c r="L2965">
        <v>1433243824</v>
      </c>
      <c r="M2965" t="b">
        <v>0</v>
      </c>
      <c r="N2965">
        <v>98</v>
      </c>
      <c r="O2965" s="9">
        <f t="shared" si="322"/>
        <v>106.85</v>
      </c>
      <c r="P2965" s="12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t="b">
        <v>1</v>
      </c>
      <c r="T2965" t="s">
        <v>8271</v>
      </c>
      <c r="U2965" s="6">
        <f t="shared" si="326"/>
        <v>42157.470185185186</v>
      </c>
      <c r="V2965" s="9">
        <f t="shared" si="328"/>
        <v>2015</v>
      </c>
      <c r="W2965" s="6">
        <f t="shared" si="327"/>
        <v>42187.470185185186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H2966" t="s">
        <v>8224</v>
      </c>
      <c r="I2966" t="s">
        <v>8246</v>
      </c>
      <c r="K2966">
        <v>1407360720</v>
      </c>
      <c r="L2966">
        <v>1404769819</v>
      </c>
      <c r="M2966" t="b">
        <v>0</v>
      </c>
      <c r="N2966">
        <v>196</v>
      </c>
      <c r="O2966" s="9">
        <f t="shared" si="322"/>
        <v>100.71379999999999</v>
      </c>
      <c r="P2966" s="12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t="b">
        <v>1</v>
      </c>
      <c r="T2966" t="s">
        <v>8271</v>
      </c>
      <c r="U2966" s="6">
        <f t="shared" si="326"/>
        <v>41827.909942129627</v>
      </c>
      <c r="V2966" s="9">
        <f t="shared" si="328"/>
        <v>2014</v>
      </c>
      <c r="W2966" s="6">
        <f t="shared" si="327"/>
        <v>41857.897222222222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H2967" t="s">
        <v>8224</v>
      </c>
      <c r="I2967" t="s">
        <v>8246</v>
      </c>
      <c r="K2967">
        <v>1436290233</v>
      </c>
      <c r="L2967">
        <v>1433698233</v>
      </c>
      <c r="M2967" t="b">
        <v>0</v>
      </c>
      <c r="N2967">
        <v>39</v>
      </c>
      <c r="O2967" s="9">
        <f t="shared" si="322"/>
        <v>109</v>
      </c>
      <c r="P2967" s="12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t="b">
        <v>1</v>
      </c>
      <c r="T2967" t="s">
        <v>8271</v>
      </c>
      <c r="U2967" s="6">
        <f t="shared" si="326"/>
        <v>42162.729548611111</v>
      </c>
      <c r="V2967" s="9">
        <f t="shared" si="328"/>
        <v>2015</v>
      </c>
      <c r="W2967" s="6">
        <f t="shared" si="327"/>
        <v>42192.729548611111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H2968" t="s">
        <v>8224</v>
      </c>
      <c r="I2968" t="s">
        <v>8246</v>
      </c>
      <c r="K2968">
        <v>1442425412</v>
      </c>
      <c r="L2968">
        <v>1439833412</v>
      </c>
      <c r="M2968" t="b">
        <v>0</v>
      </c>
      <c r="N2968">
        <v>128</v>
      </c>
      <c r="O2968" s="9">
        <f t="shared" si="322"/>
        <v>113.63</v>
      </c>
      <c r="P2968" s="12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t="b">
        <v>1</v>
      </c>
      <c r="T2968" t="s">
        <v>8271</v>
      </c>
      <c r="U2968" s="6">
        <f t="shared" si="326"/>
        <v>42233.738564814819</v>
      </c>
      <c r="V2968" s="9">
        <f t="shared" si="328"/>
        <v>2015</v>
      </c>
      <c r="W2968" s="6">
        <f t="shared" si="327"/>
        <v>42263.738564814819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H2969" t="s">
        <v>8224</v>
      </c>
      <c r="I2969" t="s">
        <v>8246</v>
      </c>
      <c r="K2969">
        <v>1425872692</v>
      </c>
      <c r="L2969">
        <v>1423284292</v>
      </c>
      <c r="M2969" t="b">
        <v>0</v>
      </c>
      <c r="N2969">
        <v>71</v>
      </c>
      <c r="O2969" s="9">
        <f t="shared" si="322"/>
        <v>113.92</v>
      </c>
      <c r="P2969" s="12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t="b">
        <v>1</v>
      </c>
      <c r="T2969" t="s">
        <v>8271</v>
      </c>
      <c r="U2969" s="6">
        <f t="shared" si="326"/>
        <v>42042.197824074072</v>
      </c>
      <c r="V2969" s="9">
        <f t="shared" si="328"/>
        <v>2015</v>
      </c>
      <c r="W2969" s="6">
        <f t="shared" si="327"/>
        <v>42072.156157407408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H2970" t="s">
        <v>8224</v>
      </c>
      <c r="I2970" t="s">
        <v>8246</v>
      </c>
      <c r="K2970">
        <v>1471406340</v>
      </c>
      <c r="L2970">
        <v>1470227660</v>
      </c>
      <c r="M2970" t="b">
        <v>0</v>
      </c>
      <c r="N2970">
        <v>47</v>
      </c>
      <c r="O2970" s="9">
        <f t="shared" si="322"/>
        <v>106</v>
      </c>
      <c r="P2970" s="12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t="b">
        <v>1</v>
      </c>
      <c r="T2970" t="s">
        <v>8271</v>
      </c>
      <c r="U2970" s="6">
        <f t="shared" si="326"/>
        <v>42585.523842592593</v>
      </c>
      <c r="V2970" s="9">
        <f t="shared" si="328"/>
        <v>2016</v>
      </c>
      <c r="W2970" s="6">
        <f t="shared" si="327"/>
        <v>42599.165972222225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H2971" t="s">
        <v>8229</v>
      </c>
      <c r="I2971" t="s">
        <v>8251</v>
      </c>
      <c r="K2971">
        <v>1430693460</v>
      </c>
      <c r="L2971">
        <v>1428087153</v>
      </c>
      <c r="M2971" t="b">
        <v>0</v>
      </c>
      <c r="N2971">
        <v>17</v>
      </c>
      <c r="O2971" s="9">
        <f t="shared" si="322"/>
        <v>162.5</v>
      </c>
      <c r="P2971" s="12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t="b">
        <v>1</v>
      </c>
      <c r="T2971" t="s">
        <v>8271</v>
      </c>
      <c r="U2971" s="6">
        <f t="shared" si="326"/>
        <v>42097.786493055552</v>
      </c>
      <c r="V2971" s="9">
        <f t="shared" si="328"/>
        <v>2015</v>
      </c>
      <c r="W2971" s="6">
        <f t="shared" si="327"/>
        <v>42127.952083333337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H2972" t="s">
        <v>8224</v>
      </c>
      <c r="I2972" t="s">
        <v>8246</v>
      </c>
      <c r="K2972">
        <v>1405699451</v>
      </c>
      <c r="L2972">
        <v>1403107451</v>
      </c>
      <c r="M2972" t="b">
        <v>0</v>
      </c>
      <c r="N2972">
        <v>91</v>
      </c>
      <c r="O2972" s="9">
        <f t="shared" si="322"/>
        <v>106</v>
      </c>
      <c r="P2972" s="1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t="b">
        <v>1</v>
      </c>
      <c r="T2972" t="s">
        <v>8271</v>
      </c>
      <c r="U2972" s="6">
        <f t="shared" si="326"/>
        <v>41808.669571759259</v>
      </c>
      <c r="V2972" s="9">
        <f t="shared" si="328"/>
        <v>2014</v>
      </c>
      <c r="W2972" s="6">
        <f t="shared" si="327"/>
        <v>41838.669571759259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H2973" t="s">
        <v>8224</v>
      </c>
      <c r="I2973" t="s">
        <v>8246</v>
      </c>
      <c r="K2973">
        <v>1409500078</v>
      </c>
      <c r="L2973">
        <v>1406908078</v>
      </c>
      <c r="M2973" t="b">
        <v>0</v>
      </c>
      <c r="N2973">
        <v>43</v>
      </c>
      <c r="O2973" s="9">
        <f t="shared" si="322"/>
        <v>100.15625</v>
      </c>
      <c r="P2973" s="12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t="b">
        <v>1</v>
      </c>
      <c r="T2973" t="s">
        <v>8271</v>
      </c>
      <c r="U2973" s="6">
        <f t="shared" si="326"/>
        <v>41852.658310185187</v>
      </c>
      <c r="V2973" s="9">
        <f t="shared" si="328"/>
        <v>2014</v>
      </c>
      <c r="W2973" s="6">
        <f t="shared" si="327"/>
        <v>41882.658310185187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H2974" t="s">
        <v>8224</v>
      </c>
      <c r="I2974" t="s">
        <v>8246</v>
      </c>
      <c r="K2974">
        <v>1480899600</v>
      </c>
      <c r="L2974">
        <v>1479609520</v>
      </c>
      <c r="M2974" t="b">
        <v>0</v>
      </c>
      <c r="N2974">
        <v>17</v>
      </c>
      <c r="O2974" s="9">
        <f t="shared" si="322"/>
        <v>105.35</v>
      </c>
      <c r="P2974" s="12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t="b">
        <v>1</v>
      </c>
      <c r="T2974" t="s">
        <v>8271</v>
      </c>
      <c r="U2974" s="6">
        <f t="shared" si="326"/>
        <v>42694.110185185185</v>
      </c>
      <c r="V2974" s="9">
        <f t="shared" si="328"/>
        <v>2016</v>
      </c>
      <c r="W2974" s="6">
        <f t="shared" si="327"/>
        <v>42709.041666666672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H2975" t="s">
        <v>8224</v>
      </c>
      <c r="I2975" t="s">
        <v>8246</v>
      </c>
      <c r="K2975">
        <v>1451620800</v>
      </c>
      <c r="L2975">
        <v>1449171508</v>
      </c>
      <c r="M2975" t="b">
        <v>0</v>
      </c>
      <c r="N2975">
        <v>33</v>
      </c>
      <c r="O2975" s="9">
        <f t="shared" si="322"/>
        <v>174.8</v>
      </c>
      <c r="P2975" s="12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t="b">
        <v>1</v>
      </c>
      <c r="T2975" t="s">
        <v>8271</v>
      </c>
      <c r="U2975" s="6">
        <f t="shared" si="326"/>
        <v>42341.818379629629</v>
      </c>
      <c r="V2975" s="9">
        <f t="shared" si="328"/>
        <v>2015</v>
      </c>
      <c r="W2975" s="6">
        <f t="shared" si="327"/>
        <v>42370.166666666672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H2976" t="s">
        <v>8224</v>
      </c>
      <c r="I2976" t="s">
        <v>8246</v>
      </c>
      <c r="K2976">
        <v>1411695300</v>
      </c>
      <c r="L2976">
        <v>1409275671</v>
      </c>
      <c r="M2976" t="b">
        <v>0</v>
      </c>
      <c r="N2976">
        <v>87</v>
      </c>
      <c r="O2976" s="9">
        <f t="shared" si="322"/>
        <v>102</v>
      </c>
      <c r="P2976" s="12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t="b">
        <v>1</v>
      </c>
      <c r="T2976" t="s">
        <v>8271</v>
      </c>
      <c r="U2976" s="6">
        <f t="shared" si="326"/>
        <v>41880.061006944445</v>
      </c>
      <c r="V2976" s="9">
        <f t="shared" si="328"/>
        <v>2014</v>
      </c>
      <c r="W2976" s="6">
        <f t="shared" si="327"/>
        <v>41908.065972222219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H2977" t="s">
        <v>8224</v>
      </c>
      <c r="I2977" t="s">
        <v>8246</v>
      </c>
      <c r="K2977">
        <v>1417057200</v>
      </c>
      <c r="L2977">
        <v>1414599886</v>
      </c>
      <c r="M2977" t="b">
        <v>0</v>
      </c>
      <c r="N2977">
        <v>113</v>
      </c>
      <c r="O2977" s="9">
        <f t="shared" si="322"/>
        <v>100.125</v>
      </c>
      <c r="P2977" s="12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t="b">
        <v>1</v>
      </c>
      <c r="T2977" t="s">
        <v>8271</v>
      </c>
      <c r="U2977" s="6">
        <f t="shared" si="326"/>
        <v>41941.683865740742</v>
      </c>
      <c r="V2977" s="9">
        <f t="shared" si="328"/>
        <v>2014</v>
      </c>
      <c r="W2977" s="6">
        <f t="shared" si="327"/>
        <v>41970.125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H2978" t="s">
        <v>8225</v>
      </c>
      <c r="I2978" t="s">
        <v>8247</v>
      </c>
      <c r="K2978">
        <v>1457870400</v>
      </c>
      <c r="L2978">
        <v>1456421530</v>
      </c>
      <c r="M2978" t="b">
        <v>0</v>
      </c>
      <c r="N2978">
        <v>14</v>
      </c>
      <c r="O2978" s="9">
        <f t="shared" si="322"/>
        <v>171.42857142857142</v>
      </c>
      <c r="P2978" s="12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t="b">
        <v>1</v>
      </c>
      <c r="T2978" t="s">
        <v>8271</v>
      </c>
      <c r="U2978" s="6">
        <f t="shared" si="326"/>
        <v>42425.730671296296</v>
      </c>
      <c r="V2978" s="9">
        <f t="shared" si="328"/>
        <v>2016</v>
      </c>
      <c r="W2978" s="6">
        <f t="shared" si="327"/>
        <v>42442.5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H2979" t="s">
        <v>8224</v>
      </c>
      <c r="I2979" t="s">
        <v>8246</v>
      </c>
      <c r="K2979">
        <v>1427076840</v>
      </c>
      <c r="L2979">
        <v>1421960934</v>
      </c>
      <c r="M2979" t="b">
        <v>0</v>
      </c>
      <c r="N2979">
        <v>30</v>
      </c>
      <c r="O2979" s="9">
        <f t="shared" si="322"/>
        <v>113.56666666666666</v>
      </c>
      <c r="P2979" s="12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t="b">
        <v>1</v>
      </c>
      <c r="T2979" t="s">
        <v>8271</v>
      </c>
      <c r="U2979" s="6">
        <f t="shared" si="326"/>
        <v>42026.88118055556</v>
      </c>
      <c r="V2979" s="9">
        <f t="shared" si="328"/>
        <v>2015</v>
      </c>
      <c r="W2979" s="6">
        <f t="shared" si="327"/>
        <v>42086.093055555553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H2980" t="s">
        <v>8224</v>
      </c>
      <c r="I2980" t="s">
        <v>8246</v>
      </c>
      <c r="K2980">
        <v>1413784740</v>
      </c>
      <c r="L2980">
        <v>1412954547</v>
      </c>
      <c r="M2980" t="b">
        <v>0</v>
      </c>
      <c r="N2980">
        <v>16</v>
      </c>
      <c r="O2980" s="9">
        <f t="shared" si="322"/>
        <v>129.46666666666667</v>
      </c>
      <c r="P2980" s="12">
        <f t="shared" si="323"/>
        <v>60.6875</v>
      </c>
      <c r="Q2980" t="str">
        <f t="shared" si="324"/>
        <v>theater</v>
      </c>
      <c r="R2980" t="str">
        <f t="shared" si="325"/>
        <v>plays</v>
      </c>
      <c r="S2980" t="b">
        <v>1</v>
      </c>
      <c r="T2980" t="s">
        <v>8271</v>
      </c>
      <c r="U2980" s="6">
        <f t="shared" si="326"/>
        <v>41922.640590277777</v>
      </c>
      <c r="V2980" s="9">
        <f t="shared" si="328"/>
        <v>2014</v>
      </c>
      <c r="W2980" s="6">
        <f t="shared" si="327"/>
        <v>41932.249305555553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H2981" t="s">
        <v>8224</v>
      </c>
      <c r="I2981" t="s">
        <v>8246</v>
      </c>
      <c r="K2981">
        <v>1420524000</v>
      </c>
      <c r="L2981">
        <v>1419104823</v>
      </c>
      <c r="M2981" t="b">
        <v>0</v>
      </c>
      <c r="N2981">
        <v>46</v>
      </c>
      <c r="O2981" s="9">
        <f t="shared" si="322"/>
        <v>101.4</v>
      </c>
      <c r="P2981" s="12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t="b">
        <v>1</v>
      </c>
      <c r="T2981" t="s">
        <v>8271</v>
      </c>
      <c r="U2981" s="6">
        <f t="shared" si="326"/>
        <v>41993.824340277773</v>
      </c>
      <c r="V2981" s="9">
        <f t="shared" si="328"/>
        <v>2014</v>
      </c>
      <c r="W2981" s="6">
        <f t="shared" si="327"/>
        <v>42010.25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H2982" t="s">
        <v>8224</v>
      </c>
      <c r="I2982" t="s">
        <v>8246</v>
      </c>
      <c r="K2982">
        <v>1440381600</v>
      </c>
      <c r="L2982">
        <v>1438639130</v>
      </c>
      <c r="M2982" t="b">
        <v>0</v>
      </c>
      <c r="N2982">
        <v>24</v>
      </c>
      <c r="O2982" s="9">
        <f t="shared" si="322"/>
        <v>109.16666666666667</v>
      </c>
      <c r="P2982" s="1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t="b">
        <v>1</v>
      </c>
      <c r="T2982" t="s">
        <v>8271</v>
      </c>
      <c r="U2982" s="6">
        <f t="shared" si="326"/>
        <v>42219.915856481486</v>
      </c>
      <c r="V2982" s="9">
        <f t="shared" si="328"/>
        <v>2015</v>
      </c>
      <c r="W2982" s="6">
        <f t="shared" si="327"/>
        <v>42240.083333333328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H2983" t="s">
        <v>8241</v>
      </c>
      <c r="I2983" t="s">
        <v>8249</v>
      </c>
      <c r="K2983">
        <v>1443014756</v>
      </c>
      <c r="L2983">
        <v>1439126756</v>
      </c>
      <c r="M2983" t="b">
        <v>1</v>
      </c>
      <c r="N2983">
        <v>97</v>
      </c>
      <c r="O2983" s="9">
        <f t="shared" si="322"/>
        <v>128.92500000000001</v>
      </c>
      <c r="P2983" s="12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t="b">
        <v>1</v>
      </c>
      <c r="T2983" t="s">
        <v>8303</v>
      </c>
      <c r="U2983" s="6">
        <f t="shared" si="326"/>
        <v>42225.559675925921</v>
      </c>
      <c r="V2983" s="9">
        <f t="shared" si="328"/>
        <v>2015</v>
      </c>
      <c r="W2983" s="6">
        <f t="shared" si="327"/>
        <v>42270.559675925921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H2984" t="s">
        <v>8225</v>
      </c>
      <c r="I2984" t="s">
        <v>8247</v>
      </c>
      <c r="K2984">
        <v>1455208143</v>
      </c>
      <c r="L2984">
        <v>1452616143</v>
      </c>
      <c r="M2984" t="b">
        <v>1</v>
      </c>
      <c r="N2984">
        <v>59</v>
      </c>
      <c r="O2984" s="9">
        <f t="shared" si="322"/>
        <v>102.06</v>
      </c>
      <c r="P2984" s="12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t="b">
        <v>1</v>
      </c>
      <c r="T2984" t="s">
        <v>8303</v>
      </c>
      <c r="U2984" s="6">
        <f t="shared" si="326"/>
        <v>42381.686840277776</v>
      </c>
      <c r="V2984" s="9">
        <f t="shared" si="328"/>
        <v>2016</v>
      </c>
      <c r="W2984" s="6">
        <f t="shared" si="327"/>
        <v>42411.686840277776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H2985" t="s">
        <v>8224</v>
      </c>
      <c r="I2985" t="s">
        <v>8246</v>
      </c>
      <c r="K2985">
        <v>1415722236</v>
      </c>
      <c r="L2985">
        <v>1410534636</v>
      </c>
      <c r="M2985" t="b">
        <v>1</v>
      </c>
      <c r="N2985">
        <v>1095</v>
      </c>
      <c r="O2985" s="9">
        <f t="shared" si="322"/>
        <v>146.53957758620689</v>
      </c>
      <c r="P2985" s="12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t="b">
        <v>1</v>
      </c>
      <c r="T2985" t="s">
        <v>8303</v>
      </c>
      <c r="U2985" s="6">
        <f t="shared" si="326"/>
        <v>41894.632361111115</v>
      </c>
      <c r="V2985" s="9">
        <f t="shared" si="328"/>
        <v>2014</v>
      </c>
      <c r="W2985" s="6">
        <f t="shared" si="327"/>
        <v>41954.674027777779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H2986" t="s">
        <v>8224</v>
      </c>
      <c r="I2986" t="s">
        <v>8246</v>
      </c>
      <c r="K2986">
        <v>1472020881</v>
      </c>
      <c r="L2986">
        <v>1469428881</v>
      </c>
      <c r="M2986" t="b">
        <v>1</v>
      </c>
      <c r="N2986">
        <v>218</v>
      </c>
      <c r="O2986" s="9">
        <f t="shared" si="322"/>
        <v>100.352</v>
      </c>
      <c r="P2986" s="12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t="b">
        <v>1</v>
      </c>
      <c r="T2986" t="s">
        <v>8303</v>
      </c>
      <c r="U2986" s="6">
        <f t="shared" si="326"/>
        <v>42576.278715277775</v>
      </c>
      <c r="V2986" s="9">
        <f t="shared" si="328"/>
        <v>2016</v>
      </c>
      <c r="W2986" s="6">
        <f t="shared" si="327"/>
        <v>42606.278715277775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H2987" t="s">
        <v>8228</v>
      </c>
      <c r="I2987" t="s">
        <v>8250</v>
      </c>
      <c r="K2987">
        <v>1477886400</v>
      </c>
      <c r="L2987">
        <v>1476228128</v>
      </c>
      <c r="M2987" t="b">
        <v>0</v>
      </c>
      <c r="N2987">
        <v>111</v>
      </c>
      <c r="O2987" s="9">
        <f t="shared" si="322"/>
        <v>121.65</v>
      </c>
      <c r="P2987" s="12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t="b">
        <v>1</v>
      </c>
      <c r="T2987" t="s">
        <v>8303</v>
      </c>
      <c r="U2987" s="6">
        <f t="shared" si="326"/>
        <v>42654.973703703705</v>
      </c>
      <c r="V2987" s="9">
        <f t="shared" si="328"/>
        <v>2016</v>
      </c>
      <c r="W2987" s="6">
        <f t="shared" si="327"/>
        <v>42674.166666666672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H2988" t="s">
        <v>8225</v>
      </c>
      <c r="I2988" t="s">
        <v>8247</v>
      </c>
      <c r="K2988">
        <v>1462100406</v>
      </c>
      <c r="L2988">
        <v>1456920006</v>
      </c>
      <c r="M2988" t="b">
        <v>0</v>
      </c>
      <c r="N2988">
        <v>56</v>
      </c>
      <c r="O2988" s="9">
        <f t="shared" si="322"/>
        <v>105.5</v>
      </c>
      <c r="P2988" s="12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t="b">
        <v>1</v>
      </c>
      <c r="T2988" t="s">
        <v>8303</v>
      </c>
      <c r="U2988" s="6">
        <f t="shared" si="326"/>
        <v>42431.500069444446</v>
      </c>
      <c r="V2988" s="9">
        <f t="shared" si="328"/>
        <v>2016</v>
      </c>
      <c r="W2988" s="6">
        <f t="shared" si="327"/>
        <v>42491.458402777775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H2989" t="s">
        <v>8224</v>
      </c>
      <c r="I2989" t="s">
        <v>8246</v>
      </c>
      <c r="K2989">
        <v>1476316800</v>
      </c>
      <c r="L2989">
        <v>1473837751</v>
      </c>
      <c r="M2989" t="b">
        <v>0</v>
      </c>
      <c r="N2989">
        <v>265</v>
      </c>
      <c r="O2989" s="9">
        <f t="shared" si="322"/>
        <v>110.4008</v>
      </c>
      <c r="P2989" s="12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t="b">
        <v>1</v>
      </c>
      <c r="T2989" t="s">
        <v>8303</v>
      </c>
      <c r="U2989" s="6">
        <f t="shared" si="326"/>
        <v>42627.307303240741</v>
      </c>
      <c r="V2989" s="9">
        <f t="shared" si="328"/>
        <v>2016</v>
      </c>
      <c r="W2989" s="6">
        <f t="shared" si="327"/>
        <v>42656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H2990" t="s">
        <v>8225</v>
      </c>
      <c r="I2990" t="s">
        <v>8247</v>
      </c>
      <c r="K2990">
        <v>1466412081</v>
      </c>
      <c r="L2990">
        <v>1463820081</v>
      </c>
      <c r="M2990" t="b">
        <v>0</v>
      </c>
      <c r="N2990">
        <v>28</v>
      </c>
      <c r="O2990" s="9">
        <f t="shared" si="322"/>
        <v>100</v>
      </c>
      <c r="P2990" s="12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t="b">
        <v>1</v>
      </c>
      <c r="T2990" t="s">
        <v>8303</v>
      </c>
      <c r="U2990" s="6">
        <f t="shared" si="326"/>
        <v>42511.36204861111</v>
      </c>
      <c r="V2990" s="9">
        <f t="shared" si="328"/>
        <v>2016</v>
      </c>
      <c r="W2990" s="6">
        <f t="shared" si="327"/>
        <v>42541.36204861111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H2991" t="s">
        <v>8224</v>
      </c>
      <c r="I2991" t="s">
        <v>8246</v>
      </c>
      <c r="K2991">
        <v>1450673940</v>
      </c>
      <c r="L2991">
        <v>1448756962</v>
      </c>
      <c r="M2991" t="b">
        <v>0</v>
      </c>
      <c r="N2991">
        <v>364</v>
      </c>
      <c r="O2991" s="9">
        <f t="shared" si="322"/>
        <v>176.535</v>
      </c>
      <c r="P2991" s="12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t="b">
        <v>1</v>
      </c>
      <c r="T2991" t="s">
        <v>8303</v>
      </c>
      <c r="U2991" s="6">
        <f t="shared" si="326"/>
        <v>42337.02039351852</v>
      </c>
      <c r="V2991" s="9">
        <f t="shared" si="328"/>
        <v>2015</v>
      </c>
      <c r="W2991" s="6">
        <f t="shared" si="327"/>
        <v>42359.207638888889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H2992" t="s">
        <v>8224</v>
      </c>
      <c r="I2992" t="s">
        <v>8246</v>
      </c>
      <c r="K2992">
        <v>1452174420</v>
      </c>
      <c r="L2992">
        <v>1449150420</v>
      </c>
      <c r="M2992" t="b">
        <v>0</v>
      </c>
      <c r="N2992">
        <v>27</v>
      </c>
      <c r="O2992" s="9">
        <f t="shared" si="322"/>
        <v>100</v>
      </c>
      <c r="P2992" s="1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t="b">
        <v>1</v>
      </c>
      <c r="T2992" t="s">
        <v>8303</v>
      </c>
      <c r="U2992" s="6">
        <f t="shared" si="326"/>
        <v>42341.57430555555</v>
      </c>
      <c r="V2992" s="9">
        <f t="shared" si="328"/>
        <v>2015</v>
      </c>
      <c r="W2992" s="6">
        <f t="shared" si="327"/>
        <v>42376.57430555555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H2993" t="s">
        <v>8224</v>
      </c>
      <c r="I2993" t="s">
        <v>8246</v>
      </c>
      <c r="K2993">
        <v>1485547530</v>
      </c>
      <c r="L2993">
        <v>1483646730</v>
      </c>
      <c r="M2993" t="b">
        <v>0</v>
      </c>
      <c r="N2993">
        <v>93</v>
      </c>
      <c r="O2993" s="9">
        <f t="shared" si="322"/>
        <v>103.29411764705883</v>
      </c>
      <c r="P2993" s="12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t="b">
        <v>1</v>
      </c>
      <c r="T2993" t="s">
        <v>8303</v>
      </c>
      <c r="U2993" s="6">
        <f t="shared" si="326"/>
        <v>42740.837152777778</v>
      </c>
      <c r="V2993" s="9">
        <f t="shared" si="328"/>
        <v>2017</v>
      </c>
      <c r="W2993" s="6">
        <f t="shared" si="327"/>
        <v>42762.837152777778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H2994" t="s">
        <v>8224</v>
      </c>
      <c r="I2994" t="s">
        <v>8246</v>
      </c>
      <c r="K2994">
        <v>1476037510</v>
      </c>
      <c r="L2994">
        <v>1473445510</v>
      </c>
      <c r="M2994" t="b">
        <v>0</v>
      </c>
      <c r="N2994">
        <v>64</v>
      </c>
      <c r="O2994" s="9">
        <f t="shared" si="322"/>
        <v>104.5</v>
      </c>
      <c r="P2994" s="12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t="b">
        <v>1</v>
      </c>
      <c r="T2994" t="s">
        <v>8303</v>
      </c>
      <c r="U2994" s="6">
        <f t="shared" si="326"/>
        <v>42622.767476851848</v>
      </c>
      <c r="V2994" s="9">
        <f t="shared" si="328"/>
        <v>2016</v>
      </c>
      <c r="W2994" s="6">
        <f t="shared" si="327"/>
        <v>42652.767476851848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H2995" t="s">
        <v>8224</v>
      </c>
      <c r="I2995" t="s">
        <v>8246</v>
      </c>
      <c r="K2995">
        <v>1455998867</v>
      </c>
      <c r="L2995">
        <v>1453406867</v>
      </c>
      <c r="M2995" t="b">
        <v>0</v>
      </c>
      <c r="N2995">
        <v>22</v>
      </c>
      <c r="O2995" s="9">
        <f t="shared" si="322"/>
        <v>100.3</v>
      </c>
      <c r="P2995" s="12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t="b">
        <v>1</v>
      </c>
      <c r="T2995" t="s">
        <v>8303</v>
      </c>
      <c r="U2995" s="6">
        <f t="shared" si="326"/>
        <v>42390.838738425926</v>
      </c>
      <c r="V2995" s="9">
        <f t="shared" si="328"/>
        <v>2016</v>
      </c>
      <c r="W2995" s="6">
        <f t="shared" si="327"/>
        <v>42420.838738425926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H2996" t="s">
        <v>8225</v>
      </c>
      <c r="I2996" t="s">
        <v>8247</v>
      </c>
      <c r="K2996">
        <v>1412335772</v>
      </c>
      <c r="L2996">
        <v>1409743772</v>
      </c>
      <c r="M2996" t="b">
        <v>0</v>
      </c>
      <c r="N2996">
        <v>59</v>
      </c>
      <c r="O2996" s="9">
        <f t="shared" si="322"/>
        <v>457.74666666666667</v>
      </c>
      <c r="P2996" s="12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t="b">
        <v>1</v>
      </c>
      <c r="T2996" t="s">
        <v>8303</v>
      </c>
      <c r="U2996" s="6">
        <f t="shared" si="326"/>
        <v>41885.478842592594</v>
      </c>
      <c r="V2996" s="9">
        <f t="shared" si="328"/>
        <v>2014</v>
      </c>
      <c r="W2996" s="6">
        <f t="shared" si="327"/>
        <v>41915.478842592594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H2997" t="s">
        <v>8224</v>
      </c>
      <c r="I2997" t="s">
        <v>8246</v>
      </c>
      <c r="K2997">
        <v>1484841471</v>
      </c>
      <c r="L2997">
        <v>1482249471</v>
      </c>
      <c r="M2997" t="b">
        <v>0</v>
      </c>
      <c r="N2997">
        <v>249</v>
      </c>
      <c r="O2997" s="9">
        <f t="shared" si="322"/>
        <v>104.96</v>
      </c>
      <c r="P2997" s="12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t="b">
        <v>1</v>
      </c>
      <c r="T2997" t="s">
        <v>8303</v>
      </c>
      <c r="U2997" s="6">
        <f t="shared" si="326"/>
        <v>42724.665173611109</v>
      </c>
      <c r="V2997" s="9">
        <f t="shared" si="328"/>
        <v>2016</v>
      </c>
      <c r="W2997" s="6">
        <f t="shared" si="327"/>
        <v>42754.665173611109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H2998" t="s">
        <v>8224</v>
      </c>
      <c r="I2998" t="s">
        <v>8246</v>
      </c>
      <c r="K2998">
        <v>1432677240</v>
      </c>
      <c r="L2998">
        <v>1427493240</v>
      </c>
      <c r="M2998" t="b">
        <v>0</v>
      </c>
      <c r="N2998">
        <v>392</v>
      </c>
      <c r="O2998" s="9">
        <f t="shared" si="322"/>
        <v>171.94285714285715</v>
      </c>
      <c r="P2998" s="12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t="b">
        <v>1</v>
      </c>
      <c r="T2998" t="s">
        <v>8303</v>
      </c>
      <c r="U2998" s="6">
        <f t="shared" si="326"/>
        <v>42090.912499999999</v>
      </c>
      <c r="V2998" s="9">
        <f t="shared" si="328"/>
        <v>2015</v>
      </c>
      <c r="W2998" s="6">
        <f t="shared" si="327"/>
        <v>42150.912499999999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H2999" t="s">
        <v>8224</v>
      </c>
      <c r="I2999" t="s">
        <v>8246</v>
      </c>
      <c r="K2999">
        <v>1488171540</v>
      </c>
      <c r="L2999">
        <v>1486661793</v>
      </c>
      <c r="M2999" t="b">
        <v>0</v>
      </c>
      <c r="N2999">
        <v>115</v>
      </c>
      <c r="O2999" s="9">
        <f t="shared" si="322"/>
        <v>103.73</v>
      </c>
      <c r="P2999" s="12">
        <f t="shared" si="323"/>
        <v>90.2</v>
      </c>
      <c r="Q2999" t="str">
        <f t="shared" si="324"/>
        <v>theater</v>
      </c>
      <c r="R2999" t="str">
        <f t="shared" si="325"/>
        <v>spaces</v>
      </c>
      <c r="S2999" t="b">
        <v>1</v>
      </c>
      <c r="T2999" t="s">
        <v>8303</v>
      </c>
      <c r="U2999" s="6">
        <f t="shared" si="326"/>
        <v>42775.733715277776</v>
      </c>
      <c r="V2999" s="9">
        <f t="shared" si="328"/>
        <v>2017</v>
      </c>
      <c r="W2999" s="6">
        <f t="shared" si="327"/>
        <v>42793.207638888889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H3000" t="s">
        <v>8224</v>
      </c>
      <c r="I3000" t="s">
        <v>8246</v>
      </c>
      <c r="K3000">
        <v>1402892700</v>
      </c>
      <c r="L3000">
        <v>1400474329</v>
      </c>
      <c r="M3000" t="b">
        <v>0</v>
      </c>
      <c r="N3000">
        <v>433</v>
      </c>
      <c r="O3000" s="9">
        <f t="shared" si="322"/>
        <v>103.029</v>
      </c>
      <c r="P3000" s="12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t="b">
        <v>1</v>
      </c>
      <c r="T3000" t="s">
        <v>8303</v>
      </c>
      <c r="U3000" s="6">
        <f t="shared" si="326"/>
        <v>41778.193622685183</v>
      </c>
      <c r="V3000" s="9">
        <f t="shared" si="328"/>
        <v>2014</v>
      </c>
      <c r="W3000" s="6">
        <f t="shared" si="327"/>
        <v>41806.184027777781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H3001" t="s">
        <v>8224</v>
      </c>
      <c r="I3001" t="s">
        <v>8246</v>
      </c>
      <c r="K3001">
        <v>1488333600</v>
      </c>
      <c r="L3001">
        <v>1487094360</v>
      </c>
      <c r="M3001" t="b">
        <v>0</v>
      </c>
      <c r="N3001">
        <v>20</v>
      </c>
      <c r="O3001" s="9">
        <f t="shared" si="322"/>
        <v>118.88888888888889</v>
      </c>
      <c r="P3001" s="12">
        <f t="shared" si="323"/>
        <v>80.25</v>
      </c>
      <c r="Q3001" t="str">
        <f t="shared" si="324"/>
        <v>theater</v>
      </c>
      <c r="R3001" t="str">
        <f t="shared" si="325"/>
        <v>spaces</v>
      </c>
      <c r="S3001" t="b">
        <v>1</v>
      </c>
      <c r="T3001" t="s">
        <v>8303</v>
      </c>
      <c r="U3001" s="6">
        <f t="shared" si="326"/>
        <v>42780.740277777775</v>
      </c>
      <c r="V3001" s="9">
        <f t="shared" si="328"/>
        <v>2017</v>
      </c>
      <c r="W3001" s="6">
        <f t="shared" si="327"/>
        <v>42795.083333333328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H3002" t="s">
        <v>8224</v>
      </c>
      <c r="I3002" t="s">
        <v>8246</v>
      </c>
      <c r="K3002">
        <v>1485885600</v>
      </c>
      <c r="L3002">
        <v>1484682670</v>
      </c>
      <c r="M3002" t="b">
        <v>0</v>
      </c>
      <c r="N3002">
        <v>8</v>
      </c>
      <c r="O3002" s="9">
        <f t="shared" si="322"/>
        <v>100</v>
      </c>
      <c r="P3002" s="12">
        <f t="shared" si="323"/>
        <v>62.5</v>
      </c>
      <c r="Q3002" t="str">
        <f t="shared" si="324"/>
        <v>theater</v>
      </c>
      <c r="R3002" t="str">
        <f t="shared" si="325"/>
        <v>spaces</v>
      </c>
      <c r="S3002" t="b">
        <v>1</v>
      </c>
      <c r="T3002" t="s">
        <v>8303</v>
      </c>
      <c r="U3002" s="6">
        <f t="shared" si="326"/>
        <v>42752.827199074076</v>
      </c>
      <c r="V3002" s="9">
        <f t="shared" si="328"/>
        <v>2017</v>
      </c>
      <c r="W3002" s="6">
        <f t="shared" si="327"/>
        <v>42766.75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H3003" t="s">
        <v>8224</v>
      </c>
      <c r="I3003" t="s">
        <v>8246</v>
      </c>
      <c r="K3003">
        <v>1468445382</v>
      </c>
      <c r="L3003">
        <v>1465853382</v>
      </c>
      <c r="M3003" t="b">
        <v>0</v>
      </c>
      <c r="N3003">
        <v>175</v>
      </c>
      <c r="O3003" s="9">
        <f t="shared" si="322"/>
        <v>318.699889104519</v>
      </c>
      <c r="P3003" s="12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t="b">
        <v>1</v>
      </c>
      <c r="T3003" t="s">
        <v>8303</v>
      </c>
      <c r="U3003" s="6">
        <f t="shared" si="326"/>
        <v>42534.895625000005</v>
      </c>
      <c r="V3003" s="9">
        <f t="shared" si="328"/>
        <v>2016</v>
      </c>
      <c r="W3003" s="6">
        <f t="shared" si="327"/>
        <v>42564.895625000005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H3004" t="s">
        <v>8224</v>
      </c>
      <c r="I3004" t="s">
        <v>8246</v>
      </c>
      <c r="K3004">
        <v>1356552252</v>
      </c>
      <c r="L3004">
        <v>1353960252</v>
      </c>
      <c r="M3004" t="b">
        <v>0</v>
      </c>
      <c r="N3004">
        <v>104</v>
      </c>
      <c r="O3004" s="9">
        <f t="shared" si="322"/>
        <v>108.50614285714286</v>
      </c>
      <c r="P3004" s="12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t="b">
        <v>1</v>
      </c>
      <c r="T3004" t="s">
        <v>8303</v>
      </c>
      <c r="U3004" s="6">
        <f t="shared" si="326"/>
        <v>41239.83625</v>
      </c>
      <c r="V3004" s="9">
        <f t="shared" si="328"/>
        <v>2012</v>
      </c>
      <c r="W3004" s="6">
        <f t="shared" si="327"/>
        <v>41269.83625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H3005" t="s">
        <v>8224</v>
      </c>
      <c r="I3005" t="s">
        <v>8246</v>
      </c>
      <c r="K3005">
        <v>1456811940</v>
      </c>
      <c r="L3005">
        <v>1454098976</v>
      </c>
      <c r="M3005" t="b">
        <v>0</v>
      </c>
      <c r="N3005">
        <v>17</v>
      </c>
      <c r="O3005" s="9">
        <f t="shared" si="322"/>
        <v>101.16666666666667</v>
      </c>
      <c r="P3005" s="12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t="b">
        <v>1</v>
      </c>
      <c r="T3005" t="s">
        <v>8303</v>
      </c>
      <c r="U3005" s="6">
        <f t="shared" si="326"/>
        <v>42398.849259259259</v>
      </c>
      <c r="V3005" s="9">
        <f t="shared" si="328"/>
        <v>2016</v>
      </c>
      <c r="W3005" s="6">
        <f t="shared" si="327"/>
        <v>42430.249305555553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H3006" t="s">
        <v>8224</v>
      </c>
      <c r="I3006" t="s">
        <v>8246</v>
      </c>
      <c r="K3006">
        <v>1416089324</v>
      </c>
      <c r="L3006">
        <v>1413493724</v>
      </c>
      <c r="M3006" t="b">
        <v>0</v>
      </c>
      <c r="N3006">
        <v>277</v>
      </c>
      <c r="O3006" s="9">
        <f t="shared" si="322"/>
        <v>112.815</v>
      </c>
      <c r="P3006" s="12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t="b">
        <v>1</v>
      </c>
      <c r="T3006" t="s">
        <v>8303</v>
      </c>
      <c r="U3006" s="6">
        <f t="shared" si="326"/>
        <v>41928.881064814814</v>
      </c>
      <c r="V3006" s="9">
        <f t="shared" si="328"/>
        <v>2014</v>
      </c>
      <c r="W3006" s="6">
        <f t="shared" si="327"/>
        <v>41958.922731481478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H3007" t="s">
        <v>8224</v>
      </c>
      <c r="I3007" t="s">
        <v>8246</v>
      </c>
      <c r="K3007">
        <v>1412611905</v>
      </c>
      <c r="L3007">
        <v>1410019905</v>
      </c>
      <c r="M3007" t="b">
        <v>0</v>
      </c>
      <c r="N3007">
        <v>118</v>
      </c>
      <c r="O3007" s="9">
        <f t="shared" si="322"/>
        <v>120.49622641509434</v>
      </c>
      <c r="P3007" s="12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t="b">
        <v>1</v>
      </c>
      <c r="T3007" t="s">
        <v>8303</v>
      </c>
      <c r="U3007" s="6">
        <f t="shared" si="326"/>
        <v>41888.674826388888</v>
      </c>
      <c r="V3007" s="9">
        <f t="shared" si="328"/>
        <v>2014</v>
      </c>
      <c r="W3007" s="6">
        <f t="shared" si="327"/>
        <v>41918.674826388888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H3008" t="s">
        <v>8229</v>
      </c>
      <c r="I3008" t="s">
        <v>8251</v>
      </c>
      <c r="K3008">
        <v>1418580591</v>
      </c>
      <c r="L3008">
        <v>1415988591</v>
      </c>
      <c r="M3008" t="b">
        <v>0</v>
      </c>
      <c r="N3008">
        <v>97</v>
      </c>
      <c r="O3008" s="9">
        <f t="shared" si="322"/>
        <v>107.75</v>
      </c>
      <c r="P3008" s="12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t="b">
        <v>1</v>
      </c>
      <c r="T3008" t="s">
        <v>8303</v>
      </c>
      <c r="U3008" s="6">
        <f t="shared" si="326"/>
        <v>41957.756840277776</v>
      </c>
      <c r="V3008" s="9">
        <f t="shared" si="328"/>
        <v>2014</v>
      </c>
      <c r="W3008" s="6">
        <f t="shared" si="327"/>
        <v>41987.756840277776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H3009" t="s">
        <v>8224</v>
      </c>
      <c r="I3009" t="s">
        <v>8246</v>
      </c>
      <c r="K3009">
        <v>1429938683</v>
      </c>
      <c r="L3009">
        <v>1428124283</v>
      </c>
      <c r="M3009" t="b">
        <v>0</v>
      </c>
      <c r="N3009">
        <v>20</v>
      </c>
      <c r="O3009" s="9">
        <f t="shared" si="322"/>
        <v>180</v>
      </c>
      <c r="P3009" s="12">
        <f t="shared" si="323"/>
        <v>54</v>
      </c>
      <c r="Q3009" t="str">
        <f t="shared" si="324"/>
        <v>theater</v>
      </c>
      <c r="R3009" t="str">
        <f t="shared" si="325"/>
        <v>spaces</v>
      </c>
      <c r="S3009" t="b">
        <v>1</v>
      </c>
      <c r="T3009" t="s">
        <v>8303</v>
      </c>
      <c r="U3009" s="6">
        <f t="shared" si="326"/>
        <v>42098.216238425928</v>
      </c>
      <c r="V3009" s="9">
        <f t="shared" si="328"/>
        <v>2015</v>
      </c>
      <c r="W3009" s="6">
        <f t="shared" si="327"/>
        <v>42119.216238425928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H3010" t="s">
        <v>8224</v>
      </c>
      <c r="I3010" t="s">
        <v>8246</v>
      </c>
      <c r="K3010">
        <v>1453352719</v>
      </c>
      <c r="L3010">
        <v>1450760719</v>
      </c>
      <c r="M3010" t="b">
        <v>0</v>
      </c>
      <c r="N3010">
        <v>26</v>
      </c>
      <c r="O3010" s="9">
        <f t="shared" si="322"/>
        <v>101.16666666666667</v>
      </c>
      <c r="P3010" s="12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t="b">
        <v>1</v>
      </c>
      <c r="T3010" t="s">
        <v>8303</v>
      </c>
      <c r="U3010" s="6">
        <f t="shared" si="326"/>
        <v>42360.212025462963</v>
      </c>
      <c r="V3010" s="9">
        <f t="shared" si="328"/>
        <v>2015</v>
      </c>
      <c r="W3010" s="6">
        <f t="shared" si="327"/>
        <v>42390.212025462963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H3011" t="s">
        <v>8224</v>
      </c>
      <c r="I3011" t="s">
        <v>8246</v>
      </c>
      <c r="K3011">
        <v>1417012840</v>
      </c>
      <c r="L3011">
        <v>1414417240</v>
      </c>
      <c r="M3011" t="b">
        <v>0</v>
      </c>
      <c r="N3011">
        <v>128</v>
      </c>
      <c r="O3011" s="9">
        <f t="shared" ref="O3011:O3074" si="329">E3011*100/D3011</f>
        <v>119.756</v>
      </c>
      <c r="P3011" s="12">
        <f t="shared" ref="P3011:P3074" si="330">IF(N3011=0,0,E3011/N3011)</f>
        <v>233.8984375</v>
      </c>
      <c r="Q3011" t="str">
        <f t="shared" ref="Q3011:Q3074" si="331">LEFT(T3011,FIND("/",T3011)-1)</f>
        <v>theater</v>
      </c>
      <c r="R3011" t="str">
        <f t="shared" ref="R3011:R3074" si="332">RIGHT(T3011,LEN(T3011)-FIND("/",T3011))</f>
        <v>spaces</v>
      </c>
      <c r="S3011" t="b">
        <v>1</v>
      </c>
      <c r="T3011" t="s">
        <v>8303</v>
      </c>
      <c r="U3011" s="6">
        <f t="shared" ref="U3011:U3074" si="333">(L3011/86400)+DATE(1970,1,1)</f>
        <v>41939.569907407407</v>
      </c>
      <c r="V3011" s="9">
        <f t="shared" si="328"/>
        <v>2014</v>
      </c>
      <c r="W3011" s="6">
        <f t="shared" ref="W3011:W3074" si="334">(K3011/86400)+DATE(1970,1,1)</f>
        <v>41969.611574074079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H3012" t="s">
        <v>8224</v>
      </c>
      <c r="I3012" t="s">
        <v>8246</v>
      </c>
      <c r="K3012">
        <v>1424548719</v>
      </c>
      <c r="L3012">
        <v>1419364719</v>
      </c>
      <c r="M3012" t="b">
        <v>0</v>
      </c>
      <c r="N3012">
        <v>15</v>
      </c>
      <c r="O3012" s="9">
        <f t="shared" si="329"/>
        <v>158</v>
      </c>
      <c r="P3012" s="12">
        <f t="shared" si="330"/>
        <v>158</v>
      </c>
      <c r="Q3012" t="str">
        <f t="shared" si="331"/>
        <v>theater</v>
      </c>
      <c r="R3012" t="str">
        <f t="shared" si="332"/>
        <v>spaces</v>
      </c>
      <c r="S3012" t="b">
        <v>1</v>
      </c>
      <c r="T3012" t="s">
        <v>8303</v>
      </c>
      <c r="U3012" s="6">
        <f t="shared" si="333"/>
        <v>41996.832395833335</v>
      </c>
      <c r="V3012" s="9">
        <f t="shared" ref="V3012:V3075" si="335">YEAR(U3012)</f>
        <v>2014</v>
      </c>
      <c r="W3012" s="6">
        <f t="shared" si="334"/>
        <v>42056.832395833335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H3013" t="s">
        <v>8227</v>
      </c>
      <c r="I3013" t="s">
        <v>8249</v>
      </c>
      <c r="K3013">
        <v>1450911540</v>
      </c>
      <c r="L3013">
        <v>1448536516</v>
      </c>
      <c r="M3013" t="b">
        <v>0</v>
      </c>
      <c r="N3013">
        <v>25</v>
      </c>
      <c r="O3013" s="9">
        <f t="shared" si="329"/>
        <v>123.66666666666667</v>
      </c>
      <c r="P3013" s="12">
        <f t="shared" si="330"/>
        <v>14.84</v>
      </c>
      <c r="Q3013" t="str">
        <f t="shared" si="331"/>
        <v>theater</v>
      </c>
      <c r="R3013" t="str">
        <f t="shared" si="332"/>
        <v>spaces</v>
      </c>
      <c r="S3013" t="b">
        <v>1</v>
      </c>
      <c r="T3013" t="s">
        <v>8303</v>
      </c>
      <c r="U3013" s="6">
        <f t="shared" si="333"/>
        <v>42334.468935185185</v>
      </c>
      <c r="V3013" s="9">
        <f t="shared" si="335"/>
        <v>2015</v>
      </c>
      <c r="W3013" s="6">
        <f t="shared" si="334"/>
        <v>42361.957638888889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H3014" t="s">
        <v>8224</v>
      </c>
      <c r="I3014" t="s">
        <v>8246</v>
      </c>
      <c r="K3014">
        <v>1423587130</v>
      </c>
      <c r="L3014">
        <v>1421772730</v>
      </c>
      <c r="M3014" t="b">
        <v>0</v>
      </c>
      <c r="N3014">
        <v>55</v>
      </c>
      <c r="O3014" s="9">
        <f t="shared" si="329"/>
        <v>117.125</v>
      </c>
      <c r="P3014" s="12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t="b">
        <v>1</v>
      </c>
      <c r="T3014" t="s">
        <v>8303</v>
      </c>
      <c r="U3014" s="6">
        <f t="shared" si="333"/>
        <v>42024.702893518523</v>
      </c>
      <c r="V3014" s="9">
        <f t="shared" si="335"/>
        <v>2015</v>
      </c>
      <c r="W3014" s="6">
        <f t="shared" si="334"/>
        <v>42045.702893518523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H3015" t="s">
        <v>8224</v>
      </c>
      <c r="I3015" t="s">
        <v>8246</v>
      </c>
      <c r="K3015">
        <v>1434917049</v>
      </c>
      <c r="L3015">
        <v>1432325049</v>
      </c>
      <c r="M3015" t="b">
        <v>0</v>
      </c>
      <c r="N3015">
        <v>107</v>
      </c>
      <c r="O3015" s="9">
        <f t="shared" si="329"/>
        <v>156.96</v>
      </c>
      <c r="P3015" s="12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t="b">
        <v>1</v>
      </c>
      <c r="T3015" t="s">
        <v>8303</v>
      </c>
      <c r="U3015" s="6">
        <f t="shared" si="333"/>
        <v>42146.836215277777</v>
      </c>
      <c r="V3015" s="9">
        <f t="shared" si="335"/>
        <v>2015</v>
      </c>
      <c r="W3015" s="6">
        <f t="shared" si="334"/>
        <v>42176.836215277777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H3016" t="s">
        <v>8224</v>
      </c>
      <c r="I3016" t="s">
        <v>8246</v>
      </c>
      <c r="K3016">
        <v>1415163600</v>
      </c>
      <c r="L3016">
        <v>1412737080</v>
      </c>
      <c r="M3016" t="b">
        <v>0</v>
      </c>
      <c r="N3016">
        <v>557</v>
      </c>
      <c r="O3016" s="9">
        <f t="shared" si="329"/>
        <v>113.104</v>
      </c>
      <c r="P3016" s="12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t="b">
        <v>1</v>
      </c>
      <c r="T3016" t="s">
        <v>8303</v>
      </c>
      <c r="U3016" s="6">
        <f t="shared" si="333"/>
        <v>41920.123611111107</v>
      </c>
      <c r="V3016" s="9">
        <f t="shared" si="335"/>
        <v>2014</v>
      </c>
      <c r="W3016" s="6">
        <f t="shared" si="334"/>
        <v>41948.208333333336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H3017" t="s">
        <v>8224</v>
      </c>
      <c r="I3017" t="s">
        <v>8246</v>
      </c>
      <c r="K3017">
        <v>1402459200</v>
      </c>
      <c r="L3017">
        <v>1401125238</v>
      </c>
      <c r="M3017" t="b">
        <v>0</v>
      </c>
      <c r="N3017">
        <v>40</v>
      </c>
      <c r="O3017" s="9">
        <f t="shared" si="329"/>
        <v>103.17647058823529</v>
      </c>
      <c r="P3017" s="12">
        <f t="shared" si="330"/>
        <v>87.7</v>
      </c>
      <c r="Q3017" t="str">
        <f t="shared" si="331"/>
        <v>theater</v>
      </c>
      <c r="R3017" t="str">
        <f t="shared" si="332"/>
        <v>spaces</v>
      </c>
      <c r="S3017" t="b">
        <v>1</v>
      </c>
      <c r="T3017" t="s">
        <v>8303</v>
      </c>
      <c r="U3017" s="6">
        <f t="shared" si="333"/>
        <v>41785.72729166667</v>
      </c>
      <c r="V3017" s="9">
        <f t="shared" si="335"/>
        <v>2014</v>
      </c>
      <c r="W3017" s="6">
        <f t="shared" si="334"/>
        <v>41801.166666666664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H3018" t="s">
        <v>8224</v>
      </c>
      <c r="I3018" t="s">
        <v>8246</v>
      </c>
      <c r="K3018">
        <v>1405688952</v>
      </c>
      <c r="L3018">
        <v>1400504952</v>
      </c>
      <c r="M3018" t="b">
        <v>0</v>
      </c>
      <c r="N3018">
        <v>36</v>
      </c>
      <c r="O3018" s="9">
        <f t="shared" si="329"/>
        <v>102.61176470588235</v>
      </c>
      <c r="P3018" s="12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t="b">
        <v>1</v>
      </c>
      <c r="T3018" t="s">
        <v>8303</v>
      </c>
      <c r="U3018" s="6">
        <f t="shared" si="333"/>
        <v>41778.548055555555</v>
      </c>
      <c r="V3018" s="9">
        <f t="shared" si="335"/>
        <v>2014</v>
      </c>
      <c r="W3018" s="6">
        <f t="shared" si="334"/>
        <v>41838.548055555555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H3019" t="s">
        <v>8224</v>
      </c>
      <c r="I3019" t="s">
        <v>8246</v>
      </c>
      <c r="K3019">
        <v>1408566243</v>
      </c>
      <c r="L3019">
        <v>1405974243</v>
      </c>
      <c r="M3019" t="b">
        <v>0</v>
      </c>
      <c r="N3019">
        <v>159</v>
      </c>
      <c r="O3019" s="9">
        <f t="shared" si="329"/>
        <v>105.84090909090909</v>
      </c>
      <c r="P3019" s="12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t="b">
        <v>1</v>
      </c>
      <c r="T3019" t="s">
        <v>8303</v>
      </c>
      <c r="U3019" s="6">
        <f t="shared" si="333"/>
        <v>41841.850034722222</v>
      </c>
      <c r="V3019" s="9">
        <f t="shared" si="335"/>
        <v>2014</v>
      </c>
      <c r="W3019" s="6">
        <f t="shared" si="334"/>
        <v>41871.850034722222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H3020" t="s">
        <v>8230</v>
      </c>
      <c r="I3020" t="s">
        <v>8249</v>
      </c>
      <c r="K3020">
        <v>1437429600</v>
      </c>
      <c r="L3020">
        <v>1433747376</v>
      </c>
      <c r="M3020" t="b">
        <v>0</v>
      </c>
      <c r="N3020">
        <v>41</v>
      </c>
      <c r="O3020" s="9">
        <f t="shared" si="329"/>
        <v>100.71428571428571</v>
      </c>
      <c r="P3020" s="12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t="b">
        <v>1</v>
      </c>
      <c r="T3020" t="s">
        <v>8303</v>
      </c>
      <c r="U3020" s="6">
        <f t="shared" si="333"/>
        <v>42163.298333333332</v>
      </c>
      <c r="V3020" s="9">
        <f t="shared" si="335"/>
        <v>2015</v>
      </c>
      <c r="W3020" s="6">
        <f t="shared" si="334"/>
        <v>42205.916666666672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H3021" t="s">
        <v>8224</v>
      </c>
      <c r="I3021" t="s">
        <v>8246</v>
      </c>
      <c r="K3021">
        <v>1401159600</v>
      </c>
      <c r="L3021">
        <v>1398801620</v>
      </c>
      <c r="M3021" t="b">
        <v>0</v>
      </c>
      <c r="N3021">
        <v>226</v>
      </c>
      <c r="O3021" s="9">
        <f t="shared" si="329"/>
        <v>121.23333333333333</v>
      </c>
      <c r="P3021" s="12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t="b">
        <v>1</v>
      </c>
      <c r="T3021" t="s">
        <v>8303</v>
      </c>
      <c r="U3021" s="6">
        <f t="shared" si="333"/>
        <v>41758.833564814813</v>
      </c>
      <c r="V3021" s="9">
        <f t="shared" si="335"/>
        <v>2014</v>
      </c>
      <c r="W3021" s="6">
        <f t="shared" si="334"/>
        <v>41786.125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H3022" t="s">
        <v>8224</v>
      </c>
      <c r="I3022" t="s">
        <v>8246</v>
      </c>
      <c r="K3022">
        <v>1439583533</v>
      </c>
      <c r="L3022">
        <v>1434399533</v>
      </c>
      <c r="M3022" t="b">
        <v>0</v>
      </c>
      <c r="N3022">
        <v>30</v>
      </c>
      <c r="O3022" s="9">
        <f t="shared" si="329"/>
        <v>100.57142857142857</v>
      </c>
      <c r="P3022" s="1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t="b">
        <v>1</v>
      </c>
      <c r="T3022" t="s">
        <v>8303</v>
      </c>
      <c r="U3022" s="6">
        <f t="shared" si="333"/>
        <v>42170.846446759257</v>
      </c>
      <c r="V3022" s="9">
        <f t="shared" si="335"/>
        <v>2015</v>
      </c>
      <c r="W3022" s="6">
        <f t="shared" si="334"/>
        <v>42230.846446759257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H3023" t="s">
        <v>8224</v>
      </c>
      <c r="I3023" t="s">
        <v>8246</v>
      </c>
      <c r="K3023">
        <v>1479794340</v>
      </c>
      <c r="L3023">
        <v>1476715869</v>
      </c>
      <c r="M3023" t="b">
        <v>0</v>
      </c>
      <c r="N3023">
        <v>103</v>
      </c>
      <c r="O3023" s="9">
        <f t="shared" si="329"/>
        <v>116.02222222222223</v>
      </c>
      <c r="P3023" s="12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t="b">
        <v>1</v>
      </c>
      <c r="T3023" t="s">
        <v>8303</v>
      </c>
      <c r="U3023" s="6">
        <f t="shared" si="333"/>
        <v>42660.618854166663</v>
      </c>
      <c r="V3023" s="9">
        <f t="shared" si="335"/>
        <v>2016</v>
      </c>
      <c r="W3023" s="6">
        <f t="shared" si="334"/>
        <v>42696.249305555553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H3024" t="s">
        <v>8224</v>
      </c>
      <c r="I3024" t="s">
        <v>8246</v>
      </c>
      <c r="K3024">
        <v>1472338409</v>
      </c>
      <c r="L3024">
        <v>1468450409</v>
      </c>
      <c r="M3024" t="b">
        <v>0</v>
      </c>
      <c r="N3024">
        <v>62</v>
      </c>
      <c r="O3024" s="9">
        <f t="shared" si="329"/>
        <v>100.88</v>
      </c>
      <c r="P3024" s="12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t="b">
        <v>1</v>
      </c>
      <c r="T3024" t="s">
        <v>8303</v>
      </c>
      <c r="U3024" s="6">
        <f t="shared" si="333"/>
        <v>42564.95380787037</v>
      </c>
      <c r="V3024" s="9">
        <f t="shared" si="335"/>
        <v>2016</v>
      </c>
      <c r="W3024" s="6">
        <f t="shared" si="334"/>
        <v>42609.95380787037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H3025" t="s">
        <v>8225</v>
      </c>
      <c r="I3025" t="s">
        <v>8247</v>
      </c>
      <c r="K3025">
        <v>1434039186</v>
      </c>
      <c r="L3025">
        <v>1430151186</v>
      </c>
      <c r="M3025" t="b">
        <v>0</v>
      </c>
      <c r="N3025">
        <v>6</v>
      </c>
      <c r="O3025" s="9">
        <f t="shared" si="329"/>
        <v>103</v>
      </c>
      <c r="P3025" s="12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t="b">
        <v>1</v>
      </c>
      <c r="T3025" t="s">
        <v>8303</v>
      </c>
      <c r="U3025" s="6">
        <f t="shared" si="333"/>
        <v>42121.675763888888</v>
      </c>
      <c r="V3025" s="9">
        <f t="shared" si="335"/>
        <v>2015</v>
      </c>
      <c r="W3025" s="6">
        <f t="shared" si="334"/>
        <v>42166.675763888888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H3026" t="s">
        <v>8224</v>
      </c>
      <c r="I3026" t="s">
        <v>8246</v>
      </c>
      <c r="K3026">
        <v>1349567475</v>
      </c>
      <c r="L3026">
        <v>1346975475</v>
      </c>
      <c r="M3026" t="b">
        <v>0</v>
      </c>
      <c r="N3026">
        <v>182</v>
      </c>
      <c r="O3026" s="9">
        <f t="shared" si="329"/>
        <v>246.42</v>
      </c>
      <c r="P3026" s="12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t="b">
        <v>1</v>
      </c>
      <c r="T3026" t="s">
        <v>8303</v>
      </c>
      <c r="U3026" s="6">
        <f t="shared" si="333"/>
        <v>41158.993923611109</v>
      </c>
      <c r="V3026" s="9">
        <f t="shared" si="335"/>
        <v>2012</v>
      </c>
      <c r="W3026" s="6">
        <f t="shared" si="334"/>
        <v>41188.993923611109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H3027" t="s">
        <v>8225</v>
      </c>
      <c r="I3027" t="s">
        <v>8247</v>
      </c>
      <c r="K3027">
        <v>1401465600</v>
      </c>
      <c r="L3027">
        <v>1399032813</v>
      </c>
      <c r="M3027" t="b">
        <v>0</v>
      </c>
      <c r="N3027">
        <v>145</v>
      </c>
      <c r="O3027" s="9">
        <f t="shared" si="329"/>
        <v>302.2</v>
      </c>
      <c r="P3027" s="12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t="b">
        <v>1</v>
      </c>
      <c r="T3027" t="s">
        <v>8303</v>
      </c>
      <c r="U3027" s="6">
        <f t="shared" si="333"/>
        <v>41761.509409722225</v>
      </c>
      <c r="V3027" s="9">
        <f t="shared" si="335"/>
        <v>2014</v>
      </c>
      <c r="W3027" s="6">
        <f t="shared" si="334"/>
        <v>41789.666666666664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H3028" t="s">
        <v>8225</v>
      </c>
      <c r="I3028" t="s">
        <v>8247</v>
      </c>
      <c r="K3028">
        <v>1488538892</v>
      </c>
      <c r="L3028">
        <v>1487329292</v>
      </c>
      <c r="M3028" t="b">
        <v>0</v>
      </c>
      <c r="N3028">
        <v>25</v>
      </c>
      <c r="O3028" s="9">
        <f t="shared" si="329"/>
        <v>143.33333333333334</v>
      </c>
      <c r="P3028" s="12">
        <f t="shared" si="330"/>
        <v>51.6</v>
      </c>
      <c r="Q3028" t="str">
        <f t="shared" si="331"/>
        <v>theater</v>
      </c>
      <c r="R3028" t="str">
        <f t="shared" si="332"/>
        <v>spaces</v>
      </c>
      <c r="S3028" t="b">
        <v>1</v>
      </c>
      <c r="T3028" t="s">
        <v>8303</v>
      </c>
      <c r="U3028" s="6">
        <f t="shared" si="333"/>
        <v>42783.459398148145</v>
      </c>
      <c r="V3028" s="9">
        <f t="shared" si="335"/>
        <v>2017</v>
      </c>
      <c r="W3028" s="6">
        <f t="shared" si="334"/>
        <v>42797.459398148145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H3029" t="s">
        <v>8224</v>
      </c>
      <c r="I3029" t="s">
        <v>8246</v>
      </c>
      <c r="K3029">
        <v>1426866851</v>
      </c>
      <c r="L3029">
        <v>1424278451</v>
      </c>
      <c r="M3029" t="b">
        <v>0</v>
      </c>
      <c r="N3029">
        <v>320</v>
      </c>
      <c r="O3029" s="9">
        <f t="shared" si="329"/>
        <v>131.44</v>
      </c>
      <c r="P3029" s="12">
        <f t="shared" si="330"/>
        <v>164.3</v>
      </c>
      <c r="Q3029" t="str">
        <f t="shared" si="331"/>
        <v>theater</v>
      </c>
      <c r="R3029" t="str">
        <f t="shared" si="332"/>
        <v>spaces</v>
      </c>
      <c r="S3029" t="b">
        <v>1</v>
      </c>
      <c r="T3029" t="s">
        <v>8303</v>
      </c>
      <c r="U3029" s="6">
        <f t="shared" si="333"/>
        <v>42053.704293981486</v>
      </c>
      <c r="V3029" s="9">
        <f t="shared" si="335"/>
        <v>2015</v>
      </c>
      <c r="W3029" s="6">
        <f t="shared" si="334"/>
        <v>42083.662627314814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H3030" t="s">
        <v>8224</v>
      </c>
      <c r="I3030" t="s">
        <v>8246</v>
      </c>
      <c r="K3030">
        <v>1471242025</v>
      </c>
      <c r="L3030">
        <v>1468650025</v>
      </c>
      <c r="M3030" t="b">
        <v>0</v>
      </c>
      <c r="N3030">
        <v>99</v>
      </c>
      <c r="O3030" s="9">
        <f t="shared" si="329"/>
        <v>168.02</v>
      </c>
      <c r="P3030" s="12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t="b">
        <v>1</v>
      </c>
      <c r="T3030" t="s">
        <v>8303</v>
      </c>
      <c r="U3030" s="6">
        <f t="shared" si="333"/>
        <v>42567.264178240745</v>
      </c>
      <c r="V3030" s="9">
        <f t="shared" si="335"/>
        <v>2016</v>
      </c>
      <c r="W3030" s="6">
        <f t="shared" si="334"/>
        <v>42597.264178240745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H3031" t="s">
        <v>8224</v>
      </c>
      <c r="I3031" t="s">
        <v>8246</v>
      </c>
      <c r="K3031">
        <v>1416285300</v>
      </c>
      <c r="L3031">
        <v>1413824447</v>
      </c>
      <c r="M3031" t="b">
        <v>0</v>
      </c>
      <c r="N3031">
        <v>348</v>
      </c>
      <c r="O3031" s="9">
        <f t="shared" si="329"/>
        <v>109.67666666666666</v>
      </c>
      <c r="P3031" s="12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t="b">
        <v>1</v>
      </c>
      <c r="T3031" t="s">
        <v>8303</v>
      </c>
      <c r="U3031" s="6">
        <f t="shared" si="333"/>
        <v>41932.708877314813</v>
      </c>
      <c r="V3031" s="9">
        <f t="shared" si="335"/>
        <v>2014</v>
      </c>
      <c r="W3031" s="6">
        <f t="shared" si="334"/>
        <v>41961.190972222219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H3032" t="s">
        <v>8224</v>
      </c>
      <c r="I3032" t="s">
        <v>8246</v>
      </c>
      <c r="K3032">
        <v>1442426171</v>
      </c>
      <c r="L3032">
        <v>1439834171</v>
      </c>
      <c r="M3032" t="b">
        <v>0</v>
      </c>
      <c r="N3032">
        <v>41</v>
      </c>
      <c r="O3032" s="9">
        <f t="shared" si="329"/>
        <v>106.68571428571428</v>
      </c>
      <c r="P3032" s="1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t="b">
        <v>1</v>
      </c>
      <c r="T3032" t="s">
        <v>8303</v>
      </c>
      <c r="U3032" s="6">
        <f t="shared" si="333"/>
        <v>42233.747349537036</v>
      </c>
      <c r="V3032" s="9">
        <f t="shared" si="335"/>
        <v>2015</v>
      </c>
      <c r="W3032" s="6">
        <f t="shared" si="334"/>
        <v>42263.747349537036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H3033" t="s">
        <v>8224</v>
      </c>
      <c r="I3033" t="s">
        <v>8246</v>
      </c>
      <c r="K3033">
        <v>1476479447</v>
      </c>
      <c r="L3033">
        <v>1471295447</v>
      </c>
      <c r="M3033" t="b">
        <v>0</v>
      </c>
      <c r="N3033">
        <v>29</v>
      </c>
      <c r="O3033" s="9">
        <f t="shared" si="329"/>
        <v>100</v>
      </c>
      <c r="P3033" s="12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t="b">
        <v>1</v>
      </c>
      <c r="T3033" t="s">
        <v>8303</v>
      </c>
      <c r="U3033" s="6">
        <f t="shared" si="333"/>
        <v>42597.882488425923</v>
      </c>
      <c r="V3033" s="9">
        <f t="shared" si="335"/>
        <v>2016</v>
      </c>
      <c r="W3033" s="6">
        <f t="shared" si="334"/>
        <v>42657.882488425923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H3034" t="s">
        <v>8224</v>
      </c>
      <c r="I3034" t="s">
        <v>8246</v>
      </c>
      <c r="K3034">
        <v>1441933459</v>
      </c>
      <c r="L3034">
        <v>1439341459</v>
      </c>
      <c r="M3034" t="b">
        <v>0</v>
      </c>
      <c r="N3034">
        <v>25</v>
      </c>
      <c r="O3034" s="9">
        <f t="shared" si="329"/>
        <v>127.2</v>
      </c>
      <c r="P3034" s="12">
        <f t="shared" si="330"/>
        <v>50.88</v>
      </c>
      <c r="Q3034" t="str">
        <f t="shared" si="331"/>
        <v>theater</v>
      </c>
      <c r="R3034" t="str">
        <f t="shared" si="332"/>
        <v>spaces</v>
      </c>
      <c r="S3034" t="b">
        <v>1</v>
      </c>
      <c r="T3034" t="s">
        <v>8303</v>
      </c>
      <c r="U3034" s="6">
        <f t="shared" si="333"/>
        <v>42228.044664351852</v>
      </c>
      <c r="V3034" s="9">
        <f t="shared" si="335"/>
        <v>2015</v>
      </c>
      <c r="W3034" s="6">
        <f t="shared" si="334"/>
        <v>42258.044664351852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H3035" t="s">
        <v>8224</v>
      </c>
      <c r="I3035" t="s">
        <v>8246</v>
      </c>
      <c r="K3035">
        <v>1471487925</v>
      </c>
      <c r="L3035">
        <v>1468895925</v>
      </c>
      <c r="M3035" t="b">
        <v>0</v>
      </c>
      <c r="N3035">
        <v>23</v>
      </c>
      <c r="O3035" s="9">
        <f t="shared" si="329"/>
        <v>146.53333333333333</v>
      </c>
      <c r="P3035" s="12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t="b">
        <v>1</v>
      </c>
      <c r="T3035" t="s">
        <v>8303</v>
      </c>
      <c r="U3035" s="6">
        <f t="shared" si="333"/>
        <v>42570.110243055555</v>
      </c>
      <c r="V3035" s="9">
        <f t="shared" si="335"/>
        <v>2016</v>
      </c>
      <c r="W3035" s="6">
        <f t="shared" si="334"/>
        <v>42600.110243055555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H3036" t="s">
        <v>8224</v>
      </c>
      <c r="I3036" t="s">
        <v>8246</v>
      </c>
      <c r="K3036">
        <v>1477972740</v>
      </c>
      <c r="L3036">
        <v>1475326255</v>
      </c>
      <c r="M3036" t="b">
        <v>0</v>
      </c>
      <c r="N3036">
        <v>1260</v>
      </c>
      <c r="O3036" s="9">
        <f t="shared" si="329"/>
        <v>112.536</v>
      </c>
      <c r="P3036" s="12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t="b">
        <v>1</v>
      </c>
      <c r="T3036" t="s">
        <v>8303</v>
      </c>
      <c r="U3036" s="6">
        <f t="shared" si="333"/>
        <v>42644.535358796296</v>
      </c>
      <c r="V3036" s="9">
        <f t="shared" si="335"/>
        <v>2016</v>
      </c>
      <c r="W3036" s="6">
        <f t="shared" si="334"/>
        <v>42675.165972222225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H3037" t="s">
        <v>8224</v>
      </c>
      <c r="I3037" t="s">
        <v>8246</v>
      </c>
      <c r="K3037">
        <v>1367674009</v>
      </c>
      <c r="L3037">
        <v>1365082009</v>
      </c>
      <c r="M3037" t="b">
        <v>0</v>
      </c>
      <c r="N3037">
        <v>307</v>
      </c>
      <c r="O3037" s="9">
        <f t="shared" si="329"/>
        <v>108.78684</v>
      </c>
      <c r="P3037" s="12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t="b">
        <v>1</v>
      </c>
      <c r="T3037" t="s">
        <v>8303</v>
      </c>
      <c r="U3037" s="6">
        <f t="shared" si="333"/>
        <v>41368.560289351852</v>
      </c>
      <c r="V3037" s="9">
        <f t="shared" si="335"/>
        <v>2013</v>
      </c>
      <c r="W3037" s="6">
        <f t="shared" si="334"/>
        <v>41398.560289351852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H3038" t="s">
        <v>8224</v>
      </c>
      <c r="I3038" t="s">
        <v>8246</v>
      </c>
      <c r="K3038">
        <v>1376654340</v>
      </c>
      <c r="L3038">
        <v>1373568644</v>
      </c>
      <c r="M3038" t="b">
        <v>0</v>
      </c>
      <c r="N3038">
        <v>329</v>
      </c>
      <c r="O3038" s="9">
        <f t="shared" si="329"/>
        <v>126.732</v>
      </c>
      <c r="P3038" s="12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t="b">
        <v>1</v>
      </c>
      <c r="T3038" t="s">
        <v>8303</v>
      </c>
      <c r="U3038" s="6">
        <f t="shared" si="333"/>
        <v>41466.785231481481</v>
      </c>
      <c r="V3038" s="9">
        <f t="shared" si="335"/>
        <v>2013</v>
      </c>
      <c r="W3038" s="6">
        <f t="shared" si="334"/>
        <v>41502.499305555553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H3039" t="s">
        <v>8224</v>
      </c>
      <c r="I3039" t="s">
        <v>8246</v>
      </c>
      <c r="K3039">
        <v>1285995540</v>
      </c>
      <c r="L3039">
        <v>1279574773</v>
      </c>
      <c r="M3039" t="b">
        <v>0</v>
      </c>
      <c r="N3039">
        <v>32</v>
      </c>
      <c r="O3039" s="9">
        <f t="shared" si="329"/>
        <v>213.2</v>
      </c>
      <c r="P3039" s="12">
        <f t="shared" si="330"/>
        <v>33.3125</v>
      </c>
      <c r="Q3039" t="str">
        <f t="shared" si="331"/>
        <v>theater</v>
      </c>
      <c r="R3039" t="str">
        <f t="shared" si="332"/>
        <v>spaces</v>
      </c>
      <c r="S3039" t="b">
        <v>1</v>
      </c>
      <c r="T3039" t="s">
        <v>8303</v>
      </c>
      <c r="U3039" s="6">
        <f t="shared" si="333"/>
        <v>40378.893206018518</v>
      </c>
      <c r="V3039" s="9">
        <f t="shared" si="335"/>
        <v>2010</v>
      </c>
      <c r="W3039" s="6">
        <f t="shared" si="334"/>
        <v>40453.207638888889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H3040" t="s">
        <v>8224</v>
      </c>
      <c r="I3040" t="s">
        <v>8246</v>
      </c>
      <c r="K3040">
        <v>1457071397</v>
      </c>
      <c r="L3040">
        <v>1451887397</v>
      </c>
      <c r="M3040" t="b">
        <v>0</v>
      </c>
      <c r="N3040">
        <v>27</v>
      </c>
      <c r="O3040" s="9">
        <f t="shared" si="329"/>
        <v>100.5</v>
      </c>
      <c r="P3040" s="12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t="b">
        <v>1</v>
      </c>
      <c r="T3040" t="s">
        <v>8303</v>
      </c>
      <c r="U3040" s="6">
        <f t="shared" si="333"/>
        <v>42373.252280092594</v>
      </c>
      <c r="V3040" s="9">
        <f t="shared" si="335"/>
        <v>2016</v>
      </c>
      <c r="W3040" s="6">
        <f t="shared" si="334"/>
        <v>42433.252280092594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H3041" t="s">
        <v>8224</v>
      </c>
      <c r="I3041" t="s">
        <v>8246</v>
      </c>
      <c r="K3041">
        <v>1388303940</v>
      </c>
      <c r="L3041">
        <v>1386011038</v>
      </c>
      <c r="M3041" t="b">
        <v>0</v>
      </c>
      <c r="N3041">
        <v>236</v>
      </c>
      <c r="O3041" s="9">
        <f t="shared" si="329"/>
        <v>108.7139</v>
      </c>
      <c r="P3041" s="12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t="b">
        <v>1</v>
      </c>
      <c r="T3041" t="s">
        <v>8303</v>
      </c>
      <c r="U3041" s="6">
        <f t="shared" si="333"/>
        <v>41610.794421296298</v>
      </c>
      <c r="V3041" s="9">
        <f t="shared" si="335"/>
        <v>2013</v>
      </c>
      <c r="W3041" s="6">
        <f t="shared" si="334"/>
        <v>41637.332638888889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H3042" t="s">
        <v>8224</v>
      </c>
      <c r="I3042" t="s">
        <v>8246</v>
      </c>
      <c r="K3042">
        <v>1435359600</v>
      </c>
      <c r="L3042">
        <v>1434999621</v>
      </c>
      <c r="M3042" t="b">
        <v>0</v>
      </c>
      <c r="N3042">
        <v>42</v>
      </c>
      <c r="O3042" s="9">
        <f t="shared" si="329"/>
        <v>107.5</v>
      </c>
      <c r="P3042" s="1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t="b">
        <v>1</v>
      </c>
      <c r="T3042" t="s">
        <v>8303</v>
      </c>
      <c r="U3042" s="6">
        <f t="shared" si="333"/>
        <v>42177.791909722218</v>
      </c>
      <c r="V3042" s="9">
        <f t="shared" si="335"/>
        <v>2015</v>
      </c>
      <c r="W3042" s="6">
        <f t="shared" si="334"/>
        <v>42181.958333333328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H3043" t="s">
        <v>8224</v>
      </c>
      <c r="I3043" t="s">
        <v>8246</v>
      </c>
      <c r="K3043">
        <v>1453323048</v>
      </c>
      <c r="L3043">
        <v>1450731048</v>
      </c>
      <c r="M3043" t="b">
        <v>0</v>
      </c>
      <c r="N3043">
        <v>95</v>
      </c>
      <c r="O3043" s="9">
        <f t="shared" si="329"/>
        <v>110.48192771084338</v>
      </c>
      <c r="P3043" s="12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t="b">
        <v>1</v>
      </c>
      <c r="T3043" t="s">
        <v>8303</v>
      </c>
      <c r="U3043" s="6">
        <f t="shared" si="333"/>
        <v>42359.868611111116</v>
      </c>
      <c r="V3043" s="9">
        <f t="shared" si="335"/>
        <v>2015</v>
      </c>
      <c r="W3043" s="6">
        <f t="shared" si="334"/>
        <v>42389.868611111116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H3044" t="s">
        <v>8225</v>
      </c>
      <c r="I3044" t="s">
        <v>8247</v>
      </c>
      <c r="K3044">
        <v>1444149047</v>
      </c>
      <c r="L3044">
        <v>1441557047</v>
      </c>
      <c r="M3044" t="b">
        <v>0</v>
      </c>
      <c r="N3044">
        <v>37</v>
      </c>
      <c r="O3044" s="9">
        <f t="shared" si="329"/>
        <v>128</v>
      </c>
      <c r="P3044" s="12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t="b">
        <v>1</v>
      </c>
      <c r="T3044" t="s">
        <v>8303</v>
      </c>
      <c r="U3044" s="6">
        <f t="shared" si="333"/>
        <v>42253.688043981485</v>
      </c>
      <c r="V3044" s="9">
        <f t="shared" si="335"/>
        <v>2015</v>
      </c>
      <c r="W3044" s="6">
        <f t="shared" si="334"/>
        <v>42283.688043981485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H3045" t="s">
        <v>8229</v>
      </c>
      <c r="I3045" t="s">
        <v>8251</v>
      </c>
      <c r="K3045">
        <v>1429152600</v>
      </c>
      <c r="L3045">
        <v>1426815699</v>
      </c>
      <c r="M3045" t="b">
        <v>0</v>
      </c>
      <c r="N3045">
        <v>128</v>
      </c>
      <c r="O3045" s="9">
        <f t="shared" si="329"/>
        <v>110.00666666666666</v>
      </c>
      <c r="P3045" s="12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t="b">
        <v>1</v>
      </c>
      <c r="T3045" t="s">
        <v>8303</v>
      </c>
      <c r="U3045" s="6">
        <f t="shared" si="333"/>
        <v>42083.070590277777</v>
      </c>
      <c r="V3045" s="9">
        <f t="shared" si="335"/>
        <v>2015</v>
      </c>
      <c r="W3045" s="6">
        <f t="shared" si="334"/>
        <v>42110.118055555555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H3046" t="s">
        <v>8224</v>
      </c>
      <c r="I3046" t="s">
        <v>8246</v>
      </c>
      <c r="K3046">
        <v>1454433998</v>
      </c>
      <c r="L3046">
        <v>1453137998</v>
      </c>
      <c r="M3046" t="b">
        <v>0</v>
      </c>
      <c r="N3046">
        <v>156</v>
      </c>
      <c r="O3046" s="9">
        <f t="shared" si="329"/>
        <v>109.34166666666667</v>
      </c>
      <c r="P3046" s="12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t="b">
        <v>1</v>
      </c>
      <c r="T3046" t="s">
        <v>8303</v>
      </c>
      <c r="U3046" s="6">
        <f t="shared" si="333"/>
        <v>42387.7268287037</v>
      </c>
      <c r="V3046" s="9">
        <f t="shared" si="335"/>
        <v>2016</v>
      </c>
      <c r="W3046" s="6">
        <f t="shared" si="334"/>
        <v>42402.7268287037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H3047" t="s">
        <v>8224</v>
      </c>
      <c r="I3047" t="s">
        <v>8246</v>
      </c>
      <c r="K3047">
        <v>1408679055</v>
      </c>
      <c r="L3047">
        <v>1406087055</v>
      </c>
      <c r="M3047" t="b">
        <v>0</v>
      </c>
      <c r="N3047">
        <v>64</v>
      </c>
      <c r="O3047" s="9">
        <f t="shared" si="329"/>
        <v>132.70650000000001</v>
      </c>
      <c r="P3047" s="12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t="b">
        <v>1</v>
      </c>
      <c r="T3047" t="s">
        <v>8303</v>
      </c>
      <c r="U3047" s="6">
        <f t="shared" si="333"/>
        <v>41843.155729166669</v>
      </c>
      <c r="V3047" s="9">
        <f t="shared" si="335"/>
        <v>2014</v>
      </c>
      <c r="W3047" s="6">
        <f t="shared" si="334"/>
        <v>41873.155729166669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H3048" t="s">
        <v>8224</v>
      </c>
      <c r="I3048" t="s">
        <v>8246</v>
      </c>
      <c r="K3048">
        <v>1410324720</v>
      </c>
      <c r="L3048">
        <v>1407784586</v>
      </c>
      <c r="M3048" t="b">
        <v>0</v>
      </c>
      <c r="N3048">
        <v>58</v>
      </c>
      <c r="O3048" s="9">
        <f t="shared" si="329"/>
        <v>190.84810126582278</v>
      </c>
      <c r="P3048" s="12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t="b">
        <v>1</v>
      </c>
      <c r="T3048" t="s">
        <v>8303</v>
      </c>
      <c r="U3048" s="6">
        <f t="shared" si="333"/>
        <v>41862.803078703706</v>
      </c>
      <c r="V3048" s="9">
        <f t="shared" si="335"/>
        <v>2014</v>
      </c>
      <c r="W3048" s="6">
        <f t="shared" si="334"/>
        <v>41892.202777777777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H3049" t="s">
        <v>8224</v>
      </c>
      <c r="I3049" t="s">
        <v>8246</v>
      </c>
      <c r="K3049">
        <v>1461762960</v>
      </c>
      <c r="L3049">
        <v>1457999054</v>
      </c>
      <c r="M3049" t="b">
        <v>0</v>
      </c>
      <c r="N3049">
        <v>20</v>
      </c>
      <c r="O3049" s="9">
        <f t="shared" si="329"/>
        <v>149</v>
      </c>
      <c r="P3049" s="12">
        <f t="shared" si="330"/>
        <v>37.25</v>
      </c>
      <c r="Q3049" t="str">
        <f t="shared" si="331"/>
        <v>theater</v>
      </c>
      <c r="R3049" t="str">
        <f t="shared" si="332"/>
        <v>spaces</v>
      </c>
      <c r="S3049" t="b">
        <v>1</v>
      </c>
      <c r="T3049" t="s">
        <v>8303</v>
      </c>
      <c r="U3049" s="6">
        <f t="shared" si="333"/>
        <v>42443.989050925928</v>
      </c>
      <c r="V3049" s="9">
        <f t="shared" si="335"/>
        <v>2016</v>
      </c>
      <c r="W3049" s="6">
        <f t="shared" si="334"/>
        <v>42487.552777777775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H3050" t="s">
        <v>8224</v>
      </c>
      <c r="I3050" t="s">
        <v>8246</v>
      </c>
      <c r="K3050">
        <v>1420060920</v>
      </c>
      <c r="L3050">
        <v>1417556262</v>
      </c>
      <c r="M3050" t="b">
        <v>0</v>
      </c>
      <c r="N3050">
        <v>47</v>
      </c>
      <c r="O3050" s="9">
        <f t="shared" si="329"/>
        <v>166.4</v>
      </c>
      <c r="P3050" s="12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t="b">
        <v>1</v>
      </c>
      <c r="T3050" t="s">
        <v>8303</v>
      </c>
      <c r="U3050" s="6">
        <f t="shared" si="333"/>
        <v>41975.901180555556</v>
      </c>
      <c r="V3050" s="9">
        <f t="shared" si="335"/>
        <v>2014</v>
      </c>
      <c r="W3050" s="6">
        <f t="shared" si="334"/>
        <v>42004.890277777777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H3051" t="s">
        <v>8224</v>
      </c>
      <c r="I3051" t="s">
        <v>8246</v>
      </c>
      <c r="K3051">
        <v>1434241255</v>
      </c>
      <c r="L3051">
        <v>1431649255</v>
      </c>
      <c r="M3051" t="b">
        <v>0</v>
      </c>
      <c r="N3051">
        <v>54</v>
      </c>
      <c r="O3051" s="9">
        <f t="shared" si="329"/>
        <v>106.66666666666667</v>
      </c>
      <c r="P3051" s="12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t="b">
        <v>1</v>
      </c>
      <c r="T3051" t="s">
        <v>8303</v>
      </c>
      <c r="U3051" s="6">
        <f t="shared" si="333"/>
        <v>42139.014525462961</v>
      </c>
      <c r="V3051" s="9">
        <f t="shared" si="335"/>
        <v>2015</v>
      </c>
      <c r="W3051" s="6">
        <f t="shared" si="334"/>
        <v>42169.014525462961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H3052" t="s">
        <v>8224</v>
      </c>
      <c r="I3052" t="s">
        <v>8246</v>
      </c>
      <c r="K3052">
        <v>1462420960</v>
      </c>
      <c r="L3052">
        <v>1459828960</v>
      </c>
      <c r="M3052" t="b">
        <v>0</v>
      </c>
      <c r="N3052">
        <v>9</v>
      </c>
      <c r="O3052" s="9">
        <f t="shared" si="329"/>
        <v>106</v>
      </c>
      <c r="P3052" s="1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t="b">
        <v>1</v>
      </c>
      <c r="T3052" t="s">
        <v>8303</v>
      </c>
      <c r="U3052" s="6">
        <f t="shared" si="333"/>
        <v>42465.16851851852</v>
      </c>
      <c r="V3052" s="9">
        <f t="shared" si="335"/>
        <v>2016</v>
      </c>
      <c r="W3052" s="6">
        <f t="shared" si="334"/>
        <v>42495.16851851852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H3053" t="s">
        <v>8225</v>
      </c>
      <c r="I3053" t="s">
        <v>8247</v>
      </c>
      <c r="K3053">
        <v>1486547945</v>
      </c>
      <c r="L3053">
        <v>1483955945</v>
      </c>
      <c r="M3053" t="b">
        <v>1</v>
      </c>
      <c r="N3053">
        <v>35</v>
      </c>
      <c r="O3053" s="9">
        <f t="shared" si="329"/>
        <v>23.62857142857143</v>
      </c>
      <c r="P3053" s="12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t="b">
        <v>0</v>
      </c>
      <c r="T3053" t="s">
        <v>8303</v>
      </c>
      <c r="U3053" s="6">
        <f t="shared" si="333"/>
        <v>42744.416030092594</v>
      </c>
      <c r="V3053" s="9">
        <f t="shared" si="335"/>
        <v>2017</v>
      </c>
      <c r="W3053" s="6">
        <f t="shared" si="334"/>
        <v>42774.416030092594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H3054" t="s">
        <v>8224</v>
      </c>
      <c r="I3054" t="s">
        <v>8246</v>
      </c>
      <c r="K3054">
        <v>1432828740</v>
      </c>
      <c r="L3054">
        <v>1430237094</v>
      </c>
      <c r="M3054" t="b">
        <v>0</v>
      </c>
      <c r="N3054">
        <v>2</v>
      </c>
      <c r="O3054" s="9">
        <f t="shared" si="329"/>
        <v>0.15</v>
      </c>
      <c r="P3054" s="12">
        <f t="shared" si="330"/>
        <v>37.5</v>
      </c>
      <c r="Q3054" t="str">
        <f t="shared" si="331"/>
        <v>theater</v>
      </c>
      <c r="R3054" t="str">
        <f t="shared" si="332"/>
        <v>spaces</v>
      </c>
      <c r="S3054" t="b">
        <v>0</v>
      </c>
      <c r="T3054" t="s">
        <v>8303</v>
      </c>
      <c r="U3054" s="6">
        <f t="shared" si="333"/>
        <v>42122.670069444444</v>
      </c>
      <c r="V3054" s="9">
        <f t="shared" si="335"/>
        <v>2015</v>
      </c>
      <c r="W3054" s="6">
        <f t="shared" si="334"/>
        <v>42152.665972222225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H3055" t="s">
        <v>8224</v>
      </c>
      <c r="I3055" t="s">
        <v>8246</v>
      </c>
      <c r="K3055">
        <v>1412222340</v>
      </c>
      <c r="L3055">
        <v>1407781013</v>
      </c>
      <c r="M3055" t="b">
        <v>0</v>
      </c>
      <c r="N3055">
        <v>3</v>
      </c>
      <c r="O3055" s="9">
        <f t="shared" si="329"/>
        <v>0.4</v>
      </c>
      <c r="P3055" s="12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t="b">
        <v>0</v>
      </c>
      <c r="T3055" t="s">
        <v>8303</v>
      </c>
      <c r="U3055" s="6">
        <f t="shared" si="333"/>
        <v>41862.761724537035</v>
      </c>
      <c r="V3055" s="9">
        <f t="shared" si="335"/>
        <v>2014</v>
      </c>
      <c r="W3055" s="6">
        <f t="shared" si="334"/>
        <v>41914.165972222225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H3056" t="s">
        <v>8224</v>
      </c>
      <c r="I3056" t="s">
        <v>8246</v>
      </c>
      <c r="K3056">
        <v>1425258240</v>
      </c>
      <c r="L3056">
        <v>1422043154</v>
      </c>
      <c r="M3056" t="b">
        <v>0</v>
      </c>
      <c r="N3056">
        <v>0</v>
      </c>
      <c r="O3056" s="9">
        <f t="shared" si="329"/>
        <v>0</v>
      </c>
      <c r="P3056" s="12">
        <f t="shared" si="330"/>
        <v>0</v>
      </c>
      <c r="Q3056" t="str">
        <f t="shared" si="331"/>
        <v>theater</v>
      </c>
      <c r="R3056" t="str">
        <f t="shared" si="332"/>
        <v>spaces</v>
      </c>
      <c r="S3056" t="b">
        <v>0</v>
      </c>
      <c r="T3056" t="s">
        <v>8303</v>
      </c>
      <c r="U3056" s="6">
        <f t="shared" si="333"/>
        <v>42027.832800925928</v>
      </c>
      <c r="V3056" s="9">
        <f t="shared" si="335"/>
        <v>2015</v>
      </c>
      <c r="W3056" s="6">
        <f t="shared" si="334"/>
        <v>42065.044444444444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H3057" t="s">
        <v>8224</v>
      </c>
      <c r="I3057" t="s">
        <v>8246</v>
      </c>
      <c r="K3057">
        <v>1420844390</v>
      </c>
      <c r="L3057">
        <v>1415660390</v>
      </c>
      <c r="M3057" t="b">
        <v>0</v>
      </c>
      <c r="N3057">
        <v>1</v>
      </c>
      <c r="O3057" s="9">
        <f t="shared" si="329"/>
        <v>5.0000000000000001E-3</v>
      </c>
      <c r="P3057" s="12">
        <f t="shared" si="330"/>
        <v>1</v>
      </c>
      <c r="Q3057" t="str">
        <f t="shared" si="331"/>
        <v>theater</v>
      </c>
      <c r="R3057" t="str">
        <f t="shared" si="332"/>
        <v>spaces</v>
      </c>
      <c r="S3057" t="b">
        <v>0</v>
      </c>
      <c r="T3057" t="s">
        <v>8303</v>
      </c>
      <c r="U3057" s="6">
        <f t="shared" si="333"/>
        <v>41953.95821759259</v>
      </c>
      <c r="V3057" s="9">
        <f t="shared" si="335"/>
        <v>2014</v>
      </c>
      <c r="W3057" s="6">
        <f t="shared" si="334"/>
        <v>42013.95821759259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H3058" t="s">
        <v>8224</v>
      </c>
      <c r="I3058" t="s">
        <v>8246</v>
      </c>
      <c r="K3058">
        <v>1412003784</v>
      </c>
      <c r="L3058">
        <v>1406819784</v>
      </c>
      <c r="M3058" t="b">
        <v>0</v>
      </c>
      <c r="N3058">
        <v>0</v>
      </c>
      <c r="O3058" s="9">
        <f t="shared" si="329"/>
        <v>0</v>
      </c>
      <c r="P3058" s="12">
        <f t="shared" si="330"/>
        <v>0</v>
      </c>
      <c r="Q3058" t="str">
        <f t="shared" si="331"/>
        <v>theater</v>
      </c>
      <c r="R3058" t="str">
        <f t="shared" si="332"/>
        <v>spaces</v>
      </c>
      <c r="S3058" t="b">
        <v>0</v>
      </c>
      <c r="T3058" t="s">
        <v>8303</v>
      </c>
      <c r="U3058" s="6">
        <f t="shared" si="333"/>
        <v>41851.636388888888</v>
      </c>
      <c r="V3058" s="9">
        <f t="shared" si="335"/>
        <v>2014</v>
      </c>
      <c r="W3058" s="6">
        <f t="shared" si="334"/>
        <v>41911.636388888888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H3059" t="s">
        <v>8225</v>
      </c>
      <c r="I3059" t="s">
        <v>8247</v>
      </c>
      <c r="K3059">
        <v>1459694211</v>
      </c>
      <c r="L3059">
        <v>1457105811</v>
      </c>
      <c r="M3059" t="b">
        <v>0</v>
      </c>
      <c r="N3059">
        <v>0</v>
      </c>
      <c r="O3059" s="9">
        <f t="shared" si="329"/>
        <v>0</v>
      </c>
      <c r="P3059" s="12">
        <f t="shared" si="330"/>
        <v>0</v>
      </c>
      <c r="Q3059" t="str">
        <f t="shared" si="331"/>
        <v>theater</v>
      </c>
      <c r="R3059" t="str">
        <f t="shared" si="332"/>
        <v>spaces</v>
      </c>
      <c r="S3059" t="b">
        <v>0</v>
      </c>
      <c r="T3059" t="s">
        <v>8303</v>
      </c>
      <c r="U3059" s="6">
        <f t="shared" si="333"/>
        <v>42433.650590277779</v>
      </c>
      <c r="V3059" s="9">
        <f t="shared" si="335"/>
        <v>2016</v>
      </c>
      <c r="W3059" s="6">
        <f t="shared" si="334"/>
        <v>42463.608923611115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H3060" t="s">
        <v>8237</v>
      </c>
      <c r="I3060" t="s">
        <v>8249</v>
      </c>
      <c r="K3060">
        <v>1463734740</v>
      </c>
      <c r="L3060">
        <v>1459414740</v>
      </c>
      <c r="M3060" t="b">
        <v>0</v>
      </c>
      <c r="N3060">
        <v>3</v>
      </c>
      <c r="O3060" s="9">
        <f t="shared" si="329"/>
        <v>1.6666666666666666E-2</v>
      </c>
      <c r="P3060" s="12">
        <f t="shared" si="330"/>
        <v>1</v>
      </c>
      <c r="Q3060" t="str">
        <f t="shared" si="331"/>
        <v>theater</v>
      </c>
      <c r="R3060" t="str">
        <f t="shared" si="332"/>
        <v>spaces</v>
      </c>
      <c r="S3060" t="b">
        <v>0</v>
      </c>
      <c r="T3060" t="s">
        <v>8303</v>
      </c>
      <c r="U3060" s="6">
        <f t="shared" si="333"/>
        <v>42460.374305555553</v>
      </c>
      <c r="V3060" s="9">
        <f t="shared" si="335"/>
        <v>2016</v>
      </c>
      <c r="W3060" s="6">
        <f t="shared" si="334"/>
        <v>42510.374305555553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H3061" t="s">
        <v>8224</v>
      </c>
      <c r="I3061" t="s">
        <v>8246</v>
      </c>
      <c r="K3061">
        <v>1407536846</v>
      </c>
      <c r="L3061">
        <v>1404944846</v>
      </c>
      <c r="M3061" t="b">
        <v>0</v>
      </c>
      <c r="N3061">
        <v>11</v>
      </c>
      <c r="O3061" s="9">
        <f t="shared" si="329"/>
        <v>3.0066666666666668</v>
      </c>
      <c r="P3061" s="12">
        <f t="shared" si="330"/>
        <v>41</v>
      </c>
      <c r="Q3061" t="str">
        <f t="shared" si="331"/>
        <v>theater</v>
      </c>
      <c r="R3061" t="str">
        <f t="shared" si="332"/>
        <v>spaces</v>
      </c>
      <c r="S3061" t="b">
        <v>0</v>
      </c>
      <c r="T3061" t="s">
        <v>8303</v>
      </c>
      <c r="U3061" s="6">
        <f t="shared" si="333"/>
        <v>41829.935717592591</v>
      </c>
      <c r="V3061" s="9">
        <f t="shared" si="335"/>
        <v>2014</v>
      </c>
      <c r="W3061" s="6">
        <f t="shared" si="334"/>
        <v>41859.935717592591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H3062" t="s">
        <v>8224</v>
      </c>
      <c r="I3062" t="s">
        <v>8246</v>
      </c>
      <c r="K3062">
        <v>1443422134</v>
      </c>
      <c r="L3062">
        <v>1440830134</v>
      </c>
      <c r="M3062" t="b">
        <v>0</v>
      </c>
      <c r="N3062">
        <v>6</v>
      </c>
      <c r="O3062" s="9">
        <f t="shared" si="329"/>
        <v>0.15227272727272728</v>
      </c>
      <c r="P3062" s="1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t="b">
        <v>0</v>
      </c>
      <c r="T3062" t="s">
        <v>8303</v>
      </c>
      <c r="U3062" s="6">
        <f t="shared" si="333"/>
        <v>42245.274699074071</v>
      </c>
      <c r="V3062" s="9">
        <f t="shared" si="335"/>
        <v>2015</v>
      </c>
      <c r="W3062" s="6">
        <f t="shared" si="334"/>
        <v>42275.274699074071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H3063" t="s">
        <v>8224</v>
      </c>
      <c r="I3063" t="s">
        <v>8246</v>
      </c>
      <c r="K3063">
        <v>1407955748</v>
      </c>
      <c r="L3063">
        <v>1405363748</v>
      </c>
      <c r="M3063" t="b">
        <v>0</v>
      </c>
      <c r="N3063">
        <v>0</v>
      </c>
      <c r="O3063" s="9">
        <f t="shared" si="329"/>
        <v>0</v>
      </c>
      <c r="P3063" s="12">
        <f t="shared" si="330"/>
        <v>0</v>
      </c>
      <c r="Q3063" t="str">
        <f t="shared" si="331"/>
        <v>theater</v>
      </c>
      <c r="R3063" t="str">
        <f t="shared" si="332"/>
        <v>spaces</v>
      </c>
      <c r="S3063" t="b">
        <v>0</v>
      </c>
      <c r="T3063" t="s">
        <v>8303</v>
      </c>
      <c r="U3063" s="6">
        <f t="shared" si="333"/>
        <v>41834.784120370372</v>
      </c>
      <c r="V3063" s="9">
        <f t="shared" si="335"/>
        <v>2014</v>
      </c>
      <c r="W3063" s="6">
        <f t="shared" si="334"/>
        <v>41864.784120370372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H3064" t="s">
        <v>8224</v>
      </c>
      <c r="I3064" t="s">
        <v>8246</v>
      </c>
      <c r="K3064">
        <v>1443636000</v>
      </c>
      <c r="L3064">
        <v>1441111892</v>
      </c>
      <c r="M3064" t="b">
        <v>0</v>
      </c>
      <c r="N3064">
        <v>67</v>
      </c>
      <c r="O3064" s="9">
        <f t="shared" si="329"/>
        <v>66.84</v>
      </c>
      <c r="P3064" s="12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t="b">
        <v>0</v>
      </c>
      <c r="T3064" t="s">
        <v>8303</v>
      </c>
      <c r="U3064" s="6">
        <f t="shared" si="333"/>
        <v>42248.535787037035</v>
      </c>
      <c r="V3064" s="9">
        <f t="shared" si="335"/>
        <v>2015</v>
      </c>
      <c r="W3064" s="6">
        <f t="shared" si="334"/>
        <v>42277.75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H3065" t="s">
        <v>8224</v>
      </c>
      <c r="I3065" t="s">
        <v>8246</v>
      </c>
      <c r="K3065">
        <v>1477174138</v>
      </c>
      <c r="L3065">
        <v>1474150138</v>
      </c>
      <c r="M3065" t="b">
        <v>0</v>
      </c>
      <c r="N3065">
        <v>23</v>
      </c>
      <c r="O3065" s="9">
        <f t="shared" si="329"/>
        <v>19.566666666666666</v>
      </c>
      <c r="P3065" s="12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t="b">
        <v>0</v>
      </c>
      <c r="T3065" t="s">
        <v>8303</v>
      </c>
      <c r="U3065" s="6">
        <f t="shared" si="333"/>
        <v>42630.922893518524</v>
      </c>
      <c r="V3065" s="9">
        <f t="shared" si="335"/>
        <v>2016</v>
      </c>
      <c r="W3065" s="6">
        <f t="shared" si="334"/>
        <v>42665.922893518524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H3066" t="s">
        <v>8224</v>
      </c>
      <c r="I3066" t="s">
        <v>8246</v>
      </c>
      <c r="K3066">
        <v>1448175540</v>
      </c>
      <c r="L3066">
        <v>1445483246</v>
      </c>
      <c r="M3066" t="b">
        <v>0</v>
      </c>
      <c r="N3066">
        <v>72</v>
      </c>
      <c r="O3066" s="9">
        <f t="shared" si="329"/>
        <v>11.294666666666666</v>
      </c>
      <c r="P3066" s="12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t="b">
        <v>0</v>
      </c>
      <c r="T3066" t="s">
        <v>8303</v>
      </c>
      <c r="U3066" s="6">
        <f t="shared" si="333"/>
        <v>42299.130162037036</v>
      </c>
      <c r="V3066" s="9">
        <f t="shared" si="335"/>
        <v>2015</v>
      </c>
      <c r="W3066" s="6">
        <f t="shared" si="334"/>
        <v>42330.290972222225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H3067" t="s">
        <v>8224</v>
      </c>
      <c r="I3067" t="s">
        <v>8246</v>
      </c>
      <c r="K3067">
        <v>1406683172</v>
      </c>
      <c r="L3067">
        <v>1404523172</v>
      </c>
      <c r="M3067" t="b">
        <v>0</v>
      </c>
      <c r="N3067">
        <v>2</v>
      </c>
      <c r="O3067" s="9">
        <f t="shared" si="329"/>
        <v>0.04</v>
      </c>
      <c r="P3067" s="12">
        <f t="shared" si="330"/>
        <v>5</v>
      </c>
      <c r="Q3067" t="str">
        <f t="shared" si="331"/>
        <v>theater</v>
      </c>
      <c r="R3067" t="str">
        <f t="shared" si="332"/>
        <v>spaces</v>
      </c>
      <c r="S3067" t="b">
        <v>0</v>
      </c>
      <c r="T3067" t="s">
        <v>8303</v>
      </c>
      <c r="U3067" s="6">
        <f t="shared" si="333"/>
        <v>41825.055231481485</v>
      </c>
      <c r="V3067" s="9">
        <f t="shared" si="335"/>
        <v>2014</v>
      </c>
      <c r="W3067" s="6">
        <f t="shared" si="334"/>
        <v>41850.055231481485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H3068" t="s">
        <v>8226</v>
      </c>
      <c r="I3068" t="s">
        <v>8248</v>
      </c>
      <c r="K3068">
        <v>1468128537</v>
      </c>
      <c r="L3068">
        <v>1465536537</v>
      </c>
      <c r="M3068" t="b">
        <v>0</v>
      </c>
      <c r="N3068">
        <v>15</v>
      </c>
      <c r="O3068" s="9">
        <f t="shared" si="329"/>
        <v>11.985714285714286</v>
      </c>
      <c r="P3068" s="12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t="b">
        <v>0</v>
      </c>
      <c r="T3068" t="s">
        <v>8303</v>
      </c>
      <c r="U3068" s="6">
        <f t="shared" si="333"/>
        <v>42531.228437500002</v>
      </c>
      <c r="V3068" s="9">
        <f t="shared" si="335"/>
        <v>2016</v>
      </c>
      <c r="W3068" s="6">
        <f t="shared" si="334"/>
        <v>42561.228437500002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H3069" t="s">
        <v>8228</v>
      </c>
      <c r="I3069" t="s">
        <v>8250</v>
      </c>
      <c r="K3069">
        <v>1441837879</v>
      </c>
      <c r="L3069">
        <v>1439245879</v>
      </c>
      <c r="M3069" t="b">
        <v>0</v>
      </c>
      <c r="N3069">
        <v>1</v>
      </c>
      <c r="O3069" s="9">
        <f t="shared" si="329"/>
        <v>2.5</v>
      </c>
      <c r="P3069" s="12">
        <f t="shared" si="330"/>
        <v>200</v>
      </c>
      <c r="Q3069" t="str">
        <f t="shared" si="331"/>
        <v>theater</v>
      </c>
      <c r="R3069" t="str">
        <f t="shared" si="332"/>
        <v>spaces</v>
      </c>
      <c r="S3069" t="b">
        <v>0</v>
      </c>
      <c r="T3069" t="s">
        <v>8303</v>
      </c>
      <c r="U3069" s="6">
        <f t="shared" si="333"/>
        <v>42226.938414351855</v>
      </c>
      <c r="V3069" s="9">
        <f t="shared" si="335"/>
        <v>2015</v>
      </c>
      <c r="W3069" s="6">
        <f t="shared" si="334"/>
        <v>42256.938414351855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H3070" t="s">
        <v>8224</v>
      </c>
      <c r="I3070" t="s">
        <v>8246</v>
      </c>
      <c r="K3070">
        <v>1445013352</v>
      </c>
      <c r="L3070">
        <v>1442421352</v>
      </c>
      <c r="M3070" t="b">
        <v>0</v>
      </c>
      <c r="N3070">
        <v>2</v>
      </c>
      <c r="O3070" s="9">
        <f t="shared" si="329"/>
        <v>7.0000000000000007E-2</v>
      </c>
      <c r="P3070" s="12">
        <f t="shared" si="330"/>
        <v>87.5</v>
      </c>
      <c r="Q3070" t="str">
        <f t="shared" si="331"/>
        <v>theater</v>
      </c>
      <c r="R3070" t="str">
        <f t="shared" si="332"/>
        <v>spaces</v>
      </c>
      <c r="S3070" t="b">
        <v>0</v>
      </c>
      <c r="T3070" t="s">
        <v>8303</v>
      </c>
      <c r="U3070" s="6">
        <f t="shared" si="333"/>
        <v>42263.691574074073</v>
      </c>
      <c r="V3070" s="9">
        <f t="shared" si="335"/>
        <v>2015</v>
      </c>
      <c r="W3070" s="6">
        <f t="shared" si="334"/>
        <v>42293.691574074073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H3071" t="s">
        <v>8224</v>
      </c>
      <c r="I3071" t="s">
        <v>8246</v>
      </c>
      <c r="K3071">
        <v>1418587234</v>
      </c>
      <c r="L3071">
        <v>1415995234</v>
      </c>
      <c r="M3071" t="b">
        <v>0</v>
      </c>
      <c r="N3071">
        <v>7</v>
      </c>
      <c r="O3071" s="9">
        <f t="shared" si="329"/>
        <v>14.1</v>
      </c>
      <c r="P3071" s="12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t="b">
        <v>0</v>
      </c>
      <c r="T3071" t="s">
        <v>8303</v>
      </c>
      <c r="U3071" s="6">
        <f t="shared" si="333"/>
        <v>41957.833726851852</v>
      </c>
      <c r="V3071" s="9">
        <f t="shared" si="335"/>
        <v>2014</v>
      </c>
      <c r="W3071" s="6">
        <f t="shared" si="334"/>
        <v>41987.833726851852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H3072" t="s">
        <v>8225</v>
      </c>
      <c r="I3072" t="s">
        <v>8247</v>
      </c>
      <c r="K3072">
        <v>1481132169</v>
      </c>
      <c r="L3072">
        <v>1479317769</v>
      </c>
      <c r="M3072" t="b">
        <v>0</v>
      </c>
      <c r="N3072">
        <v>16</v>
      </c>
      <c r="O3072" s="9">
        <f t="shared" si="329"/>
        <v>3.34</v>
      </c>
      <c r="P3072" s="12">
        <f t="shared" si="330"/>
        <v>20.875</v>
      </c>
      <c r="Q3072" t="str">
        <f t="shared" si="331"/>
        <v>theater</v>
      </c>
      <c r="R3072" t="str">
        <f t="shared" si="332"/>
        <v>spaces</v>
      </c>
      <c r="S3072" t="b">
        <v>0</v>
      </c>
      <c r="T3072" t="s">
        <v>8303</v>
      </c>
      <c r="U3072" s="6">
        <f t="shared" si="333"/>
        <v>42690.733437499999</v>
      </c>
      <c r="V3072" s="9">
        <f t="shared" si="335"/>
        <v>2016</v>
      </c>
      <c r="W3072" s="6">
        <f t="shared" si="334"/>
        <v>42711.733437499999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H3073" t="s">
        <v>8224</v>
      </c>
      <c r="I3073" t="s">
        <v>8246</v>
      </c>
      <c r="K3073">
        <v>1429595940</v>
      </c>
      <c r="L3073">
        <v>1428082481</v>
      </c>
      <c r="M3073" t="b">
        <v>0</v>
      </c>
      <c r="N3073">
        <v>117</v>
      </c>
      <c r="O3073" s="9">
        <f t="shared" si="329"/>
        <v>59.774999999999999</v>
      </c>
      <c r="P3073" s="12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t="b">
        <v>0</v>
      </c>
      <c r="T3073" t="s">
        <v>8303</v>
      </c>
      <c r="U3073" s="6">
        <f t="shared" si="333"/>
        <v>42097.732418981483</v>
      </c>
      <c r="V3073" s="9">
        <f t="shared" si="335"/>
        <v>2015</v>
      </c>
      <c r="W3073" s="6">
        <f t="shared" si="334"/>
        <v>42115.249305555553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H3074" t="s">
        <v>8224</v>
      </c>
      <c r="I3074" t="s">
        <v>8246</v>
      </c>
      <c r="K3074">
        <v>1477791960</v>
      </c>
      <c r="L3074">
        <v>1476549262</v>
      </c>
      <c r="M3074" t="b">
        <v>0</v>
      </c>
      <c r="N3074">
        <v>2</v>
      </c>
      <c r="O3074" s="9">
        <f t="shared" si="329"/>
        <v>1.6666666666666666E-2</v>
      </c>
      <c r="P3074" s="12">
        <f t="shared" si="330"/>
        <v>1</v>
      </c>
      <c r="Q3074" t="str">
        <f t="shared" si="331"/>
        <v>theater</v>
      </c>
      <c r="R3074" t="str">
        <f t="shared" si="332"/>
        <v>spaces</v>
      </c>
      <c r="S3074" t="b">
        <v>0</v>
      </c>
      <c r="T3074" t="s">
        <v>8303</v>
      </c>
      <c r="U3074" s="6">
        <f t="shared" si="333"/>
        <v>42658.690532407403</v>
      </c>
      <c r="V3074" s="9">
        <f t="shared" si="335"/>
        <v>2016</v>
      </c>
      <c r="W3074" s="6">
        <f t="shared" si="334"/>
        <v>42673.073611111111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H3075" t="s">
        <v>8224</v>
      </c>
      <c r="I3075" t="s">
        <v>8246</v>
      </c>
      <c r="K3075">
        <v>1434309540</v>
      </c>
      <c r="L3075">
        <v>1429287900</v>
      </c>
      <c r="M3075" t="b">
        <v>0</v>
      </c>
      <c r="N3075">
        <v>7</v>
      </c>
      <c r="O3075" s="9">
        <f t="shared" ref="O3075:O3138" si="336">E3075*100/D3075</f>
        <v>2.3035714285714284E-2</v>
      </c>
      <c r="P3075" s="12">
        <f t="shared" ref="P3075:P3138" si="337">IF(N3075=0,0,E3075/N3075)</f>
        <v>92.142857142857139</v>
      </c>
      <c r="Q3075" t="str">
        <f t="shared" ref="Q3075:Q3138" si="338">LEFT(T3075,FIND("/",T3075)-1)</f>
        <v>theater</v>
      </c>
      <c r="R3075" t="str">
        <f t="shared" ref="R3075:R3138" si="339">RIGHT(T3075,LEN(T3075)-FIND("/",T3075))</f>
        <v>spaces</v>
      </c>
      <c r="S3075" t="b">
        <v>0</v>
      </c>
      <c r="T3075" t="s">
        <v>8303</v>
      </c>
      <c r="U3075" s="6">
        <f t="shared" ref="U3075:U3138" si="340">(L3075/86400)+DATE(1970,1,1)</f>
        <v>42111.684027777781</v>
      </c>
      <c r="V3075" s="9">
        <f t="shared" si="335"/>
        <v>2015</v>
      </c>
      <c r="W3075" s="6">
        <f t="shared" ref="W3075:W3138" si="341">(K3075/86400)+DATE(1970,1,1)</f>
        <v>42169.804861111115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H3076" t="s">
        <v>8230</v>
      </c>
      <c r="I3076" t="s">
        <v>8249</v>
      </c>
      <c r="K3076">
        <v>1457617359</v>
      </c>
      <c r="L3076">
        <v>1455025359</v>
      </c>
      <c r="M3076" t="b">
        <v>0</v>
      </c>
      <c r="N3076">
        <v>3</v>
      </c>
      <c r="O3076" s="9">
        <f t="shared" si="336"/>
        <v>8.7999999999999995E-2</v>
      </c>
      <c r="P3076" s="12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t="b">
        <v>0</v>
      </c>
      <c r="T3076" t="s">
        <v>8303</v>
      </c>
      <c r="U3076" s="6">
        <f t="shared" si="340"/>
        <v>42409.571284722224</v>
      </c>
      <c r="V3076" s="9">
        <f t="shared" ref="V3076:V3139" si="342">YEAR(U3076)</f>
        <v>2016</v>
      </c>
      <c r="W3076" s="6">
        <f t="shared" si="341"/>
        <v>42439.571284722224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H3077" t="s">
        <v>8224</v>
      </c>
      <c r="I3077" t="s">
        <v>8246</v>
      </c>
      <c r="K3077">
        <v>1471573640</v>
      </c>
      <c r="L3077">
        <v>1467253640</v>
      </c>
      <c r="M3077" t="b">
        <v>0</v>
      </c>
      <c r="N3077">
        <v>20</v>
      </c>
      <c r="O3077" s="9">
        <f t="shared" si="336"/>
        <v>8.64</v>
      </c>
      <c r="P3077" s="12">
        <f t="shared" si="337"/>
        <v>64.8</v>
      </c>
      <c r="Q3077" t="str">
        <f t="shared" si="338"/>
        <v>theater</v>
      </c>
      <c r="R3077" t="str">
        <f t="shared" si="339"/>
        <v>spaces</v>
      </c>
      <c r="S3077" t="b">
        <v>0</v>
      </c>
      <c r="T3077" t="s">
        <v>8303</v>
      </c>
      <c r="U3077" s="6">
        <f t="shared" si="340"/>
        <v>42551.102314814816</v>
      </c>
      <c r="V3077" s="9">
        <f t="shared" si="342"/>
        <v>2016</v>
      </c>
      <c r="W3077" s="6">
        <f t="shared" si="341"/>
        <v>42601.102314814816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H3078" t="s">
        <v>8224</v>
      </c>
      <c r="I3078" t="s">
        <v>8246</v>
      </c>
      <c r="K3078">
        <v>1444405123</v>
      </c>
      <c r="L3078">
        <v>1439221123</v>
      </c>
      <c r="M3078" t="b">
        <v>0</v>
      </c>
      <c r="N3078">
        <v>50</v>
      </c>
      <c r="O3078" s="9">
        <f t="shared" si="336"/>
        <v>15.06</v>
      </c>
      <c r="P3078" s="12">
        <f t="shared" si="337"/>
        <v>30.12</v>
      </c>
      <c r="Q3078" t="str">
        <f t="shared" si="338"/>
        <v>theater</v>
      </c>
      <c r="R3078" t="str">
        <f t="shared" si="339"/>
        <v>spaces</v>
      </c>
      <c r="S3078" t="b">
        <v>0</v>
      </c>
      <c r="T3078" t="s">
        <v>8303</v>
      </c>
      <c r="U3078" s="6">
        <f t="shared" si="340"/>
        <v>42226.651886574073</v>
      </c>
      <c r="V3078" s="9">
        <f t="shared" si="342"/>
        <v>2015</v>
      </c>
      <c r="W3078" s="6">
        <f t="shared" si="341"/>
        <v>42286.651886574073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H3079" t="s">
        <v>8229</v>
      </c>
      <c r="I3079" t="s">
        <v>8251</v>
      </c>
      <c r="K3079">
        <v>1488495478</v>
      </c>
      <c r="L3079">
        <v>1485903478</v>
      </c>
      <c r="M3079" t="b">
        <v>0</v>
      </c>
      <c r="N3079">
        <v>2</v>
      </c>
      <c r="O3079" s="9">
        <f t="shared" si="336"/>
        <v>0.47727272727272729</v>
      </c>
      <c r="P3079" s="12">
        <f t="shared" si="337"/>
        <v>52.5</v>
      </c>
      <c r="Q3079" t="str">
        <f t="shared" si="338"/>
        <v>theater</v>
      </c>
      <c r="R3079" t="str">
        <f t="shared" si="339"/>
        <v>spaces</v>
      </c>
      <c r="S3079" t="b">
        <v>0</v>
      </c>
      <c r="T3079" t="s">
        <v>8303</v>
      </c>
      <c r="U3079" s="6">
        <f t="shared" si="340"/>
        <v>42766.956921296296</v>
      </c>
      <c r="V3079" s="9">
        <f t="shared" si="342"/>
        <v>2017</v>
      </c>
      <c r="W3079" s="6">
        <f t="shared" si="341"/>
        <v>42796.956921296296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H3080" t="s">
        <v>8224</v>
      </c>
      <c r="I3080" t="s">
        <v>8246</v>
      </c>
      <c r="K3080">
        <v>1424920795</v>
      </c>
      <c r="L3080">
        <v>1422328795</v>
      </c>
      <c r="M3080" t="b">
        <v>0</v>
      </c>
      <c r="N3080">
        <v>3</v>
      </c>
      <c r="O3080" s="9">
        <f t="shared" si="336"/>
        <v>0.11833333333333333</v>
      </c>
      <c r="P3080" s="12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t="b">
        <v>0</v>
      </c>
      <c r="T3080" t="s">
        <v>8303</v>
      </c>
      <c r="U3080" s="6">
        <f t="shared" si="340"/>
        <v>42031.138831018514</v>
      </c>
      <c r="V3080" s="9">
        <f t="shared" si="342"/>
        <v>2015</v>
      </c>
      <c r="W3080" s="6">
        <f t="shared" si="341"/>
        <v>42061.138831018514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H3081" t="s">
        <v>8224</v>
      </c>
      <c r="I3081" t="s">
        <v>8246</v>
      </c>
      <c r="K3081">
        <v>1427040435</v>
      </c>
      <c r="L3081">
        <v>1424452035</v>
      </c>
      <c r="M3081" t="b">
        <v>0</v>
      </c>
      <c r="N3081">
        <v>27</v>
      </c>
      <c r="O3081" s="9">
        <f t="shared" si="336"/>
        <v>0.84173998587352461</v>
      </c>
      <c r="P3081" s="12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t="b">
        <v>0</v>
      </c>
      <c r="T3081" t="s">
        <v>8303</v>
      </c>
      <c r="U3081" s="6">
        <f t="shared" si="340"/>
        <v>42055.713368055556</v>
      </c>
      <c r="V3081" s="9">
        <f t="shared" si="342"/>
        <v>2015</v>
      </c>
      <c r="W3081" s="6">
        <f t="shared" si="341"/>
        <v>42085.671701388885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H3082" t="s">
        <v>8224</v>
      </c>
      <c r="I3082" t="s">
        <v>8246</v>
      </c>
      <c r="K3082">
        <v>1419644444</v>
      </c>
      <c r="L3082">
        <v>1414456844</v>
      </c>
      <c r="M3082" t="b">
        <v>0</v>
      </c>
      <c r="N3082">
        <v>7</v>
      </c>
      <c r="O3082" s="9">
        <f t="shared" si="336"/>
        <v>1.8800000000000001E-2</v>
      </c>
      <c r="P3082" s="1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t="b">
        <v>0</v>
      </c>
      <c r="T3082" t="s">
        <v>8303</v>
      </c>
      <c r="U3082" s="6">
        <f t="shared" si="340"/>
        <v>41940.028287037036</v>
      </c>
      <c r="V3082" s="9">
        <f t="shared" si="342"/>
        <v>2014</v>
      </c>
      <c r="W3082" s="6">
        <f t="shared" si="341"/>
        <v>42000.0699537037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H3083" t="s">
        <v>8224</v>
      </c>
      <c r="I3083" t="s">
        <v>8246</v>
      </c>
      <c r="K3083">
        <v>1442722891</v>
      </c>
      <c r="L3083">
        <v>1440130891</v>
      </c>
      <c r="M3083" t="b">
        <v>0</v>
      </c>
      <c r="N3083">
        <v>5</v>
      </c>
      <c r="O3083" s="9">
        <f t="shared" si="336"/>
        <v>0.21029999999999999</v>
      </c>
      <c r="P3083" s="12">
        <f t="shared" si="337"/>
        <v>420.6</v>
      </c>
      <c r="Q3083" t="str">
        <f t="shared" si="338"/>
        <v>theater</v>
      </c>
      <c r="R3083" t="str">
        <f t="shared" si="339"/>
        <v>spaces</v>
      </c>
      <c r="S3083" t="b">
        <v>0</v>
      </c>
      <c r="T3083" t="s">
        <v>8303</v>
      </c>
      <c r="U3083" s="6">
        <f t="shared" si="340"/>
        <v>42237.181608796294</v>
      </c>
      <c r="V3083" s="9">
        <f t="shared" si="342"/>
        <v>2015</v>
      </c>
      <c r="W3083" s="6">
        <f t="shared" si="341"/>
        <v>42267.181608796294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H3084" t="s">
        <v>8224</v>
      </c>
      <c r="I3084" t="s">
        <v>8246</v>
      </c>
      <c r="K3084">
        <v>1447628946</v>
      </c>
      <c r="L3084">
        <v>1445033346</v>
      </c>
      <c r="M3084" t="b">
        <v>0</v>
      </c>
      <c r="N3084">
        <v>0</v>
      </c>
      <c r="O3084" s="9">
        <f t="shared" si="336"/>
        <v>0</v>
      </c>
      <c r="P3084" s="12">
        <f t="shared" si="337"/>
        <v>0</v>
      </c>
      <c r="Q3084" t="str">
        <f t="shared" si="338"/>
        <v>theater</v>
      </c>
      <c r="R3084" t="str">
        <f t="shared" si="339"/>
        <v>spaces</v>
      </c>
      <c r="S3084" t="b">
        <v>0</v>
      </c>
      <c r="T3084" t="s">
        <v>8303</v>
      </c>
      <c r="U3084" s="6">
        <f t="shared" si="340"/>
        <v>42293.922986111109</v>
      </c>
      <c r="V3084" s="9">
        <f t="shared" si="342"/>
        <v>2015</v>
      </c>
      <c r="W3084" s="6">
        <f t="shared" si="341"/>
        <v>42323.96465277778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H3085" t="s">
        <v>8224</v>
      </c>
      <c r="I3085" t="s">
        <v>8246</v>
      </c>
      <c r="K3085">
        <v>1409547600</v>
      </c>
      <c r="L3085">
        <v>1406986278</v>
      </c>
      <c r="M3085" t="b">
        <v>0</v>
      </c>
      <c r="N3085">
        <v>3</v>
      </c>
      <c r="O3085" s="9">
        <f t="shared" si="336"/>
        <v>0.28000000000000003</v>
      </c>
      <c r="P3085" s="12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t="b">
        <v>0</v>
      </c>
      <c r="T3085" t="s">
        <v>8303</v>
      </c>
      <c r="U3085" s="6">
        <f t="shared" si="340"/>
        <v>41853.563402777778</v>
      </c>
      <c r="V3085" s="9">
        <f t="shared" si="342"/>
        <v>2014</v>
      </c>
      <c r="W3085" s="6">
        <f t="shared" si="341"/>
        <v>41883.208333333336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H3086" t="s">
        <v>8224</v>
      </c>
      <c r="I3086" t="s">
        <v>8246</v>
      </c>
      <c r="K3086">
        <v>1430851680</v>
      </c>
      <c r="L3086">
        <v>1428340931</v>
      </c>
      <c r="M3086" t="b">
        <v>0</v>
      </c>
      <c r="N3086">
        <v>6</v>
      </c>
      <c r="O3086" s="9">
        <f t="shared" si="336"/>
        <v>11.57920670115792</v>
      </c>
      <c r="P3086" s="12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t="b">
        <v>0</v>
      </c>
      <c r="T3086" t="s">
        <v>8303</v>
      </c>
      <c r="U3086" s="6">
        <f t="shared" si="340"/>
        <v>42100.723738425921</v>
      </c>
      <c r="V3086" s="9">
        <f t="shared" si="342"/>
        <v>2015</v>
      </c>
      <c r="W3086" s="6">
        <f t="shared" si="341"/>
        <v>42129.783333333333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H3087" t="s">
        <v>8224</v>
      </c>
      <c r="I3087" t="s">
        <v>8246</v>
      </c>
      <c r="K3087">
        <v>1443561159</v>
      </c>
      <c r="L3087">
        <v>1440969159</v>
      </c>
      <c r="M3087" t="b">
        <v>0</v>
      </c>
      <c r="N3087">
        <v>9</v>
      </c>
      <c r="O3087" s="9">
        <f t="shared" si="336"/>
        <v>2.44</v>
      </c>
      <c r="P3087" s="12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t="b">
        <v>0</v>
      </c>
      <c r="T3087" t="s">
        <v>8303</v>
      </c>
      <c r="U3087" s="6">
        <f t="shared" si="340"/>
        <v>42246.883784722224</v>
      </c>
      <c r="V3087" s="9">
        <f t="shared" si="342"/>
        <v>2015</v>
      </c>
      <c r="W3087" s="6">
        <f t="shared" si="341"/>
        <v>42276.883784722224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H3088" t="s">
        <v>8237</v>
      </c>
      <c r="I3088" t="s">
        <v>8249</v>
      </c>
      <c r="K3088">
        <v>1439827559</v>
      </c>
      <c r="L3088">
        <v>1434643559</v>
      </c>
      <c r="M3088" t="b">
        <v>0</v>
      </c>
      <c r="N3088">
        <v>3</v>
      </c>
      <c r="O3088" s="9">
        <f t="shared" si="336"/>
        <v>0.25</v>
      </c>
      <c r="P3088" s="12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t="b">
        <v>0</v>
      </c>
      <c r="T3088" t="s">
        <v>8303</v>
      </c>
      <c r="U3088" s="6">
        <f t="shared" si="340"/>
        <v>42173.67082175926</v>
      </c>
      <c r="V3088" s="9">
        <f t="shared" si="342"/>
        <v>2015</v>
      </c>
      <c r="W3088" s="6">
        <f t="shared" si="341"/>
        <v>42233.67082175926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H3089" t="s">
        <v>8224</v>
      </c>
      <c r="I3089" t="s">
        <v>8246</v>
      </c>
      <c r="K3089">
        <v>1482294990</v>
      </c>
      <c r="L3089">
        <v>1477107390</v>
      </c>
      <c r="M3089" t="b">
        <v>0</v>
      </c>
      <c r="N3089">
        <v>2</v>
      </c>
      <c r="O3089" s="9">
        <f t="shared" si="336"/>
        <v>0.625</v>
      </c>
      <c r="P3089" s="12">
        <f t="shared" si="337"/>
        <v>62.5</v>
      </c>
      <c r="Q3089" t="str">
        <f t="shared" si="338"/>
        <v>theater</v>
      </c>
      <c r="R3089" t="str">
        <f t="shared" si="339"/>
        <v>spaces</v>
      </c>
      <c r="S3089" t="b">
        <v>0</v>
      </c>
      <c r="T3089" t="s">
        <v>8303</v>
      </c>
      <c r="U3089" s="6">
        <f t="shared" si="340"/>
        <v>42665.150347222225</v>
      </c>
      <c r="V3089" s="9">
        <f t="shared" si="342"/>
        <v>2016</v>
      </c>
      <c r="W3089" s="6">
        <f t="shared" si="341"/>
        <v>42725.192013888889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H3090" t="s">
        <v>8224</v>
      </c>
      <c r="I3090" t="s">
        <v>8246</v>
      </c>
      <c r="K3090">
        <v>1420724460</v>
      </c>
      <c r="L3090">
        <v>1418046247</v>
      </c>
      <c r="M3090" t="b">
        <v>0</v>
      </c>
      <c r="N3090">
        <v>3</v>
      </c>
      <c r="O3090" s="9">
        <f t="shared" si="336"/>
        <v>0.19384615384615383</v>
      </c>
      <c r="P3090" s="12">
        <f t="shared" si="337"/>
        <v>42</v>
      </c>
      <c r="Q3090" t="str">
        <f t="shared" si="338"/>
        <v>theater</v>
      </c>
      <c r="R3090" t="str">
        <f t="shared" si="339"/>
        <v>spaces</v>
      </c>
      <c r="S3090" t="b">
        <v>0</v>
      </c>
      <c r="T3090" t="s">
        <v>8303</v>
      </c>
      <c r="U3090" s="6">
        <f t="shared" si="340"/>
        <v>41981.57230324074</v>
      </c>
      <c r="V3090" s="9">
        <f t="shared" si="342"/>
        <v>2014</v>
      </c>
      <c r="W3090" s="6">
        <f t="shared" si="341"/>
        <v>42012.570138888885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H3091" t="s">
        <v>8224</v>
      </c>
      <c r="I3091" t="s">
        <v>8246</v>
      </c>
      <c r="K3091">
        <v>1468029540</v>
      </c>
      <c r="L3091">
        <v>1465304483</v>
      </c>
      <c r="M3091" t="b">
        <v>0</v>
      </c>
      <c r="N3091">
        <v>45</v>
      </c>
      <c r="O3091" s="9">
        <f t="shared" si="336"/>
        <v>23.416</v>
      </c>
      <c r="P3091" s="12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t="b">
        <v>0</v>
      </c>
      <c r="T3091" t="s">
        <v>8303</v>
      </c>
      <c r="U3091" s="6">
        <f t="shared" si="340"/>
        <v>42528.542627314819</v>
      </c>
      <c r="V3091" s="9">
        <f t="shared" si="342"/>
        <v>2016</v>
      </c>
      <c r="W3091" s="6">
        <f t="shared" si="341"/>
        <v>42560.082638888889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H3092" t="s">
        <v>8224</v>
      </c>
      <c r="I3092" t="s">
        <v>8246</v>
      </c>
      <c r="K3092">
        <v>1430505545</v>
      </c>
      <c r="L3092">
        <v>1425325145</v>
      </c>
      <c r="M3092" t="b">
        <v>0</v>
      </c>
      <c r="N3092">
        <v>9</v>
      </c>
      <c r="O3092" s="9">
        <f t="shared" si="336"/>
        <v>5.0808888888888886</v>
      </c>
      <c r="P3092" s="1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t="b">
        <v>0</v>
      </c>
      <c r="T3092" t="s">
        <v>8303</v>
      </c>
      <c r="U3092" s="6">
        <f t="shared" si="340"/>
        <v>42065.818807870368</v>
      </c>
      <c r="V3092" s="9">
        <f t="shared" si="342"/>
        <v>2015</v>
      </c>
      <c r="W3092" s="6">
        <f t="shared" si="341"/>
        <v>42125.777141203704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H3093" t="s">
        <v>8224</v>
      </c>
      <c r="I3093" t="s">
        <v>8246</v>
      </c>
      <c r="K3093">
        <v>1471214743</v>
      </c>
      <c r="L3093">
        <v>1468622743</v>
      </c>
      <c r="M3093" t="b">
        <v>0</v>
      </c>
      <c r="N3093">
        <v>9</v>
      </c>
      <c r="O3093" s="9">
        <f t="shared" si="336"/>
        <v>15.92</v>
      </c>
      <c r="P3093" s="12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t="b">
        <v>0</v>
      </c>
      <c r="T3093" t="s">
        <v>8303</v>
      </c>
      <c r="U3093" s="6">
        <f t="shared" si="340"/>
        <v>42566.948414351849</v>
      </c>
      <c r="V3093" s="9">
        <f t="shared" si="342"/>
        <v>2016</v>
      </c>
      <c r="W3093" s="6">
        <f t="shared" si="341"/>
        <v>42596.948414351849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H3094" t="s">
        <v>8224</v>
      </c>
      <c r="I3094" t="s">
        <v>8246</v>
      </c>
      <c r="K3094">
        <v>1444946400</v>
      </c>
      <c r="L3094">
        <v>1441723912</v>
      </c>
      <c r="M3094" t="b">
        <v>0</v>
      </c>
      <c r="N3094">
        <v>21</v>
      </c>
      <c r="O3094" s="9">
        <f t="shared" si="336"/>
        <v>1.18319</v>
      </c>
      <c r="P3094" s="12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t="b">
        <v>0</v>
      </c>
      <c r="T3094" t="s">
        <v>8303</v>
      </c>
      <c r="U3094" s="6">
        <f t="shared" si="340"/>
        <v>42255.619351851856</v>
      </c>
      <c r="V3094" s="9">
        <f t="shared" si="342"/>
        <v>2015</v>
      </c>
      <c r="W3094" s="6">
        <f t="shared" si="341"/>
        <v>42292.916666666672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H3095" t="s">
        <v>8229</v>
      </c>
      <c r="I3095" t="s">
        <v>8251</v>
      </c>
      <c r="K3095">
        <v>1401595140</v>
      </c>
      <c r="L3095">
        <v>1398980941</v>
      </c>
      <c r="M3095" t="b">
        <v>0</v>
      </c>
      <c r="N3095">
        <v>17</v>
      </c>
      <c r="O3095" s="9">
        <f t="shared" si="336"/>
        <v>22.75</v>
      </c>
      <c r="P3095" s="12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t="b">
        <v>0</v>
      </c>
      <c r="T3095" t="s">
        <v>8303</v>
      </c>
      <c r="U3095" s="6">
        <f t="shared" si="340"/>
        <v>41760.909039351856</v>
      </c>
      <c r="V3095" s="9">
        <f t="shared" si="342"/>
        <v>2014</v>
      </c>
      <c r="W3095" s="6">
        <f t="shared" si="341"/>
        <v>41791.165972222225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H3096" t="s">
        <v>8224</v>
      </c>
      <c r="I3096" t="s">
        <v>8246</v>
      </c>
      <c r="K3096">
        <v>1442775956</v>
      </c>
      <c r="L3096">
        <v>1437591956</v>
      </c>
      <c r="M3096" t="b">
        <v>0</v>
      </c>
      <c r="N3096">
        <v>1</v>
      </c>
      <c r="O3096" s="9">
        <f t="shared" si="336"/>
        <v>2.5000000000000001E-2</v>
      </c>
      <c r="P3096" s="12">
        <f t="shared" si="337"/>
        <v>25</v>
      </c>
      <c r="Q3096" t="str">
        <f t="shared" si="338"/>
        <v>theater</v>
      </c>
      <c r="R3096" t="str">
        <f t="shared" si="339"/>
        <v>spaces</v>
      </c>
      <c r="S3096" t="b">
        <v>0</v>
      </c>
      <c r="T3096" t="s">
        <v>8303</v>
      </c>
      <c r="U3096" s="6">
        <f t="shared" si="340"/>
        <v>42207.795787037037</v>
      </c>
      <c r="V3096" s="9">
        <f t="shared" si="342"/>
        <v>2015</v>
      </c>
      <c r="W3096" s="6">
        <f t="shared" si="341"/>
        <v>42267.795787037037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H3097" t="s">
        <v>8224</v>
      </c>
      <c r="I3097" t="s">
        <v>8246</v>
      </c>
      <c r="K3097">
        <v>1470011780</v>
      </c>
      <c r="L3097">
        <v>1464827780</v>
      </c>
      <c r="M3097" t="b">
        <v>0</v>
      </c>
      <c r="N3097">
        <v>1</v>
      </c>
      <c r="O3097" s="9">
        <f t="shared" si="336"/>
        <v>0.33512064343163539</v>
      </c>
      <c r="P3097" s="12">
        <f t="shared" si="337"/>
        <v>50</v>
      </c>
      <c r="Q3097" t="str">
        <f t="shared" si="338"/>
        <v>theater</v>
      </c>
      <c r="R3097" t="str">
        <f t="shared" si="339"/>
        <v>spaces</v>
      </c>
      <c r="S3097" t="b">
        <v>0</v>
      </c>
      <c r="T3097" t="s">
        <v>8303</v>
      </c>
      <c r="U3097" s="6">
        <f t="shared" si="340"/>
        <v>42523.025231481486</v>
      </c>
      <c r="V3097" s="9">
        <f t="shared" si="342"/>
        <v>2016</v>
      </c>
      <c r="W3097" s="6">
        <f t="shared" si="341"/>
        <v>42583.025231481486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H3098" t="s">
        <v>8224</v>
      </c>
      <c r="I3098" t="s">
        <v>8246</v>
      </c>
      <c r="K3098">
        <v>1432151326</v>
      </c>
      <c r="L3098">
        <v>1429559326</v>
      </c>
      <c r="M3098" t="b">
        <v>0</v>
      </c>
      <c r="N3098">
        <v>14</v>
      </c>
      <c r="O3098" s="9">
        <f t="shared" si="336"/>
        <v>3.9750000000000001</v>
      </c>
      <c r="P3098" s="12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t="b">
        <v>0</v>
      </c>
      <c r="T3098" t="s">
        <v>8303</v>
      </c>
      <c r="U3098" s="6">
        <f t="shared" si="340"/>
        <v>42114.825532407413</v>
      </c>
      <c r="V3098" s="9">
        <f t="shared" si="342"/>
        <v>2015</v>
      </c>
      <c r="W3098" s="6">
        <f t="shared" si="341"/>
        <v>42144.825532407413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H3099" t="s">
        <v>8225</v>
      </c>
      <c r="I3099" t="s">
        <v>8247</v>
      </c>
      <c r="K3099">
        <v>1475848800</v>
      </c>
      <c r="L3099">
        <v>1474027501</v>
      </c>
      <c r="M3099" t="b">
        <v>0</v>
      </c>
      <c r="N3099">
        <v>42</v>
      </c>
      <c r="O3099" s="9">
        <f t="shared" si="336"/>
        <v>17.149999999999999</v>
      </c>
      <c r="P3099" s="12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t="b">
        <v>0</v>
      </c>
      <c r="T3099" t="s">
        <v>8303</v>
      </c>
      <c r="U3099" s="6">
        <f t="shared" si="340"/>
        <v>42629.503483796296</v>
      </c>
      <c r="V3099" s="9">
        <f t="shared" si="342"/>
        <v>2016</v>
      </c>
      <c r="W3099" s="6">
        <f t="shared" si="341"/>
        <v>42650.583333333328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H3100" t="s">
        <v>8224</v>
      </c>
      <c r="I3100" t="s">
        <v>8246</v>
      </c>
      <c r="K3100">
        <v>1454890620</v>
      </c>
      <c r="L3100">
        <v>1450724449</v>
      </c>
      <c r="M3100" t="b">
        <v>0</v>
      </c>
      <c r="N3100">
        <v>27</v>
      </c>
      <c r="O3100" s="9">
        <f t="shared" si="336"/>
        <v>3.6080041046690612</v>
      </c>
      <c r="P3100" s="12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t="b">
        <v>0</v>
      </c>
      <c r="T3100" t="s">
        <v>8303</v>
      </c>
      <c r="U3100" s="6">
        <f t="shared" si="340"/>
        <v>42359.792233796295</v>
      </c>
      <c r="V3100" s="9">
        <f t="shared" si="342"/>
        <v>2015</v>
      </c>
      <c r="W3100" s="6">
        <f t="shared" si="341"/>
        <v>42408.01180555555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H3101" t="s">
        <v>8224</v>
      </c>
      <c r="I3101" t="s">
        <v>8246</v>
      </c>
      <c r="K3101">
        <v>1455251591</v>
      </c>
      <c r="L3101">
        <v>1452659591</v>
      </c>
      <c r="M3101" t="b">
        <v>0</v>
      </c>
      <c r="N3101">
        <v>5</v>
      </c>
      <c r="O3101" s="9">
        <f t="shared" si="336"/>
        <v>13.9</v>
      </c>
      <c r="P3101" s="12">
        <f t="shared" si="337"/>
        <v>55.6</v>
      </c>
      <c r="Q3101" t="str">
        <f t="shared" si="338"/>
        <v>theater</v>
      </c>
      <c r="R3101" t="str">
        <f t="shared" si="339"/>
        <v>spaces</v>
      </c>
      <c r="S3101" t="b">
        <v>0</v>
      </c>
      <c r="T3101" t="s">
        <v>8303</v>
      </c>
      <c r="U3101" s="6">
        <f t="shared" si="340"/>
        <v>42382.189710648148</v>
      </c>
      <c r="V3101" s="9">
        <f t="shared" si="342"/>
        <v>2016</v>
      </c>
      <c r="W3101" s="6">
        <f t="shared" si="341"/>
        <v>42412.189710648148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H3102" t="s">
        <v>8224</v>
      </c>
      <c r="I3102" t="s">
        <v>8246</v>
      </c>
      <c r="K3102">
        <v>1413816975</v>
      </c>
      <c r="L3102">
        <v>1411224975</v>
      </c>
      <c r="M3102" t="b">
        <v>0</v>
      </c>
      <c r="N3102">
        <v>13</v>
      </c>
      <c r="O3102" s="9">
        <f t="shared" si="336"/>
        <v>15.225</v>
      </c>
      <c r="P3102" s="1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t="b">
        <v>0</v>
      </c>
      <c r="T3102" t="s">
        <v>8303</v>
      </c>
      <c r="U3102" s="6">
        <f t="shared" si="340"/>
        <v>41902.622395833336</v>
      </c>
      <c r="V3102" s="9">
        <f t="shared" si="342"/>
        <v>2014</v>
      </c>
      <c r="W3102" s="6">
        <f t="shared" si="341"/>
        <v>41932.622395833336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H3103" t="s">
        <v>8230</v>
      </c>
      <c r="I3103" t="s">
        <v>8249</v>
      </c>
      <c r="K3103">
        <v>1437033360</v>
      </c>
      <c r="L3103">
        <v>1434445937</v>
      </c>
      <c r="M3103" t="b">
        <v>0</v>
      </c>
      <c r="N3103">
        <v>12</v>
      </c>
      <c r="O3103" s="9">
        <f t="shared" si="336"/>
        <v>12</v>
      </c>
      <c r="P3103" s="12">
        <f t="shared" si="337"/>
        <v>25</v>
      </c>
      <c r="Q3103" t="str">
        <f t="shared" si="338"/>
        <v>theater</v>
      </c>
      <c r="R3103" t="str">
        <f t="shared" si="339"/>
        <v>spaces</v>
      </c>
      <c r="S3103" t="b">
        <v>0</v>
      </c>
      <c r="T3103" t="s">
        <v>8303</v>
      </c>
      <c r="U3103" s="6">
        <f t="shared" si="340"/>
        <v>42171.383530092593</v>
      </c>
      <c r="V3103" s="9">
        <f t="shared" si="342"/>
        <v>2015</v>
      </c>
      <c r="W3103" s="6">
        <f t="shared" si="341"/>
        <v>42201.330555555556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H3104" t="s">
        <v>8225</v>
      </c>
      <c r="I3104" t="s">
        <v>8247</v>
      </c>
      <c r="K3104">
        <v>1471939818</v>
      </c>
      <c r="L3104">
        <v>1467619818</v>
      </c>
      <c r="M3104" t="b">
        <v>0</v>
      </c>
      <c r="N3104">
        <v>90</v>
      </c>
      <c r="O3104" s="9">
        <f t="shared" si="336"/>
        <v>39.112499999999997</v>
      </c>
      <c r="P3104" s="12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t="b">
        <v>0</v>
      </c>
      <c r="T3104" t="s">
        <v>8303</v>
      </c>
      <c r="U3104" s="6">
        <f t="shared" si="340"/>
        <v>42555.340486111112</v>
      </c>
      <c r="V3104" s="9">
        <f t="shared" si="342"/>
        <v>2016</v>
      </c>
      <c r="W3104" s="6">
        <f t="shared" si="341"/>
        <v>42605.340486111112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H3105" t="s">
        <v>8224</v>
      </c>
      <c r="I3105" t="s">
        <v>8246</v>
      </c>
      <c r="K3105">
        <v>1434080706</v>
      </c>
      <c r="L3105">
        <v>1428896706</v>
      </c>
      <c r="M3105" t="b">
        <v>0</v>
      </c>
      <c r="N3105">
        <v>2</v>
      </c>
      <c r="O3105" s="9">
        <f t="shared" si="336"/>
        <v>0.26829268292682928</v>
      </c>
      <c r="P3105" s="12">
        <f t="shared" si="337"/>
        <v>5.5</v>
      </c>
      <c r="Q3105" t="str">
        <f t="shared" si="338"/>
        <v>theater</v>
      </c>
      <c r="R3105" t="str">
        <f t="shared" si="339"/>
        <v>spaces</v>
      </c>
      <c r="S3105" t="b">
        <v>0</v>
      </c>
      <c r="T3105" t="s">
        <v>8303</v>
      </c>
      <c r="U3105" s="6">
        <f t="shared" si="340"/>
        <v>42107.156319444446</v>
      </c>
      <c r="V3105" s="9">
        <f t="shared" si="342"/>
        <v>2015</v>
      </c>
      <c r="W3105" s="6">
        <f t="shared" si="341"/>
        <v>42167.156319444446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H3106" t="s">
        <v>8226</v>
      </c>
      <c r="I3106" t="s">
        <v>8248</v>
      </c>
      <c r="K3106">
        <v>1422928800</v>
      </c>
      <c r="L3106">
        <v>1420235311</v>
      </c>
      <c r="M3106" t="b">
        <v>0</v>
      </c>
      <c r="N3106">
        <v>5</v>
      </c>
      <c r="O3106" s="9">
        <f t="shared" si="336"/>
        <v>29.625</v>
      </c>
      <c r="P3106" s="12">
        <f t="shared" si="337"/>
        <v>237</v>
      </c>
      <c r="Q3106" t="str">
        <f t="shared" si="338"/>
        <v>theater</v>
      </c>
      <c r="R3106" t="str">
        <f t="shared" si="339"/>
        <v>spaces</v>
      </c>
      <c r="S3106" t="b">
        <v>0</v>
      </c>
      <c r="T3106" t="s">
        <v>8303</v>
      </c>
      <c r="U3106" s="6">
        <f t="shared" si="340"/>
        <v>42006.908692129626</v>
      </c>
      <c r="V3106" s="9">
        <f t="shared" si="342"/>
        <v>2015</v>
      </c>
      <c r="W3106" s="6">
        <f t="shared" si="341"/>
        <v>42038.083333333328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H3107" t="s">
        <v>8224</v>
      </c>
      <c r="I3107" t="s">
        <v>8246</v>
      </c>
      <c r="K3107">
        <v>1413694800</v>
      </c>
      <c r="L3107">
        <v>1408986916</v>
      </c>
      <c r="M3107" t="b">
        <v>0</v>
      </c>
      <c r="N3107">
        <v>31</v>
      </c>
      <c r="O3107" s="9">
        <f t="shared" si="336"/>
        <v>42.360992301112063</v>
      </c>
      <c r="P3107" s="12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t="b">
        <v>0</v>
      </c>
      <c r="T3107" t="s">
        <v>8303</v>
      </c>
      <c r="U3107" s="6">
        <f t="shared" si="340"/>
        <v>41876.718935185185</v>
      </c>
      <c r="V3107" s="9">
        <f t="shared" si="342"/>
        <v>2014</v>
      </c>
      <c r="W3107" s="6">
        <f t="shared" si="341"/>
        <v>41931.208333333336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H3108" t="s">
        <v>8225</v>
      </c>
      <c r="I3108" t="s">
        <v>8247</v>
      </c>
      <c r="K3108">
        <v>1442440800</v>
      </c>
      <c r="L3108">
        <v>1440497876</v>
      </c>
      <c r="M3108" t="b">
        <v>0</v>
      </c>
      <c r="N3108">
        <v>4</v>
      </c>
      <c r="O3108" s="9">
        <f t="shared" si="336"/>
        <v>4.0999999999999996</v>
      </c>
      <c r="P3108" s="12">
        <f t="shared" si="337"/>
        <v>10.25</v>
      </c>
      <c r="Q3108" t="str">
        <f t="shared" si="338"/>
        <v>theater</v>
      </c>
      <c r="R3108" t="str">
        <f t="shared" si="339"/>
        <v>spaces</v>
      </c>
      <c r="S3108" t="b">
        <v>0</v>
      </c>
      <c r="T3108" t="s">
        <v>8303</v>
      </c>
      <c r="U3108" s="6">
        <f t="shared" si="340"/>
        <v>42241.429120370369</v>
      </c>
      <c r="V3108" s="9">
        <f t="shared" si="342"/>
        <v>2015</v>
      </c>
      <c r="W3108" s="6">
        <f t="shared" si="341"/>
        <v>42263.916666666672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H3109" t="s">
        <v>8224</v>
      </c>
      <c r="I3109" t="s">
        <v>8246</v>
      </c>
      <c r="K3109">
        <v>1431372751</v>
      </c>
      <c r="L3109">
        <v>1430767951</v>
      </c>
      <c r="M3109" t="b">
        <v>0</v>
      </c>
      <c r="N3109">
        <v>29</v>
      </c>
      <c r="O3109" s="9">
        <f t="shared" si="336"/>
        <v>19.762499999999999</v>
      </c>
      <c r="P3109" s="12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t="b">
        <v>0</v>
      </c>
      <c r="T3109" t="s">
        <v>8303</v>
      </c>
      <c r="U3109" s="6">
        <f t="shared" si="340"/>
        <v>42128.814247685186</v>
      </c>
      <c r="V3109" s="9">
        <f t="shared" si="342"/>
        <v>2015</v>
      </c>
      <c r="W3109" s="6">
        <f t="shared" si="341"/>
        <v>42135.814247685186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H3110" t="s">
        <v>8224</v>
      </c>
      <c r="I3110" t="s">
        <v>8246</v>
      </c>
      <c r="K3110">
        <v>1430234394</v>
      </c>
      <c r="L3110">
        <v>1425053994</v>
      </c>
      <c r="M3110" t="b">
        <v>0</v>
      </c>
      <c r="N3110">
        <v>2</v>
      </c>
      <c r="O3110" s="9">
        <f t="shared" si="336"/>
        <v>5.1999999999999998E-2</v>
      </c>
      <c r="P3110" s="12">
        <f t="shared" si="337"/>
        <v>13</v>
      </c>
      <c r="Q3110" t="str">
        <f t="shared" si="338"/>
        <v>theater</v>
      </c>
      <c r="R3110" t="str">
        <f t="shared" si="339"/>
        <v>spaces</v>
      </c>
      <c r="S3110" t="b">
        <v>0</v>
      </c>
      <c r="T3110" t="s">
        <v>8303</v>
      </c>
      <c r="U3110" s="6">
        <f t="shared" si="340"/>
        <v>42062.680486111116</v>
      </c>
      <c r="V3110" s="9">
        <f t="shared" si="342"/>
        <v>2015</v>
      </c>
      <c r="W3110" s="6">
        <f t="shared" si="341"/>
        <v>42122.638819444444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H3111" t="s">
        <v>8224</v>
      </c>
      <c r="I3111" t="s">
        <v>8246</v>
      </c>
      <c r="K3111">
        <v>1409194810</v>
      </c>
      <c r="L3111">
        <v>1406170810</v>
      </c>
      <c r="M3111" t="b">
        <v>0</v>
      </c>
      <c r="N3111">
        <v>114</v>
      </c>
      <c r="O3111" s="9">
        <f t="shared" si="336"/>
        <v>25.030188679245285</v>
      </c>
      <c r="P3111" s="12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t="b">
        <v>0</v>
      </c>
      <c r="T3111" t="s">
        <v>8303</v>
      </c>
      <c r="U3111" s="6">
        <f t="shared" si="340"/>
        <v>41844.125115740739</v>
      </c>
      <c r="V3111" s="9">
        <f t="shared" si="342"/>
        <v>2014</v>
      </c>
      <c r="W3111" s="6">
        <f t="shared" si="341"/>
        <v>41879.125115740739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H3112" t="s">
        <v>8224</v>
      </c>
      <c r="I3112" t="s">
        <v>8246</v>
      </c>
      <c r="K3112">
        <v>1487465119</v>
      </c>
      <c r="L3112">
        <v>1484009119</v>
      </c>
      <c r="M3112" t="b">
        <v>0</v>
      </c>
      <c r="N3112">
        <v>1</v>
      </c>
      <c r="O3112" s="9">
        <f t="shared" si="336"/>
        <v>0.04</v>
      </c>
      <c r="P3112" s="12">
        <f t="shared" si="337"/>
        <v>10</v>
      </c>
      <c r="Q3112" t="str">
        <f t="shared" si="338"/>
        <v>theater</v>
      </c>
      <c r="R3112" t="str">
        <f t="shared" si="339"/>
        <v>spaces</v>
      </c>
      <c r="S3112" t="b">
        <v>0</v>
      </c>
      <c r="T3112" t="s">
        <v>8303</v>
      </c>
      <c r="U3112" s="6">
        <f t="shared" si="340"/>
        <v>42745.031469907408</v>
      </c>
      <c r="V3112" s="9">
        <f t="shared" si="342"/>
        <v>2017</v>
      </c>
      <c r="W3112" s="6">
        <f t="shared" si="341"/>
        <v>42785.031469907408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H3113" t="s">
        <v>8224</v>
      </c>
      <c r="I3113" t="s">
        <v>8246</v>
      </c>
      <c r="K3113">
        <v>1412432220</v>
      </c>
      <c r="L3113">
        <v>1409753820</v>
      </c>
      <c r="M3113" t="b">
        <v>0</v>
      </c>
      <c r="N3113">
        <v>76</v>
      </c>
      <c r="O3113" s="9">
        <f t="shared" si="336"/>
        <v>26.64</v>
      </c>
      <c r="P3113" s="12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t="b">
        <v>0</v>
      </c>
      <c r="T3113" t="s">
        <v>8303</v>
      </c>
      <c r="U3113" s="6">
        <f t="shared" si="340"/>
        <v>41885.595138888893</v>
      </c>
      <c r="V3113" s="9">
        <f t="shared" si="342"/>
        <v>2014</v>
      </c>
      <c r="W3113" s="6">
        <f t="shared" si="341"/>
        <v>41916.595138888893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H3114" t="s">
        <v>8224</v>
      </c>
      <c r="I3114" t="s">
        <v>8246</v>
      </c>
      <c r="K3114">
        <v>1477968934</v>
      </c>
      <c r="L3114">
        <v>1472784934</v>
      </c>
      <c r="M3114" t="b">
        <v>0</v>
      </c>
      <c r="N3114">
        <v>9</v>
      </c>
      <c r="O3114" s="9">
        <f t="shared" si="336"/>
        <v>4.7363636363636363</v>
      </c>
      <c r="P3114" s="12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t="b">
        <v>0</v>
      </c>
      <c r="T3114" t="s">
        <v>8303</v>
      </c>
      <c r="U3114" s="6">
        <f t="shared" si="340"/>
        <v>42615.121921296297</v>
      </c>
      <c r="V3114" s="9">
        <f t="shared" si="342"/>
        <v>2016</v>
      </c>
      <c r="W3114" s="6">
        <f t="shared" si="341"/>
        <v>42675.121921296297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H3115" t="s">
        <v>8224</v>
      </c>
      <c r="I3115" t="s">
        <v>8246</v>
      </c>
      <c r="K3115">
        <v>1429291982</v>
      </c>
      <c r="L3115">
        <v>1426699982</v>
      </c>
      <c r="M3115" t="b">
        <v>0</v>
      </c>
      <c r="N3115">
        <v>37</v>
      </c>
      <c r="O3115" s="9">
        <f t="shared" si="336"/>
        <v>4.2435339894712749</v>
      </c>
      <c r="P3115" s="12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t="b">
        <v>0</v>
      </c>
      <c r="T3115" t="s">
        <v>8303</v>
      </c>
      <c r="U3115" s="6">
        <f t="shared" si="340"/>
        <v>42081.731273148151</v>
      </c>
      <c r="V3115" s="9">
        <f t="shared" si="342"/>
        <v>2015</v>
      </c>
      <c r="W3115" s="6">
        <f t="shared" si="341"/>
        <v>42111.731273148151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H3116" t="s">
        <v>8224</v>
      </c>
      <c r="I3116" t="s">
        <v>8246</v>
      </c>
      <c r="K3116">
        <v>1411312250</v>
      </c>
      <c r="L3116">
        <v>1406128250</v>
      </c>
      <c r="M3116" t="b">
        <v>0</v>
      </c>
      <c r="N3116">
        <v>0</v>
      </c>
      <c r="O3116" s="9">
        <f t="shared" si="336"/>
        <v>0</v>
      </c>
      <c r="P3116" s="12">
        <f t="shared" si="337"/>
        <v>0</v>
      </c>
      <c r="Q3116" t="str">
        <f t="shared" si="338"/>
        <v>theater</v>
      </c>
      <c r="R3116" t="str">
        <f t="shared" si="339"/>
        <v>spaces</v>
      </c>
      <c r="S3116" t="b">
        <v>0</v>
      </c>
      <c r="T3116" t="s">
        <v>8303</v>
      </c>
      <c r="U3116" s="6">
        <f t="shared" si="340"/>
        <v>41843.632523148146</v>
      </c>
      <c r="V3116" s="9">
        <f t="shared" si="342"/>
        <v>2014</v>
      </c>
      <c r="W3116" s="6">
        <f t="shared" si="341"/>
        <v>41903.632523148146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H3117" t="s">
        <v>8235</v>
      </c>
      <c r="I3117" t="s">
        <v>8255</v>
      </c>
      <c r="K3117">
        <v>1465123427</v>
      </c>
      <c r="L3117">
        <v>1462531427</v>
      </c>
      <c r="M3117" t="b">
        <v>0</v>
      </c>
      <c r="N3117">
        <v>1</v>
      </c>
      <c r="O3117" s="9">
        <f t="shared" si="336"/>
        <v>3</v>
      </c>
      <c r="P3117" s="12">
        <f t="shared" si="337"/>
        <v>300</v>
      </c>
      <c r="Q3117" t="str">
        <f t="shared" si="338"/>
        <v>theater</v>
      </c>
      <c r="R3117" t="str">
        <f t="shared" si="339"/>
        <v>spaces</v>
      </c>
      <c r="S3117" t="b">
        <v>0</v>
      </c>
      <c r="T3117" t="s">
        <v>8303</v>
      </c>
      <c r="U3117" s="6">
        <f t="shared" si="340"/>
        <v>42496.447071759263</v>
      </c>
      <c r="V3117" s="9">
        <f t="shared" si="342"/>
        <v>2016</v>
      </c>
      <c r="W3117" s="6">
        <f t="shared" si="341"/>
        <v>42526.447071759263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H3118" t="s">
        <v>8224</v>
      </c>
      <c r="I3118" t="s">
        <v>8246</v>
      </c>
      <c r="K3118">
        <v>1427890925</v>
      </c>
      <c r="L3118">
        <v>1426681325</v>
      </c>
      <c r="M3118" t="b">
        <v>0</v>
      </c>
      <c r="N3118">
        <v>10</v>
      </c>
      <c r="O3118" s="9">
        <f t="shared" si="336"/>
        <v>57.333333333333336</v>
      </c>
      <c r="P3118" s="12">
        <f t="shared" si="337"/>
        <v>43</v>
      </c>
      <c r="Q3118" t="str">
        <f t="shared" si="338"/>
        <v>theater</v>
      </c>
      <c r="R3118" t="str">
        <f t="shared" si="339"/>
        <v>spaces</v>
      </c>
      <c r="S3118" t="b">
        <v>0</v>
      </c>
      <c r="T3118" t="s">
        <v>8303</v>
      </c>
      <c r="U3118" s="6">
        <f t="shared" si="340"/>
        <v>42081.515335648146</v>
      </c>
      <c r="V3118" s="9">
        <f t="shared" si="342"/>
        <v>2015</v>
      </c>
      <c r="W3118" s="6">
        <f t="shared" si="341"/>
        <v>42095.515335648146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H3119" t="s">
        <v>8225</v>
      </c>
      <c r="I3119" t="s">
        <v>8247</v>
      </c>
      <c r="K3119">
        <v>1464354720</v>
      </c>
      <c r="L3119">
        <v>1463648360</v>
      </c>
      <c r="M3119" t="b">
        <v>0</v>
      </c>
      <c r="N3119">
        <v>1</v>
      </c>
      <c r="O3119" s="9">
        <f t="shared" si="336"/>
        <v>0.1</v>
      </c>
      <c r="P3119" s="12">
        <f t="shared" si="337"/>
        <v>1</v>
      </c>
      <c r="Q3119" t="str">
        <f t="shared" si="338"/>
        <v>theater</v>
      </c>
      <c r="R3119" t="str">
        <f t="shared" si="339"/>
        <v>spaces</v>
      </c>
      <c r="S3119" t="b">
        <v>0</v>
      </c>
      <c r="T3119" t="s">
        <v>8303</v>
      </c>
      <c r="U3119" s="6">
        <f t="shared" si="340"/>
        <v>42509.374537037038</v>
      </c>
      <c r="V3119" s="9">
        <f t="shared" si="342"/>
        <v>2016</v>
      </c>
      <c r="W3119" s="6">
        <f t="shared" si="341"/>
        <v>42517.55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H3120" t="s">
        <v>8235</v>
      </c>
      <c r="I3120" t="s">
        <v>8255</v>
      </c>
      <c r="K3120">
        <v>1467473723</v>
      </c>
      <c r="L3120">
        <v>1465832123</v>
      </c>
      <c r="M3120" t="b">
        <v>0</v>
      </c>
      <c r="N3120">
        <v>2</v>
      </c>
      <c r="O3120" s="9">
        <f t="shared" si="336"/>
        <v>0.31</v>
      </c>
      <c r="P3120" s="12">
        <f t="shared" si="337"/>
        <v>775</v>
      </c>
      <c r="Q3120" t="str">
        <f t="shared" si="338"/>
        <v>theater</v>
      </c>
      <c r="R3120" t="str">
        <f t="shared" si="339"/>
        <v>spaces</v>
      </c>
      <c r="S3120" t="b">
        <v>0</v>
      </c>
      <c r="T3120" t="s">
        <v>8303</v>
      </c>
      <c r="U3120" s="6">
        <f t="shared" si="340"/>
        <v>42534.649571759262</v>
      </c>
      <c r="V3120" s="9">
        <f t="shared" si="342"/>
        <v>2016</v>
      </c>
      <c r="W3120" s="6">
        <f t="shared" si="341"/>
        <v>42553.649571759262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H3121" t="s">
        <v>8224</v>
      </c>
      <c r="I3121" t="s">
        <v>8246</v>
      </c>
      <c r="K3121">
        <v>1427414732</v>
      </c>
      <c r="L3121">
        <v>1424826332</v>
      </c>
      <c r="M3121" t="b">
        <v>0</v>
      </c>
      <c r="N3121">
        <v>1</v>
      </c>
      <c r="O3121" s="9">
        <f t="shared" si="336"/>
        <v>0.05</v>
      </c>
      <c r="P3121" s="12">
        <f t="shared" si="337"/>
        <v>5</v>
      </c>
      <c r="Q3121" t="str">
        <f t="shared" si="338"/>
        <v>theater</v>
      </c>
      <c r="R3121" t="str">
        <f t="shared" si="339"/>
        <v>spaces</v>
      </c>
      <c r="S3121" t="b">
        <v>0</v>
      </c>
      <c r="T3121" t="s">
        <v>8303</v>
      </c>
      <c r="U3121" s="6">
        <f t="shared" si="340"/>
        <v>42060.04550925926</v>
      </c>
      <c r="V3121" s="9">
        <f t="shared" si="342"/>
        <v>2015</v>
      </c>
      <c r="W3121" s="6">
        <f t="shared" si="341"/>
        <v>42090.003842592589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H3122" t="s">
        <v>8233</v>
      </c>
      <c r="I3122" t="s">
        <v>8249</v>
      </c>
      <c r="K3122">
        <v>1462484196</v>
      </c>
      <c r="L3122">
        <v>1457303796</v>
      </c>
      <c r="M3122" t="b">
        <v>0</v>
      </c>
      <c r="N3122">
        <v>10</v>
      </c>
      <c r="O3122" s="9">
        <f t="shared" si="336"/>
        <v>9.8461538461538465E-3</v>
      </c>
      <c r="P3122" s="12">
        <f t="shared" si="337"/>
        <v>12.8</v>
      </c>
      <c r="Q3122" t="str">
        <f t="shared" si="338"/>
        <v>theater</v>
      </c>
      <c r="R3122" t="str">
        <f t="shared" si="339"/>
        <v>spaces</v>
      </c>
      <c r="S3122" t="b">
        <v>0</v>
      </c>
      <c r="T3122" t="s">
        <v>8303</v>
      </c>
      <c r="U3122" s="6">
        <f t="shared" si="340"/>
        <v>42435.942083333328</v>
      </c>
      <c r="V3122" s="9">
        <f t="shared" si="342"/>
        <v>2016</v>
      </c>
      <c r="W3122" s="6">
        <f t="shared" si="341"/>
        <v>42495.900416666671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H3123" t="s">
        <v>8229</v>
      </c>
      <c r="I3123" t="s">
        <v>8251</v>
      </c>
      <c r="K3123">
        <v>1411748335</v>
      </c>
      <c r="L3123">
        <v>1406564335</v>
      </c>
      <c r="M3123" t="b">
        <v>0</v>
      </c>
      <c r="N3123">
        <v>1</v>
      </c>
      <c r="O3123" s="9">
        <f t="shared" si="336"/>
        <v>0.66666666666666663</v>
      </c>
      <c r="P3123" s="12">
        <f t="shared" si="337"/>
        <v>10</v>
      </c>
      <c r="Q3123" t="str">
        <f t="shared" si="338"/>
        <v>theater</v>
      </c>
      <c r="R3123" t="str">
        <f t="shared" si="339"/>
        <v>spaces</v>
      </c>
      <c r="S3123" t="b">
        <v>0</v>
      </c>
      <c r="T3123" t="s">
        <v>8303</v>
      </c>
      <c r="U3123" s="6">
        <f t="shared" si="340"/>
        <v>41848.679803240739</v>
      </c>
      <c r="V3123" s="9">
        <f t="shared" si="342"/>
        <v>2014</v>
      </c>
      <c r="W3123" s="6">
        <f t="shared" si="341"/>
        <v>41908.679803240739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H3124" t="s">
        <v>8224</v>
      </c>
      <c r="I3124" t="s">
        <v>8246</v>
      </c>
      <c r="K3124">
        <v>1478733732</v>
      </c>
      <c r="L3124">
        <v>1478298132</v>
      </c>
      <c r="M3124" t="b">
        <v>0</v>
      </c>
      <c r="N3124">
        <v>2</v>
      </c>
      <c r="O3124" s="9">
        <f t="shared" si="336"/>
        <v>58.291457286432163</v>
      </c>
      <c r="P3124" s="12">
        <f t="shared" si="337"/>
        <v>58</v>
      </c>
      <c r="Q3124" t="str">
        <f t="shared" si="338"/>
        <v>theater</v>
      </c>
      <c r="R3124" t="str">
        <f t="shared" si="339"/>
        <v>spaces</v>
      </c>
      <c r="S3124" t="b">
        <v>0</v>
      </c>
      <c r="T3124" t="s">
        <v>8303</v>
      </c>
      <c r="U3124" s="6">
        <f t="shared" si="340"/>
        <v>42678.932083333333</v>
      </c>
      <c r="V3124" s="9">
        <f t="shared" si="342"/>
        <v>2016</v>
      </c>
      <c r="W3124" s="6">
        <f t="shared" si="341"/>
        <v>42683.973750000005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H3125" t="s">
        <v>8224</v>
      </c>
      <c r="I3125" t="s">
        <v>8246</v>
      </c>
      <c r="K3125">
        <v>1468108198</v>
      </c>
      <c r="L3125">
        <v>1465516198</v>
      </c>
      <c r="M3125" t="b">
        <v>0</v>
      </c>
      <c r="N3125">
        <v>348</v>
      </c>
      <c r="O3125" s="9">
        <f t="shared" si="336"/>
        <v>68.153599999999997</v>
      </c>
      <c r="P3125" s="12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t="b">
        <v>0</v>
      </c>
      <c r="T3125" t="s">
        <v>8303</v>
      </c>
      <c r="U3125" s="6">
        <f t="shared" si="340"/>
        <v>42530.993032407408</v>
      </c>
      <c r="V3125" s="9">
        <f t="shared" si="342"/>
        <v>2016</v>
      </c>
      <c r="W3125" s="6">
        <f t="shared" si="341"/>
        <v>42560.993032407408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H3126" t="s">
        <v>8224</v>
      </c>
      <c r="I3126" t="s">
        <v>8246</v>
      </c>
      <c r="K3126">
        <v>1422902601</v>
      </c>
      <c r="L3126">
        <v>1417718601</v>
      </c>
      <c r="M3126" t="b">
        <v>0</v>
      </c>
      <c r="N3126">
        <v>4</v>
      </c>
      <c r="O3126" s="9">
        <f t="shared" si="336"/>
        <v>3.2499999999999999E-3</v>
      </c>
      <c r="P3126" s="12">
        <f t="shared" si="337"/>
        <v>6.5</v>
      </c>
      <c r="Q3126" t="str">
        <f t="shared" si="338"/>
        <v>theater</v>
      </c>
      <c r="R3126" t="str">
        <f t="shared" si="339"/>
        <v>spaces</v>
      </c>
      <c r="S3126" t="b">
        <v>0</v>
      </c>
      <c r="T3126" t="s">
        <v>8303</v>
      </c>
      <c r="U3126" s="6">
        <f t="shared" si="340"/>
        <v>41977.780104166668</v>
      </c>
      <c r="V3126" s="9">
        <f t="shared" si="342"/>
        <v>2014</v>
      </c>
      <c r="W3126" s="6">
        <f t="shared" si="341"/>
        <v>42037.780104166668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H3127" t="s">
        <v>8224</v>
      </c>
      <c r="I3127" t="s">
        <v>8246</v>
      </c>
      <c r="K3127">
        <v>1452142672</v>
      </c>
      <c r="L3127">
        <v>1449550672</v>
      </c>
      <c r="M3127" t="b">
        <v>0</v>
      </c>
      <c r="N3127">
        <v>0</v>
      </c>
      <c r="O3127" s="9">
        <f t="shared" si="336"/>
        <v>0</v>
      </c>
      <c r="P3127" s="12">
        <f t="shared" si="337"/>
        <v>0</v>
      </c>
      <c r="Q3127" t="str">
        <f t="shared" si="338"/>
        <v>theater</v>
      </c>
      <c r="R3127" t="str">
        <f t="shared" si="339"/>
        <v>spaces</v>
      </c>
      <c r="S3127" t="b">
        <v>0</v>
      </c>
      <c r="T3127" t="s">
        <v>8303</v>
      </c>
      <c r="U3127" s="6">
        <f t="shared" si="340"/>
        <v>42346.20685185185</v>
      </c>
      <c r="V3127" s="9">
        <f t="shared" si="342"/>
        <v>2015</v>
      </c>
      <c r="W3127" s="6">
        <f t="shared" si="341"/>
        <v>42376.20685185185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H3128" t="s">
        <v>8224</v>
      </c>
      <c r="I3128" t="s">
        <v>8246</v>
      </c>
      <c r="K3128">
        <v>1459121162</v>
      </c>
      <c r="L3128">
        <v>1456532762</v>
      </c>
      <c r="M3128" t="b">
        <v>0</v>
      </c>
      <c r="N3128">
        <v>17</v>
      </c>
      <c r="O3128" s="9">
        <f t="shared" si="336"/>
        <v>4.16</v>
      </c>
      <c r="P3128" s="12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t="b">
        <v>0</v>
      </c>
      <c r="T3128" t="s">
        <v>8303</v>
      </c>
      <c r="U3128" s="6">
        <f t="shared" si="340"/>
        <v>42427.018078703702</v>
      </c>
      <c r="V3128" s="9">
        <f t="shared" si="342"/>
        <v>2016</v>
      </c>
      <c r="W3128" s="6">
        <f t="shared" si="341"/>
        <v>42456.976412037038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H3129" t="s">
        <v>8224</v>
      </c>
      <c r="I3129" t="s">
        <v>8246</v>
      </c>
      <c r="K3129">
        <v>1425242029</v>
      </c>
      <c r="L3129">
        <v>1422650029</v>
      </c>
      <c r="M3129" t="b">
        <v>0</v>
      </c>
      <c r="N3129">
        <v>0</v>
      </c>
      <c r="O3129" s="9">
        <f t="shared" si="336"/>
        <v>0</v>
      </c>
      <c r="P3129" s="12">
        <f t="shared" si="337"/>
        <v>0</v>
      </c>
      <c r="Q3129" t="str">
        <f t="shared" si="338"/>
        <v>theater</v>
      </c>
      <c r="R3129" t="str">
        <f t="shared" si="339"/>
        <v>spaces</v>
      </c>
      <c r="S3129" t="b">
        <v>0</v>
      </c>
      <c r="T3129" t="s">
        <v>8303</v>
      </c>
      <c r="U3129" s="6">
        <f t="shared" si="340"/>
        <v>42034.856817129628</v>
      </c>
      <c r="V3129" s="9">
        <f t="shared" si="342"/>
        <v>2015</v>
      </c>
      <c r="W3129" s="6">
        <f t="shared" si="341"/>
        <v>42064.856817129628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H3130" t="s">
        <v>8224</v>
      </c>
      <c r="I3130" t="s">
        <v>8246</v>
      </c>
      <c r="K3130">
        <v>1489690141</v>
      </c>
      <c r="L3130">
        <v>1487101741</v>
      </c>
      <c r="M3130" t="b">
        <v>0</v>
      </c>
      <c r="N3130">
        <v>117</v>
      </c>
      <c r="O3130" s="9">
        <f t="shared" si="336"/>
        <v>108.60666666666667</v>
      </c>
      <c r="P3130" s="12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t="b">
        <v>0</v>
      </c>
      <c r="T3130" t="s">
        <v>8271</v>
      </c>
      <c r="U3130" s="6">
        <f t="shared" si="340"/>
        <v>42780.825706018513</v>
      </c>
      <c r="V3130" s="9">
        <f t="shared" si="342"/>
        <v>2017</v>
      </c>
      <c r="W3130" s="6">
        <f t="shared" si="341"/>
        <v>42810.784039351856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H3131" t="s">
        <v>8224</v>
      </c>
      <c r="I3131" t="s">
        <v>8246</v>
      </c>
      <c r="K3131">
        <v>1492542819</v>
      </c>
      <c r="L3131">
        <v>1489090419</v>
      </c>
      <c r="M3131" t="b">
        <v>0</v>
      </c>
      <c r="N3131">
        <v>1</v>
      </c>
      <c r="O3131" s="9">
        <f t="shared" si="336"/>
        <v>0.8</v>
      </c>
      <c r="P3131" s="12">
        <f t="shared" si="337"/>
        <v>10</v>
      </c>
      <c r="Q3131" t="str">
        <f t="shared" si="338"/>
        <v>theater</v>
      </c>
      <c r="R3131" t="str">
        <f t="shared" si="339"/>
        <v>plays</v>
      </c>
      <c r="S3131" t="b">
        <v>0</v>
      </c>
      <c r="T3131" t="s">
        <v>8271</v>
      </c>
      <c r="U3131" s="6">
        <f t="shared" si="340"/>
        <v>42803.842812499999</v>
      </c>
      <c r="V3131" s="9">
        <f t="shared" si="342"/>
        <v>2017</v>
      </c>
      <c r="W3131" s="6">
        <f t="shared" si="341"/>
        <v>42843.801145833335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H3132" t="s">
        <v>8224</v>
      </c>
      <c r="I3132" t="s">
        <v>8246</v>
      </c>
      <c r="K3132">
        <v>1492145940</v>
      </c>
      <c r="L3132">
        <v>1489504916</v>
      </c>
      <c r="M3132" t="b">
        <v>0</v>
      </c>
      <c r="N3132">
        <v>4</v>
      </c>
      <c r="O3132" s="9">
        <f t="shared" si="336"/>
        <v>3.75</v>
      </c>
      <c r="P3132" s="12">
        <f t="shared" si="337"/>
        <v>93.75</v>
      </c>
      <c r="Q3132" t="str">
        <f t="shared" si="338"/>
        <v>theater</v>
      </c>
      <c r="R3132" t="str">
        <f t="shared" si="339"/>
        <v>plays</v>
      </c>
      <c r="S3132" t="b">
        <v>0</v>
      </c>
      <c r="T3132" t="s">
        <v>8271</v>
      </c>
      <c r="U3132" s="6">
        <f t="shared" si="340"/>
        <v>42808.640231481477</v>
      </c>
      <c r="V3132" s="9">
        <f t="shared" si="342"/>
        <v>2017</v>
      </c>
      <c r="W3132" s="6">
        <f t="shared" si="341"/>
        <v>42839.207638888889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H3133" t="s">
        <v>8224</v>
      </c>
      <c r="I3133" t="s">
        <v>8246</v>
      </c>
      <c r="K3133">
        <v>1491656045</v>
      </c>
      <c r="L3133">
        <v>1489067645</v>
      </c>
      <c r="M3133" t="b">
        <v>0</v>
      </c>
      <c r="N3133">
        <v>12</v>
      </c>
      <c r="O3133" s="9">
        <f t="shared" si="336"/>
        <v>15.731707317073171</v>
      </c>
      <c r="P3133" s="12">
        <f t="shared" si="337"/>
        <v>53.75</v>
      </c>
      <c r="Q3133" t="str">
        <f t="shared" si="338"/>
        <v>theater</v>
      </c>
      <c r="R3133" t="str">
        <f t="shared" si="339"/>
        <v>plays</v>
      </c>
      <c r="S3133" t="b">
        <v>0</v>
      </c>
      <c r="T3133" t="s">
        <v>8271</v>
      </c>
      <c r="U3133" s="6">
        <f t="shared" si="340"/>
        <v>42803.579224537039</v>
      </c>
      <c r="V3133" s="9">
        <f t="shared" si="342"/>
        <v>2017</v>
      </c>
      <c r="W3133" s="6">
        <f t="shared" si="341"/>
        <v>42833.537557870368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H3134" t="s">
        <v>8224</v>
      </c>
      <c r="I3134" t="s">
        <v>8246</v>
      </c>
      <c r="K3134">
        <v>1492759460</v>
      </c>
      <c r="L3134">
        <v>1487579060</v>
      </c>
      <c r="M3134" t="b">
        <v>0</v>
      </c>
      <c r="N3134">
        <v>1</v>
      </c>
      <c r="O3134" s="9">
        <f t="shared" si="336"/>
        <v>3.3333333333333333E-2</v>
      </c>
      <c r="P3134" s="12">
        <f t="shared" si="337"/>
        <v>10</v>
      </c>
      <c r="Q3134" t="str">
        <f t="shared" si="338"/>
        <v>theater</v>
      </c>
      <c r="R3134" t="str">
        <f t="shared" si="339"/>
        <v>plays</v>
      </c>
      <c r="S3134" t="b">
        <v>0</v>
      </c>
      <c r="T3134" t="s">
        <v>8271</v>
      </c>
      <c r="U3134" s="6">
        <f t="shared" si="340"/>
        <v>42786.350231481483</v>
      </c>
      <c r="V3134" s="9">
        <f t="shared" si="342"/>
        <v>2017</v>
      </c>
      <c r="W3134" s="6">
        <f t="shared" si="341"/>
        <v>42846.308564814812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H3135" t="s">
        <v>8225</v>
      </c>
      <c r="I3135" t="s">
        <v>8247</v>
      </c>
      <c r="K3135">
        <v>1490358834</v>
      </c>
      <c r="L3135">
        <v>1487770434</v>
      </c>
      <c r="M3135" t="b">
        <v>0</v>
      </c>
      <c r="N3135">
        <v>16</v>
      </c>
      <c r="O3135" s="9">
        <f t="shared" si="336"/>
        <v>108</v>
      </c>
      <c r="P3135" s="12">
        <f t="shared" si="337"/>
        <v>33.75</v>
      </c>
      <c r="Q3135" t="str">
        <f t="shared" si="338"/>
        <v>theater</v>
      </c>
      <c r="R3135" t="str">
        <f t="shared" si="339"/>
        <v>plays</v>
      </c>
      <c r="S3135" t="b">
        <v>0</v>
      </c>
      <c r="T3135" t="s">
        <v>8271</v>
      </c>
      <c r="U3135" s="6">
        <f t="shared" si="340"/>
        <v>42788.565208333333</v>
      </c>
      <c r="V3135" s="9">
        <f t="shared" si="342"/>
        <v>2017</v>
      </c>
      <c r="W3135" s="6">
        <f t="shared" si="341"/>
        <v>42818.523541666669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H3136" t="s">
        <v>8225</v>
      </c>
      <c r="I3136" t="s">
        <v>8247</v>
      </c>
      <c r="K3136">
        <v>1490631419</v>
      </c>
      <c r="L3136">
        <v>1488820619</v>
      </c>
      <c r="M3136" t="b">
        <v>0</v>
      </c>
      <c r="N3136">
        <v>12</v>
      </c>
      <c r="O3136" s="9">
        <f t="shared" si="336"/>
        <v>22.5</v>
      </c>
      <c r="P3136" s="12">
        <f t="shared" si="337"/>
        <v>18.75</v>
      </c>
      <c r="Q3136" t="str">
        <f t="shared" si="338"/>
        <v>theater</v>
      </c>
      <c r="R3136" t="str">
        <f t="shared" si="339"/>
        <v>plays</v>
      </c>
      <c r="S3136" t="b">
        <v>0</v>
      </c>
      <c r="T3136" t="s">
        <v>8271</v>
      </c>
      <c r="U3136" s="6">
        <f t="shared" si="340"/>
        <v>42800.720127314809</v>
      </c>
      <c r="V3136" s="9">
        <f t="shared" si="342"/>
        <v>2017</v>
      </c>
      <c r="W3136" s="6">
        <f t="shared" si="341"/>
        <v>42821.678460648152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H3137" t="s">
        <v>8224</v>
      </c>
      <c r="I3137" t="s">
        <v>8246</v>
      </c>
      <c r="K3137">
        <v>1491277121</v>
      </c>
      <c r="L3137">
        <v>1489376321</v>
      </c>
      <c r="M3137" t="b">
        <v>0</v>
      </c>
      <c r="N3137">
        <v>7</v>
      </c>
      <c r="O3137" s="9">
        <f t="shared" si="336"/>
        <v>20.849420849420849</v>
      </c>
      <c r="P3137" s="12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t="b">
        <v>0</v>
      </c>
      <c r="T3137" t="s">
        <v>8271</v>
      </c>
      <c r="U3137" s="6">
        <f t="shared" si="340"/>
        <v>42807.151863425926</v>
      </c>
      <c r="V3137" s="9">
        <f t="shared" si="342"/>
        <v>2017</v>
      </c>
      <c r="W3137" s="6">
        <f t="shared" si="341"/>
        <v>42829.151863425926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H3138" t="s">
        <v>8225</v>
      </c>
      <c r="I3138" t="s">
        <v>8247</v>
      </c>
      <c r="K3138">
        <v>1491001140</v>
      </c>
      <c r="L3138">
        <v>1487847954</v>
      </c>
      <c r="M3138" t="b">
        <v>0</v>
      </c>
      <c r="N3138">
        <v>22</v>
      </c>
      <c r="O3138" s="9">
        <f t="shared" si="336"/>
        <v>127.8</v>
      </c>
      <c r="P3138" s="12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t="b">
        <v>0</v>
      </c>
      <c r="T3138" t="s">
        <v>8271</v>
      </c>
      <c r="U3138" s="6">
        <f t="shared" si="340"/>
        <v>42789.462430555555</v>
      </c>
      <c r="V3138" s="9">
        <f t="shared" si="342"/>
        <v>2017</v>
      </c>
      <c r="W3138" s="6">
        <f t="shared" si="341"/>
        <v>42825.957638888889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H3139" t="s">
        <v>8224</v>
      </c>
      <c r="I3139" t="s">
        <v>8246</v>
      </c>
      <c r="K3139">
        <v>1493838720</v>
      </c>
      <c r="L3139">
        <v>1489439669</v>
      </c>
      <c r="M3139" t="b">
        <v>0</v>
      </c>
      <c r="N3139">
        <v>1</v>
      </c>
      <c r="O3139" s="9">
        <f t="shared" ref="O3139:O3202" si="343">E3139*100/D3139</f>
        <v>3.3333333333333335</v>
      </c>
      <c r="P3139" s="12">
        <f t="shared" ref="P3139:P3202" si="344">IF(N3139=0,0,E3139/N3139)</f>
        <v>50</v>
      </c>
      <c r="Q3139" t="str">
        <f t="shared" ref="Q3139:Q3202" si="345">LEFT(T3139,FIND("/",T3139)-1)</f>
        <v>theater</v>
      </c>
      <c r="R3139" t="str">
        <f t="shared" ref="R3139:R3202" si="346">RIGHT(T3139,LEN(T3139)-FIND("/",T3139))</f>
        <v>plays</v>
      </c>
      <c r="S3139" t="b">
        <v>0</v>
      </c>
      <c r="T3139" t="s">
        <v>8271</v>
      </c>
      <c r="U3139" s="6">
        <f t="shared" ref="U3139:U3202" si="347">(L3139/86400)+DATE(1970,1,1)</f>
        <v>42807.885057870371</v>
      </c>
      <c r="V3139" s="9">
        <f t="shared" si="342"/>
        <v>2017</v>
      </c>
      <c r="W3139" s="6">
        <f t="shared" ref="W3139:W3202" si="348">(K3139/86400)+DATE(1970,1,1)</f>
        <v>42858.8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H3140" t="s">
        <v>8225</v>
      </c>
      <c r="I3140" t="s">
        <v>8247</v>
      </c>
      <c r="K3140">
        <v>1491233407</v>
      </c>
      <c r="L3140">
        <v>1489591807</v>
      </c>
      <c r="M3140" t="b">
        <v>0</v>
      </c>
      <c r="N3140">
        <v>0</v>
      </c>
      <c r="O3140" s="9">
        <f t="shared" si="343"/>
        <v>0</v>
      </c>
      <c r="P3140" s="12">
        <f t="shared" si="344"/>
        <v>0</v>
      </c>
      <c r="Q3140" t="str">
        <f t="shared" si="345"/>
        <v>theater</v>
      </c>
      <c r="R3140" t="str">
        <f t="shared" si="346"/>
        <v>plays</v>
      </c>
      <c r="S3140" t="b">
        <v>0</v>
      </c>
      <c r="T3140" t="s">
        <v>8271</v>
      </c>
      <c r="U3140" s="6">
        <f t="shared" si="347"/>
        <v>42809.645914351851</v>
      </c>
      <c r="V3140" s="9">
        <f t="shared" ref="V3140:V3203" si="349">YEAR(U3140)</f>
        <v>2017</v>
      </c>
      <c r="W3140" s="6">
        <f t="shared" si="348"/>
        <v>42828.645914351851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H3141" t="s">
        <v>8238</v>
      </c>
      <c r="I3141" t="s">
        <v>8256</v>
      </c>
      <c r="K3141">
        <v>1490416380</v>
      </c>
      <c r="L3141">
        <v>1487485760</v>
      </c>
      <c r="M3141" t="b">
        <v>0</v>
      </c>
      <c r="N3141">
        <v>6</v>
      </c>
      <c r="O3141" s="9">
        <f t="shared" si="343"/>
        <v>5.4</v>
      </c>
      <c r="P3141" s="12">
        <f t="shared" si="344"/>
        <v>450</v>
      </c>
      <c r="Q3141" t="str">
        <f t="shared" si="345"/>
        <v>theater</v>
      </c>
      <c r="R3141" t="str">
        <f t="shared" si="346"/>
        <v>plays</v>
      </c>
      <c r="S3141" t="b">
        <v>0</v>
      </c>
      <c r="T3141" t="s">
        <v>8271</v>
      </c>
      <c r="U3141" s="6">
        <f t="shared" si="347"/>
        <v>42785.270370370374</v>
      </c>
      <c r="V3141" s="9">
        <f t="shared" si="349"/>
        <v>2017</v>
      </c>
      <c r="W3141" s="6">
        <f t="shared" si="348"/>
        <v>42819.189583333333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H3142" t="s">
        <v>8230</v>
      </c>
      <c r="I3142" t="s">
        <v>8249</v>
      </c>
      <c r="K3142">
        <v>1491581703</v>
      </c>
      <c r="L3142">
        <v>1488993303</v>
      </c>
      <c r="M3142" t="b">
        <v>0</v>
      </c>
      <c r="N3142">
        <v>4</v>
      </c>
      <c r="O3142" s="9">
        <f t="shared" si="343"/>
        <v>0.96</v>
      </c>
      <c r="P3142" s="12">
        <f t="shared" si="344"/>
        <v>24</v>
      </c>
      <c r="Q3142" t="str">
        <f t="shared" si="345"/>
        <v>theater</v>
      </c>
      <c r="R3142" t="str">
        <f t="shared" si="346"/>
        <v>plays</v>
      </c>
      <c r="S3142" t="b">
        <v>0</v>
      </c>
      <c r="T3142" t="s">
        <v>8271</v>
      </c>
      <c r="U3142" s="6">
        <f t="shared" si="347"/>
        <v>42802.718784722223</v>
      </c>
      <c r="V3142" s="9">
        <f t="shared" si="349"/>
        <v>2017</v>
      </c>
      <c r="W3142" s="6">
        <f t="shared" si="348"/>
        <v>42832.677118055552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H3143" t="s">
        <v>8233</v>
      </c>
      <c r="I3143" t="s">
        <v>8249</v>
      </c>
      <c r="K3143">
        <v>1492372800</v>
      </c>
      <c r="L3143">
        <v>1488823488</v>
      </c>
      <c r="M3143" t="b">
        <v>0</v>
      </c>
      <c r="N3143">
        <v>8</v>
      </c>
      <c r="O3143" s="9">
        <f t="shared" si="343"/>
        <v>51.6</v>
      </c>
      <c r="P3143" s="12">
        <f t="shared" si="344"/>
        <v>32.25</v>
      </c>
      <c r="Q3143" t="str">
        <f t="shared" si="345"/>
        <v>theater</v>
      </c>
      <c r="R3143" t="str">
        <f t="shared" si="346"/>
        <v>plays</v>
      </c>
      <c r="S3143" t="b">
        <v>0</v>
      </c>
      <c r="T3143" t="s">
        <v>8271</v>
      </c>
      <c r="U3143" s="6">
        <f t="shared" si="347"/>
        <v>42800.753333333334</v>
      </c>
      <c r="V3143" s="9">
        <f t="shared" si="349"/>
        <v>2017</v>
      </c>
      <c r="W3143" s="6">
        <f t="shared" si="348"/>
        <v>42841.833333333328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H3144" t="s">
        <v>8225</v>
      </c>
      <c r="I3144" t="s">
        <v>8247</v>
      </c>
      <c r="K3144">
        <v>1489922339</v>
      </c>
      <c r="L3144">
        <v>1487333939</v>
      </c>
      <c r="M3144" t="b">
        <v>0</v>
      </c>
      <c r="N3144">
        <v>3</v>
      </c>
      <c r="O3144" s="9">
        <f t="shared" si="343"/>
        <v>1.6363636363636365</v>
      </c>
      <c r="P3144" s="12">
        <f t="shared" si="344"/>
        <v>15</v>
      </c>
      <c r="Q3144" t="str">
        <f t="shared" si="345"/>
        <v>theater</v>
      </c>
      <c r="R3144" t="str">
        <f t="shared" si="346"/>
        <v>plays</v>
      </c>
      <c r="S3144" t="b">
        <v>0</v>
      </c>
      <c r="T3144" t="s">
        <v>8271</v>
      </c>
      <c r="U3144" s="6">
        <f t="shared" si="347"/>
        <v>42783.513182870374</v>
      </c>
      <c r="V3144" s="9">
        <f t="shared" si="349"/>
        <v>2017</v>
      </c>
      <c r="W3144" s="6">
        <f t="shared" si="348"/>
        <v>42813.471516203703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H3145" t="s">
        <v>8225</v>
      </c>
      <c r="I3145" t="s">
        <v>8247</v>
      </c>
      <c r="K3145">
        <v>1491726956</v>
      </c>
      <c r="L3145">
        <v>1489480556</v>
      </c>
      <c r="M3145" t="b">
        <v>0</v>
      </c>
      <c r="N3145">
        <v>0</v>
      </c>
      <c r="O3145" s="9">
        <f t="shared" si="343"/>
        <v>0</v>
      </c>
      <c r="P3145" s="12">
        <f t="shared" si="344"/>
        <v>0</v>
      </c>
      <c r="Q3145" t="str">
        <f t="shared" si="345"/>
        <v>theater</v>
      </c>
      <c r="R3145" t="str">
        <f t="shared" si="346"/>
        <v>plays</v>
      </c>
      <c r="S3145" t="b">
        <v>0</v>
      </c>
      <c r="T3145" t="s">
        <v>8271</v>
      </c>
      <c r="U3145" s="6">
        <f t="shared" si="347"/>
        <v>42808.358287037037</v>
      </c>
      <c r="V3145" s="9">
        <f t="shared" si="349"/>
        <v>2017</v>
      </c>
      <c r="W3145" s="6">
        <f t="shared" si="348"/>
        <v>42834.358287037037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H3146" t="s">
        <v>8224</v>
      </c>
      <c r="I3146" t="s">
        <v>8246</v>
      </c>
      <c r="K3146">
        <v>1489903200</v>
      </c>
      <c r="L3146">
        <v>1488459307</v>
      </c>
      <c r="M3146" t="b">
        <v>0</v>
      </c>
      <c r="N3146">
        <v>30</v>
      </c>
      <c r="O3146" s="9">
        <f t="shared" si="343"/>
        <v>75.400000000000006</v>
      </c>
      <c r="P3146" s="12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t="b">
        <v>0</v>
      </c>
      <c r="T3146" t="s">
        <v>8271</v>
      </c>
      <c r="U3146" s="6">
        <f t="shared" si="347"/>
        <v>42796.538275462968</v>
      </c>
      <c r="V3146" s="9">
        <f t="shared" si="349"/>
        <v>2017</v>
      </c>
      <c r="W3146" s="6">
        <f t="shared" si="348"/>
        <v>42813.25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H3147" t="s">
        <v>8224</v>
      </c>
      <c r="I3147" t="s">
        <v>8246</v>
      </c>
      <c r="K3147">
        <v>1490659134</v>
      </c>
      <c r="L3147">
        <v>1485478734</v>
      </c>
      <c r="M3147" t="b">
        <v>0</v>
      </c>
      <c r="N3147">
        <v>0</v>
      </c>
      <c r="O3147" s="9">
        <f t="shared" si="343"/>
        <v>0</v>
      </c>
      <c r="P3147" s="12">
        <f t="shared" si="344"/>
        <v>0</v>
      </c>
      <c r="Q3147" t="str">
        <f t="shared" si="345"/>
        <v>theater</v>
      </c>
      <c r="R3147" t="str">
        <f t="shared" si="346"/>
        <v>plays</v>
      </c>
      <c r="S3147" t="b">
        <v>0</v>
      </c>
      <c r="T3147" t="s">
        <v>8271</v>
      </c>
      <c r="U3147" s="6">
        <f t="shared" si="347"/>
        <v>42762.040902777779</v>
      </c>
      <c r="V3147" s="9">
        <f t="shared" si="349"/>
        <v>2017</v>
      </c>
      <c r="W3147" s="6">
        <f t="shared" si="348"/>
        <v>42821.999236111107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H3148" t="s">
        <v>8238</v>
      </c>
      <c r="I3148" t="s">
        <v>8256</v>
      </c>
      <c r="K3148">
        <v>1492356166</v>
      </c>
      <c r="L3148">
        <v>1488471766</v>
      </c>
      <c r="M3148" t="b">
        <v>0</v>
      </c>
      <c r="N3148">
        <v>12</v>
      </c>
      <c r="O3148" s="9">
        <f t="shared" si="343"/>
        <v>10.5</v>
      </c>
      <c r="P3148" s="12">
        <f t="shared" si="344"/>
        <v>437.5</v>
      </c>
      <c r="Q3148" t="str">
        <f t="shared" si="345"/>
        <v>theater</v>
      </c>
      <c r="R3148" t="str">
        <f t="shared" si="346"/>
        <v>plays</v>
      </c>
      <c r="S3148" t="b">
        <v>0</v>
      </c>
      <c r="T3148" t="s">
        <v>8271</v>
      </c>
      <c r="U3148" s="6">
        <f t="shared" si="347"/>
        <v>42796.682476851856</v>
      </c>
      <c r="V3148" s="9">
        <f t="shared" si="349"/>
        <v>2017</v>
      </c>
      <c r="W3148" s="6">
        <f t="shared" si="348"/>
        <v>42841.640810185185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H3149" t="s">
        <v>8224</v>
      </c>
      <c r="I3149" t="s">
        <v>8246</v>
      </c>
      <c r="K3149">
        <v>1415319355</v>
      </c>
      <c r="L3149">
        <v>1411859755</v>
      </c>
      <c r="M3149" t="b">
        <v>1</v>
      </c>
      <c r="N3149">
        <v>213</v>
      </c>
      <c r="O3149" s="9">
        <f t="shared" si="343"/>
        <v>117.52500000000001</v>
      </c>
      <c r="P3149" s="12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t="b">
        <v>1</v>
      </c>
      <c r="T3149" t="s">
        <v>8271</v>
      </c>
      <c r="U3149" s="6">
        <f t="shared" si="347"/>
        <v>41909.96938657407</v>
      </c>
      <c r="V3149" s="9">
        <f t="shared" si="349"/>
        <v>2014</v>
      </c>
      <c r="W3149" s="6">
        <f t="shared" si="348"/>
        <v>41950.011053240742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H3150" t="s">
        <v>8224</v>
      </c>
      <c r="I3150" t="s">
        <v>8246</v>
      </c>
      <c r="K3150">
        <v>1412136000</v>
      </c>
      <c r="L3150">
        <v>1410278284</v>
      </c>
      <c r="M3150" t="b">
        <v>1</v>
      </c>
      <c r="N3150">
        <v>57</v>
      </c>
      <c r="O3150" s="9">
        <f t="shared" si="343"/>
        <v>131.16666666666666</v>
      </c>
      <c r="P3150" s="12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t="b">
        <v>1</v>
      </c>
      <c r="T3150" t="s">
        <v>8271</v>
      </c>
      <c r="U3150" s="6">
        <f t="shared" si="347"/>
        <v>41891.665324074071</v>
      </c>
      <c r="V3150" s="9">
        <f t="shared" si="349"/>
        <v>2014</v>
      </c>
      <c r="W3150" s="6">
        <f t="shared" si="348"/>
        <v>41913.166666666664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H3151" t="s">
        <v>8224</v>
      </c>
      <c r="I3151" t="s">
        <v>8246</v>
      </c>
      <c r="K3151">
        <v>1354845600</v>
      </c>
      <c r="L3151">
        <v>1352766300</v>
      </c>
      <c r="M3151" t="b">
        <v>1</v>
      </c>
      <c r="N3151">
        <v>25</v>
      </c>
      <c r="O3151" s="9">
        <f t="shared" si="343"/>
        <v>104</v>
      </c>
      <c r="P3151" s="12">
        <f t="shared" si="344"/>
        <v>52</v>
      </c>
      <c r="Q3151" t="str">
        <f t="shared" si="345"/>
        <v>theater</v>
      </c>
      <c r="R3151" t="str">
        <f t="shared" si="346"/>
        <v>plays</v>
      </c>
      <c r="S3151" t="b">
        <v>1</v>
      </c>
      <c r="T3151" t="s">
        <v>8271</v>
      </c>
      <c r="U3151" s="6">
        <f t="shared" si="347"/>
        <v>41226.017361111109</v>
      </c>
      <c r="V3151" s="9">
        <f t="shared" si="349"/>
        <v>2012</v>
      </c>
      <c r="W3151" s="6">
        <f t="shared" si="348"/>
        <v>41250.083333333336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H3152" t="s">
        <v>8224</v>
      </c>
      <c r="I3152" t="s">
        <v>8246</v>
      </c>
      <c r="K3152">
        <v>1295928000</v>
      </c>
      <c r="L3152">
        <v>1288160403</v>
      </c>
      <c r="M3152" t="b">
        <v>1</v>
      </c>
      <c r="N3152">
        <v>104</v>
      </c>
      <c r="O3152" s="9">
        <f t="shared" si="343"/>
        <v>101</v>
      </c>
      <c r="P3152" s="1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t="b">
        <v>1</v>
      </c>
      <c r="T3152" t="s">
        <v>8271</v>
      </c>
      <c r="U3152" s="6">
        <f t="shared" si="347"/>
        <v>40478.263923611114</v>
      </c>
      <c r="V3152" s="9">
        <f t="shared" si="349"/>
        <v>2010</v>
      </c>
      <c r="W3152" s="6">
        <f t="shared" si="348"/>
        <v>40568.166666666664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H3153" t="s">
        <v>8224</v>
      </c>
      <c r="I3153" t="s">
        <v>8246</v>
      </c>
      <c r="K3153">
        <v>1410379774</v>
      </c>
      <c r="L3153">
        <v>1407787774</v>
      </c>
      <c r="M3153" t="b">
        <v>1</v>
      </c>
      <c r="N3153">
        <v>34</v>
      </c>
      <c r="O3153" s="9">
        <f t="shared" si="343"/>
        <v>100.4</v>
      </c>
      <c r="P3153" s="12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t="b">
        <v>1</v>
      </c>
      <c r="T3153" t="s">
        <v>8271</v>
      </c>
      <c r="U3153" s="6">
        <f t="shared" si="347"/>
        <v>41862.83997685185</v>
      </c>
      <c r="V3153" s="9">
        <f t="shared" si="349"/>
        <v>2014</v>
      </c>
      <c r="W3153" s="6">
        <f t="shared" si="348"/>
        <v>41892.83997685185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H3154" t="s">
        <v>8225</v>
      </c>
      <c r="I3154" t="s">
        <v>8247</v>
      </c>
      <c r="K3154">
        <v>1383425367</v>
      </c>
      <c r="L3154">
        <v>1380833367</v>
      </c>
      <c r="M3154" t="b">
        <v>1</v>
      </c>
      <c r="N3154">
        <v>67</v>
      </c>
      <c r="O3154" s="9">
        <f t="shared" si="343"/>
        <v>105.95454545454545</v>
      </c>
      <c r="P3154" s="12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t="b">
        <v>1</v>
      </c>
      <c r="T3154" t="s">
        <v>8271</v>
      </c>
      <c r="U3154" s="6">
        <f t="shared" si="347"/>
        <v>41550.867673611108</v>
      </c>
      <c r="V3154" s="9">
        <f t="shared" si="349"/>
        <v>2013</v>
      </c>
      <c r="W3154" s="6">
        <f t="shared" si="348"/>
        <v>41580.867673611108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H3155" t="s">
        <v>8224</v>
      </c>
      <c r="I3155" t="s">
        <v>8246</v>
      </c>
      <c r="K3155">
        <v>1304225940</v>
      </c>
      <c r="L3155">
        <v>1301542937</v>
      </c>
      <c r="M3155" t="b">
        <v>1</v>
      </c>
      <c r="N3155">
        <v>241</v>
      </c>
      <c r="O3155" s="9">
        <f t="shared" si="343"/>
        <v>335.58333333333331</v>
      </c>
      <c r="P3155" s="12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t="b">
        <v>1</v>
      </c>
      <c r="T3155" t="s">
        <v>8271</v>
      </c>
      <c r="U3155" s="6">
        <f t="shared" si="347"/>
        <v>40633.154363425929</v>
      </c>
      <c r="V3155" s="9">
        <f t="shared" si="349"/>
        <v>2011</v>
      </c>
      <c r="W3155" s="6">
        <f t="shared" si="348"/>
        <v>40664.207638888889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H3156" t="s">
        <v>8224</v>
      </c>
      <c r="I3156" t="s">
        <v>8246</v>
      </c>
      <c r="K3156">
        <v>1333310458</v>
      </c>
      <c r="L3156">
        <v>1330722058</v>
      </c>
      <c r="M3156" t="b">
        <v>1</v>
      </c>
      <c r="N3156">
        <v>123</v>
      </c>
      <c r="O3156" s="9">
        <f t="shared" si="343"/>
        <v>112.92857142857143</v>
      </c>
      <c r="P3156" s="12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t="b">
        <v>1</v>
      </c>
      <c r="T3156" t="s">
        <v>8271</v>
      </c>
      <c r="U3156" s="6">
        <f t="shared" si="347"/>
        <v>40970.875671296293</v>
      </c>
      <c r="V3156" s="9">
        <f t="shared" si="349"/>
        <v>2012</v>
      </c>
      <c r="W3156" s="6">
        <f t="shared" si="348"/>
        <v>41000.834004629629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H3157" t="s">
        <v>8225</v>
      </c>
      <c r="I3157" t="s">
        <v>8247</v>
      </c>
      <c r="K3157">
        <v>1356004725</v>
      </c>
      <c r="L3157">
        <v>1353412725</v>
      </c>
      <c r="M3157" t="b">
        <v>1</v>
      </c>
      <c r="N3157">
        <v>302</v>
      </c>
      <c r="O3157" s="9">
        <f t="shared" si="343"/>
        <v>188.50460000000001</v>
      </c>
      <c r="P3157" s="12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t="b">
        <v>1</v>
      </c>
      <c r="T3157" t="s">
        <v>8271</v>
      </c>
      <c r="U3157" s="6">
        <f t="shared" si="347"/>
        <v>41233.499131944445</v>
      </c>
      <c r="V3157" s="9">
        <f t="shared" si="349"/>
        <v>2012</v>
      </c>
      <c r="W3157" s="6">
        <f t="shared" si="348"/>
        <v>41263.499131944445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H3158" t="s">
        <v>8224</v>
      </c>
      <c r="I3158" t="s">
        <v>8246</v>
      </c>
      <c r="K3158">
        <v>1338591144</v>
      </c>
      <c r="L3158">
        <v>1335567144</v>
      </c>
      <c r="M3158" t="b">
        <v>1</v>
      </c>
      <c r="N3158">
        <v>89</v>
      </c>
      <c r="O3158" s="9">
        <f t="shared" si="343"/>
        <v>101.81818181818181</v>
      </c>
      <c r="P3158" s="12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t="b">
        <v>1</v>
      </c>
      <c r="T3158" t="s">
        <v>8271</v>
      </c>
      <c r="U3158" s="6">
        <f t="shared" si="347"/>
        <v>41026.953055555554</v>
      </c>
      <c r="V3158" s="9">
        <f t="shared" si="349"/>
        <v>2012</v>
      </c>
      <c r="W3158" s="6">
        <f t="shared" si="348"/>
        <v>41061.953055555554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H3159" t="s">
        <v>8224</v>
      </c>
      <c r="I3159" t="s">
        <v>8246</v>
      </c>
      <c r="K3159">
        <v>1405746000</v>
      </c>
      <c r="L3159">
        <v>1404932105</v>
      </c>
      <c r="M3159" t="b">
        <v>1</v>
      </c>
      <c r="N3159">
        <v>41</v>
      </c>
      <c r="O3159" s="9">
        <f t="shared" si="343"/>
        <v>101</v>
      </c>
      <c r="P3159" s="12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t="b">
        <v>1</v>
      </c>
      <c r="T3159" t="s">
        <v>8271</v>
      </c>
      <c r="U3159" s="6">
        <f t="shared" si="347"/>
        <v>41829.788252314815</v>
      </c>
      <c r="V3159" s="9">
        <f t="shared" si="349"/>
        <v>2014</v>
      </c>
      <c r="W3159" s="6">
        <f t="shared" si="348"/>
        <v>41839.208333333336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H3160" t="s">
        <v>8224</v>
      </c>
      <c r="I3160" t="s">
        <v>8246</v>
      </c>
      <c r="K3160">
        <v>1374523752</v>
      </c>
      <c r="L3160">
        <v>1371931752</v>
      </c>
      <c r="M3160" t="b">
        <v>1</v>
      </c>
      <c r="N3160">
        <v>69</v>
      </c>
      <c r="O3160" s="9">
        <f t="shared" si="343"/>
        <v>114</v>
      </c>
      <c r="P3160" s="12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t="b">
        <v>1</v>
      </c>
      <c r="T3160" t="s">
        <v>8271</v>
      </c>
      <c r="U3160" s="6">
        <f t="shared" si="347"/>
        <v>41447.839722222227</v>
      </c>
      <c r="V3160" s="9">
        <f t="shared" si="349"/>
        <v>2013</v>
      </c>
      <c r="W3160" s="6">
        <f t="shared" si="348"/>
        <v>41477.839722222227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H3161" t="s">
        <v>8224</v>
      </c>
      <c r="I3161" t="s">
        <v>8246</v>
      </c>
      <c r="K3161">
        <v>1326927600</v>
      </c>
      <c r="L3161">
        <v>1323221761</v>
      </c>
      <c r="M3161" t="b">
        <v>1</v>
      </c>
      <c r="N3161">
        <v>52</v>
      </c>
      <c r="O3161" s="9">
        <f t="shared" si="343"/>
        <v>133.48133333333334</v>
      </c>
      <c r="P3161" s="12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t="b">
        <v>1</v>
      </c>
      <c r="T3161" t="s">
        <v>8271</v>
      </c>
      <c r="U3161" s="6">
        <f t="shared" si="347"/>
        <v>40884.066678240742</v>
      </c>
      <c r="V3161" s="9">
        <f t="shared" si="349"/>
        <v>2011</v>
      </c>
      <c r="W3161" s="6">
        <f t="shared" si="348"/>
        <v>40926.958333333336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H3162" t="s">
        <v>8224</v>
      </c>
      <c r="I3162" t="s">
        <v>8246</v>
      </c>
      <c r="K3162">
        <v>1407905940</v>
      </c>
      <c r="L3162">
        <v>1405923687</v>
      </c>
      <c r="M3162" t="b">
        <v>1</v>
      </c>
      <c r="N3162">
        <v>57</v>
      </c>
      <c r="O3162" s="9">
        <f t="shared" si="343"/>
        <v>101.53333333333333</v>
      </c>
      <c r="P3162" s="1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t="b">
        <v>1</v>
      </c>
      <c r="T3162" t="s">
        <v>8271</v>
      </c>
      <c r="U3162" s="6">
        <f t="shared" si="347"/>
        <v>41841.26489583333</v>
      </c>
      <c r="V3162" s="9">
        <f t="shared" si="349"/>
        <v>2014</v>
      </c>
      <c r="W3162" s="6">
        <f t="shared" si="348"/>
        <v>41864.207638888889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H3163" t="s">
        <v>8225</v>
      </c>
      <c r="I3163" t="s">
        <v>8247</v>
      </c>
      <c r="K3163">
        <v>1413377522</v>
      </c>
      <c r="L3163">
        <v>1410785522</v>
      </c>
      <c r="M3163" t="b">
        <v>1</v>
      </c>
      <c r="N3163">
        <v>74</v>
      </c>
      <c r="O3163" s="9">
        <f t="shared" si="343"/>
        <v>105.1</v>
      </c>
      <c r="P3163" s="12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t="b">
        <v>1</v>
      </c>
      <c r="T3163" t="s">
        <v>8271</v>
      </c>
      <c r="U3163" s="6">
        <f t="shared" si="347"/>
        <v>41897.536134259259</v>
      </c>
      <c r="V3163" s="9">
        <f t="shared" si="349"/>
        <v>2014</v>
      </c>
      <c r="W3163" s="6">
        <f t="shared" si="348"/>
        <v>41927.536134259259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H3164" t="s">
        <v>8224</v>
      </c>
      <c r="I3164" t="s">
        <v>8246</v>
      </c>
      <c r="K3164">
        <v>1404698400</v>
      </c>
      <c r="L3164">
        <v>1402331262</v>
      </c>
      <c r="M3164" t="b">
        <v>1</v>
      </c>
      <c r="N3164">
        <v>63</v>
      </c>
      <c r="O3164" s="9">
        <f t="shared" si="343"/>
        <v>127.15</v>
      </c>
      <c r="P3164" s="12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t="b">
        <v>1</v>
      </c>
      <c r="T3164" t="s">
        <v>8271</v>
      </c>
      <c r="U3164" s="6">
        <f t="shared" si="347"/>
        <v>41799.685902777775</v>
      </c>
      <c r="V3164" s="9">
        <f t="shared" si="349"/>
        <v>2014</v>
      </c>
      <c r="W3164" s="6">
        <f t="shared" si="348"/>
        <v>41827.083333333336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H3165" t="s">
        <v>8224</v>
      </c>
      <c r="I3165" t="s">
        <v>8246</v>
      </c>
      <c r="K3165">
        <v>1402855525</v>
      </c>
      <c r="L3165">
        <v>1400263525</v>
      </c>
      <c r="M3165" t="b">
        <v>1</v>
      </c>
      <c r="N3165">
        <v>72</v>
      </c>
      <c r="O3165" s="9">
        <f t="shared" si="343"/>
        <v>111.15384615384616</v>
      </c>
      <c r="P3165" s="12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t="b">
        <v>1</v>
      </c>
      <c r="T3165" t="s">
        <v>8271</v>
      </c>
      <c r="U3165" s="6">
        <f t="shared" si="347"/>
        <v>41775.753761574073</v>
      </c>
      <c r="V3165" s="9">
        <f t="shared" si="349"/>
        <v>2014</v>
      </c>
      <c r="W3165" s="6">
        <f t="shared" si="348"/>
        <v>41805.753761574073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H3166" t="s">
        <v>8224</v>
      </c>
      <c r="I3166" t="s">
        <v>8246</v>
      </c>
      <c r="K3166">
        <v>1402341615</v>
      </c>
      <c r="L3166">
        <v>1399490415</v>
      </c>
      <c r="M3166" t="b">
        <v>1</v>
      </c>
      <c r="N3166">
        <v>71</v>
      </c>
      <c r="O3166" s="9">
        <f t="shared" si="343"/>
        <v>106.76</v>
      </c>
      <c r="P3166" s="12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t="b">
        <v>1</v>
      </c>
      <c r="T3166" t="s">
        <v>8271</v>
      </c>
      <c r="U3166" s="6">
        <f t="shared" si="347"/>
        <v>41766.805729166663</v>
      </c>
      <c r="V3166" s="9">
        <f t="shared" si="349"/>
        <v>2014</v>
      </c>
      <c r="W3166" s="6">
        <f t="shared" si="348"/>
        <v>41799.805729166663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H3167" t="s">
        <v>8224</v>
      </c>
      <c r="I3167" t="s">
        <v>8246</v>
      </c>
      <c r="K3167">
        <v>1304395140</v>
      </c>
      <c r="L3167">
        <v>1302493760</v>
      </c>
      <c r="M3167" t="b">
        <v>1</v>
      </c>
      <c r="N3167">
        <v>21</v>
      </c>
      <c r="O3167" s="9">
        <f t="shared" si="343"/>
        <v>162.66666666666666</v>
      </c>
      <c r="P3167" s="12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t="b">
        <v>1</v>
      </c>
      <c r="T3167" t="s">
        <v>8271</v>
      </c>
      <c r="U3167" s="6">
        <f t="shared" si="347"/>
        <v>40644.159259259257</v>
      </c>
      <c r="V3167" s="9">
        <f t="shared" si="349"/>
        <v>2011</v>
      </c>
      <c r="W3167" s="6">
        <f t="shared" si="348"/>
        <v>40666.165972222225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H3168" t="s">
        <v>8224</v>
      </c>
      <c r="I3168" t="s">
        <v>8246</v>
      </c>
      <c r="K3168">
        <v>1416988740</v>
      </c>
      <c r="L3168">
        <v>1414514153</v>
      </c>
      <c r="M3168" t="b">
        <v>1</v>
      </c>
      <c r="N3168">
        <v>930</v>
      </c>
      <c r="O3168" s="9">
        <f t="shared" si="343"/>
        <v>160.22808571428573</v>
      </c>
      <c r="P3168" s="12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t="b">
        <v>1</v>
      </c>
      <c r="T3168" t="s">
        <v>8271</v>
      </c>
      <c r="U3168" s="6">
        <f t="shared" si="347"/>
        <v>41940.69158564815</v>
      </c>
      <c r="V3168" s="9">
        <f t="shared" si="349"/>
        <v>2014</v>
      </c>
      <c r="W3168" s="6">
        <f t="shared" si="348"/>
        <v>41969.332638888889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H3169" t="s">
        <v>8224</v>
      </c>
      <c r="I3169" t="s">
        <v>8246</v>
      </c>
      <c r="K3169">
        <v>1406952781</v>
      </c>
      <c r="L3169">
        <v>1405743181</v>
      </c>
      <c r="M3169" t="b">
        <v>1</v>
      </c>
      <c r="N3169">
        <v>55</v>
      </c>
      <c r="O3169" s="9">
        <f t="shared" si="343"/>
        <v>116.16666666666667</v>
      </c>
      <c r="P3169" s="12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t="b">
        <v>1</v>
      </c>
      <c r="T3169" t="s">
        <v>8271</v>
      </c>
      <c r="U3169" s="6">
        <f t="shared" si="347"/>
        <v>41839.175706018519</v>
      </c>
      <c r="V3169" s="9">
        <f t="shared" si="349"/>
        <v>2014</v>
      </c>
      <c r="W3169" s="6">
        <f t="shared" si="348"/>
        <v>41853.175706018519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H3170" t="s">
        <v>8224</v>
      </c>
      <c r="I3170" t="s">
        <v>8246</v>
      </c>
      <c r="K3170">
        <v>1402696800</v>
      </c>
      <c r="L3170">
        <v>1399948353</v>
      </c>
      <c r="M3170" t="b">
        <v>1</v>
      </c>
      <c r="N3170">
        <v>61</v>
      </c>
      <c r="O3170" s="9">
        <f t="shared" si="343"/>
        <v>124.2</v>
      </c>
      <c r="P3170" s="12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t="b">
        <v>1</v>
      </c>
      <c r="T3170" t="s">
        <v>8271</v>
      </c>
      <c r="U3170" s="6">
        <f t="shared" si="347"/>
        <v>41772.105937500004</v>
      </c>
      <c r="V3170" s="9">
        <f t="shared" si="349"/>
        <v>2014</v>
      </c>
      <c r="W3170" s="6">
        <f t="shared" si="348"/>
        <v>41803.916666666664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H3171" t="s">
        <v>8224</v>
      </c>
      <c r="I3171" t="s">
        <v>8246</v>
      </c>
      <c r="K3171">
        <v>1386910740</v>
      </c>
      <c r="L3171">
        <v>1384364561</v>
      </c>
      <c r="M3171" t="b">
        <v>1</v>
      </c>
      <c r="N3171">
        <v>82</v>
      </c>
      <c r="O3171" s="9">
        <f t="shared" si="343"/>
        <v>103.0125</v>
      </c>
      <c r="P3171" s="12">
        <f t="shared" si="344"/>
        <v>100.5</v>
      </c>
      <c r="Q3171" t="str">
        <f t="shared" si="345"/>
        <v>theater</v>
      </c>
      <c r="R3171" t="str">
        <f t="shared" si="346"/>
        <v>plays</v>
      </c>
      <c r="S3171" t="b">
        <v>1</v>
      </c>
      <c r="T3171" t="s">
        <v>8271</v>
      </c>
      <c r="U3171" s="6">
        <f t="shared" si="347"/>
        <v>41591.737974537034</v>
      </c>
      <c r="V3171" s="9">
        <f t="shared" si="349"/>
        <v>2013</v>
      </c>
      <c r="W3171" s="6">
        <f t="shared" si="348"/>
        <v>41621.207638888889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H3172" t="s">
        <v>8224</v>
      </c>
      <c r="I3172" t="s">
        <v>8246</v>
      </c>
      <c r="K3172">
        <v>1404273600</v>
      </c>
      <c r="L3172">
        <v>1401414944</v>
      </c>
      <c r="M3172" t="b">
        <v>1</v>
      </c>
      <c r="N3172">
        <v>71</v>
      </c>
      <c r="O3172" s="9">
        <f t="shared" si="343"/>
        <v>112.25</v>
      </c>
      <c r="P3172" s="1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t="b">
        <v>1</v>
      </c>
      <c r="T3172" t="s">
        <v>8271</v>
      </c>
      <c r="U3172" s="6">
        <f t="shared" si="347"/>
        <v>41789.080370370371</v>
      </c>
      <c r="V3172" s="9">
        <f t="shared" si="349"/>
        <v>2014</v>
      </c>
      <c r="W3172" s="6">
        <f t="shared" si="348"/>
        <v>41822.166666666664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H3173" t="s">
        <v>8225</v>
      </c>
      <c r="I3173" t="s">
        <v>8247</v>
      </c>
      <c r="K3173">
        <v>1462545358</v>
      </c>
      <c r="L3173">
        <v>1459953358</v>
      </c>
      <c r="M3173" t="b">
        <v>1</v>
      </c>
      <c r="N3173">
        <v>117</v>
      </c>
      <c r="O3173" s="9">
        <f t="shared" si="343"/>
        <v>108.81428571428572</v>
      </c>
      <c r="P3173" s="12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t="b">
        <v>1</v>
      </c>
      <c r="T3173" t="s">
        <v>8271</v>
      </c>
      <c r="U3173" s="6">
        <f t="shared" si="347"/>
        <v>42466.608310185184</v>
      </c>
      <c r="V3173" s="9">
        <f t="shared" si="349"/>
        <v>2016</v>
      </c>
      <c r="W3173" s="6">
        <f t="shared" si="348"/>
        <v>42496.608310185184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H3174" t="s">
        <v>8224</v>
      </c>
      <c r="I3174" t="s">
        <v>8246</v>
      </c>
      <c r="K3174">
        <v>1329240668</v>
      </c>
      <c r="L3174">
        <v>1326648668</v>
      </c>
      <c r="M3174" t="b">
        <v>1</v>
      </c>
      <c r="N3174">
        <v>29</v>
      </c>
      <c r="O3174" s="9">
        <f t="shared" si="343"/>
        <v>115</v>
      </c>
      <c r="P3174" s="12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t="b">
        <v>1</v>
      </c>
      <c r="T3174" t="s">
        <v>8271</v>
      </c>
      <c r="U3174" s="6">
        <f t="shared" si="347"/>
        <v>40923.729953703703</v>
      </c>
      <c r="V3174" s="9">
        <f t="shared" si="349"/>
        <v>2012</v>
      </c>
      <c r="W3174" s="6">
        <f t="shared" si="348"/>
        <v>40953.729953703703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H3175" t="s">
        <v>8224</v>
      </c>
      <c r="I3175" t="s">
        <v>8246</v>
      </c>
      <c r="K3175">
        <v>1411765492</v>
      </c>
      <c r="L3175">
        <v>1409173492</v>
      </c>
      <c r="M3175" t="b">
        <v>1</v>
      </c>
      <c r="N3175">
        <v>74</v>
      </c>
      <c r="O3175" s="9">
        <f t="shared" si="343"/>
        <v>103</v>
      </c>
      <c r="P3175" s="12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t="b">
        <v>1</v>
      </c>
      <c r="T3175" t="s">
        <v>8271</v>
      </c>
      <c r="U3175" s="6">
        <f t="shared" si="347"/>
        <v>41878.878379629634</v>
      </c>
      <c r="V3175" s="9">
        <f t="shared" si="349"/>
        <v>2014</v>
      </c>
      <c r="W3175" s="6">
        <f t="shared" si="348"/>
        <v>41908.878379629634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H3176" t="s">
        <v>8224</v>
      </c>
      <c r="I3176" t="s">
        <v>8246</v>
      </c>
      <c r="K3176">
        <v>1408999508</v>
      </c>
      <c r="L3176">
        <v>1407789908</v>
      </c>
      <c r="M3176" t="b">
        <v>1</v>
      </c>
      <c r="N3176">
        <v>23</v>
      </c>
      <c r="O3176" s="9">
        <f t="shared" si="343"/>
        <v>101.13333333333334</v>
      </c>
      <c r="P3176" s="12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t="b">
        <v>1</v>
      </c>
      <c r="T3176" t="s">
        <v>8271</v>
      </c>
      <c r="U3176" s="6">
        <f t="shared" si="347"/>
        <v>41862.864675925928</v>
      </c>
      <c r="V3176" s="9">
        <f t="shared" si="349"/>
        <v>2014</v>
      </c>
      <c r="W3176" s="6">
        <f t="shared" si="348"/>
        <v>41876.864675925928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H3177" t="s">
        <v>8224</v>
      </c>
      <c r="I3177" t="s">
        <v>8246</v>
      </c>
      <c r="K3177">
        <v>1297977427</v>
      </c>
      <c r="L3177">
        <v>1292793427</v>
      </c>
      <c r="M3177" t="b">
        <v>1</v>
      </c>
      <c r="N3177">
        <v>60</v>
      </c>
      <c r="O3177" s="9">
        <f t="shared" si="343"/>
        <v>109.56</v>
      </c>
      <c r="P3177" s="12">
        <f t="shared" si="344"/>
        <v>91.3</v>
      </c>
      <c r="Q3177" t="str">
        <f t="shared" si="345"/>
        <v>theater</v>
      </c>
      <c r="R3177" t="str">
        <f t="shared" si="346"/>
        <v>plays</v>
      </c>
      <c r="S3177" t="b">
        <v>1</v>
      </c>
      <c r="T3177" t="s">
        <v>8271</v>
      </c>
      <c r="U3177" s="6">
        <f t="shared" si="347"/>
        <v>40531.886886574073</v>
      </c>
      <c r="V3177" s="9">
        <f t="shared" si="349"/>
        <v>2010</v>
      </c>
      <c r="W3177" s="6">
        <f t="shared" si="348"/>
        <v>40591.886886574073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H3178" t="s">
        <v>8224</v>
      </c>
      <c r="I3178" t="s">
        <v>8246</v>
      </c>
      <c r="K3178">
        <v>1376838000</v>
      </c>
      <c r="L3178">
        <v>1374531631</v>
      </c>
      <c r="M3178" t="b">
        <v>1</v>
      </c>
      <c r="N3178">
        <v>55</v>
      </c>
      <c r="O3178" s="9">
        <f t="shared" si="343"/>
        <v>114.84210526315789</v>
      </c>
      <c r="P3178" s="12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t="b">
        <v>1</v>
      </c>
      <c r="T3178" t="s">
        <v>8271</v>
      </c>
      <c r="U3178" s="6">
        <f t="shared" si="347"/>
        <v>41477.930914351848</v>
      </c>
      <c r="V3178" s="9">
        <f t="shared" si="349"/>
        <v>2013</v>
      </c>
      <c r="W3178" s="6">
        <f t="shared" si="348"/>
        <v>41504.625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H3179" t="s">
        <v>8224</v>
      </c>
      <c r="I3179" t="s">
        <v>8246</v>
      </c>
      <c r="K3179">
        <v>1403366409</v>
      </c>
      <c r="L3179">
        <v>1400774409</v>
      </c>
      <c r="M3179" t="b">
        <v>1</v>
      </c>
      <c r="N3179">
        <v>51</v>
      </c>
      <c r="O3179" s="9">
        <f t="shared" si="343"/>
        <v>117.4</v>
      </c>
      <c r="P3179" s="12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t="b">
        <v>1</v>
      </c>
      <c r="T3179" t="s">
        <v>8271</v>
      </c>
      <c r="U3179" s="6">
        <f t="shared" si="347"/>
        <v>41781.666770833333</v>
      </c>
      <c r="V3179" s="9">
        <f t="shared" si="349"/>
        <v>2014</v>
      </c>
      <c r="W3179" s="6">
        <f t="shared" si="348"/>
        <v>41811.666770833333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H3180" t="s">
        <v>8225</v>
      </c>
      <c r="I3180" t="s">
        <v>8247</v>
      </c>
      <c r="K3180">
        <v>1405521075</v>
      </c>
      <c r="L3180">
        <v>1402929075</v>
      </c>
      <c r="M3180" t="b">
        <v>1</v>
      </c>
      <c r="N3180">
        <v>78</v>
      </c>
      <c r="O3180" s="9">
        <f t="shared" si="343"/>
        <v>171.73333333333332</v>
      </c>
      <c r="P3180" s="12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t="b">
        <v>1</v>
      </c>
      <c r="T3180" t="s">
        <v>8271</v>
      </c>
      <c r="U3180" s="6">
        <f t="shared" si="347"/>
        <v>41806.605034722219</v>
      </c>
      <c r="V3180" s="9">
        <f t="shared" si="349"/>
        <v>2014</v>
      </c>
      <c r="W3180" s="6">
        <f t="shared" si="348"/>
        <v>41836.605034722219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H3181" t="s">
        <v>8224</v>
      </c>
      <c r="I3181" t="s">
        <v>8246</v>
      </c>
      <c r="K3181">
        <v>1367859071</v>
      </c>
      <c r="L3181">
        <v>1365699071</v>
      </c>
      <c r="M3181" t="b">
        <v>1</v>
      </c>
      <c r="N3181">
        <v>62</v>
      </c>
      <c r="O3181" s="9">
        <f t="shared" si="343"/>
        <v>114.16238095238096</v>
      </c>
      <c r="P3181" s="12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t="b">
        <v>1</v>
      </c>
      <c r="T3181" t="s">
        <v>8271</v>
      </c>
      <c r="U3181" s="6">
        <f t="shared" si="347"/>
        <v>41375.702210648145</v>
      </c>
      <c r="V3181" s="9">
        <f t="shared" si="349"/>
        <v>2013</v>
      </c>
      <c r="W3181" s="6">
        <f t="shared" si="348"/>
        <v>41400.702210648145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H3182" t="s">
        <v>8225</v>
      </c>
      <c r="I3182" t="s">
        <v>8247</v>
      </c>
      <c r="K3182">
        <v>1403258049</v>
      </c>
      <c r="L3182">
        <v>1400666049</v>
      </c>
      <c r="M3182" t="b">
        <v>1</v>
      </c>
      <c r="N3182">
        <v>45</v>
      </c>
      <c r="O3182" s="9">
        <f t="shared" si="343"/>
        <v>119.75</v>
      </c>
      <c r="P3182" s="1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t="b">
        <v>1</v>
      </c>
      <c r="T3182" t="s">
        <v>8271</v>
      </c>
      <c r="U3182" s="6">
        <f t="shared" si="347"/>
        <v>41780.412604166668</v>
      </c>
      <c r="V3182" s="9">
        <f t="shared" si="349"/>
        <v>2014</v>
      </c>
      <c r="W3182" s="6">
        <f t="shared" si="348"/>
        <v>41810.412604166668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H3183" t="s">
        <v>8225</v>
      </c>
      <c r="I3183" t="s">
        <v>8247</v>
      </c>
      <c r="K3183">
        <v>1402848000</v>
      </c>
      <c r="L3183">
        <v>1400570787</v>
      </c>
      <c r="M3183" t="b">
        <v>1</v>
      </c>
      <c r="N3183">
        <v>15</v>
      </c>
      <c r="O3183" s="9">
        <f t="shared" si="343"/>
        <v>109</v>
      </c>
      <c r="P3183" s="12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t="b">
        <v>1</v>
      </c>
      <c r="T3183" t="s">
        <v>8271</v>
      </c>
      <c r="U3183" s="6">
        <f t="shared" si="347"/>
        <v>41779.310034722221</v>
      </c>
      <c r="V3183" s="9">
        <f t="shared" si="349"/>
        <v>2014</v>
      </c>
      <c r="W3183" s="6">
        <f t="shared" si="348"/>
        <v>41805.666666666664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H3184" t="s">
        <v>8224</v>
      </c>
      <c r="I3184" t="s">
        <v>8246</v>
      </c>
      <c r="K3184">
        <v>1328029200</v>
      </c>
      <c r="L3184">
        <v>1323211621</v>
      </c>
      <c r="M3184" t="b">
        <v>1</v>
      </c>
      <c r="N3184">
        <v>151</v>
      </c>
      <c r="O3184" s="9">
        <f t="shared" si="343"/>
        <v>100.88571428571429</v>
      </c>
      <c r="P3184" s="12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t="b">
        <v>1</v>
      </c>
      <c r="T3184" t="s">
        <v>8271</v>
      </c>
      <c r="U3184" s="6">
        <f t="shared" si="347"/>
        <v>40883.949317129627</v>
      </c>
      <c r="V3184" s="9">
        <f t="shared" si="349"/>
        <v>2011</v>
      </c>
      <c r="W3184" s="6">
        <f t="shared" si="348"/>
        <v>40939.708333333336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H3185" t="s">
        <v>8224</v>
      </c>
      <c r="I3185" t="s">
        <v>8246</v>
      </c>
      <c r="K3185">
        <v>1377284669</v>
      </c>
      <c r="L3185">
        <v>1375729469</v>
      </c>
      <c r="M3185" t="b">
        <v>1</v>
      </c>
      <c r="N3185">
        <v>68</v>
      </c>
      <c r="O3185" s="9">
        <f t="shared" si="343"/>
        <v>109</v>
      </c>
      <c r="P3185" s="12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t="b">
        <v>1</v>
      </c>
      <c r="T3185" t="s">
        <v>8271</v>
      </c>
      <c r="U3185" s="6">
        <f t="shared" si="347"/>
        <v>41491.79478009259</v>
      </c>
      <c r="V3185" s="9">
        <f t="shared" si="349"/>
        <v>2013</v>
      </c>
      <c r="W3185" s="6">
        <f t="shared" si="348"/>
        <v>41509.79478009259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H3186" t="s">
        <v>8224</v>
      </c>
      <c r="I3186" t="s">
        <v>8246</v>
      </c>
      <c r="K3186">
        <v>1404258631</v>
      </c>
      <c r="L3186">
        <v>1401666631</v>
      </c>
      <c r="M3186" t="b">
        <v>1</v>
      </c>
      <c r="N3186">
        <v>46</v>
      </c>
      <c r="O3186" s="9">
        <f t="shared" si="343"/>
        <v>107.20930232558139</v>
      </c>
      <c r="P3186" s="12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t="b">
        <v>1</v>
      </c>
      <c r="T3186" t="s">
        <v>8271</v>
      </c>
      <c r="U3186" s="6">
        <f t="shared" si="347"/>
        <v>41791.993414351848</v>
      </c>
      <c r="V3186" s="9">
        <f t="shared" si="349"/>
        <v>2014</v>
      </c>
      <c r="W3186" s="6">
        <f t="shared" si="348"/>
        <v>41821.993414351848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H3187" t="s">
        <v>8225</v>
      </c>
      <c r="I3187" t="s">
        <v>8247</v>
      </c>
      <c r="K3187">
        <v>1405553241</v>
      </c>
      <c r="L3187">
        <v>1404948441</v>
      </c>
      <c r="M3187" t="b">
        <v>1</v>
      </c>
      <c r="N3187">
        <v>24</v>
      </c>
      <c r="O3187" s="9">
        <f t="shared" si="343"/>
        <v>100</v>
      </c>
      <c r="P3187" s="12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t="b">
        <v>1</v>
      </c>
      <c r="T3187" t="s">
        <v>8271</v>
      </c>
      <c r="U3187" s="6">
        <f t="shared" si="347"/>
        <v>41829.977326388893</v>
      </c>
      <c r="V3187" s="9">
        <f t="shared" si="349"/>
        <v>2014</v>
      </c>
      <c r="W3187" s="6">
        <f t="shared" si="348"/>
        <v>41836.977326388893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H3188" t="s">
        <v>8225</v>
      </c>
      <c r="I3188" t="s">
        <v>8247</v>
      </c>
      <c r="K3188">
        <v>1410901200</v>
      </c>
      <c r="L3188">
        <v>1408313438</v>
      </c>
      <c r="M3188" t="b">
        <v>1</v>
      </c>
      <c r="N3188">
        <v>70</v>
      </c>
      <c r="O3188" s="9">
        <f t="shared" si="343"/>
        <v>102.1875</v>
      </c>
      <c r="P3188" s="12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t="b">
        <v>1</v>
      </c>
      <c r="T3188" t="s">
        <v>8271</v>
      </c>
      <c r="U3188" s="6">
        <f t="shared" si="347"/>
        <v>41868.924050925925</v>
      </c>
      <c r="V3188" s="9">
        <f t="shared" si="349"/>
        <v>2014</v>
      </c>
      <c r="W3188" s="6">
        <f t="shared" si="348"/>
        <v>41898.875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H3189" t="s">
        <v>8224</v>
      </c>
      <c r="I3189" t="s">
        <v>8246</v>
      </c>
      <c r="K3189">
        <v>1407167973</v>
      </c>
      <c r="L3189">
        <v>1405439973</v>
      </c>
      <c r="M3189" t="b">
        <v>1</v>
      </c>
      <c r="N3189">
        <v>244</v>
      </c>
      <c r="O3189" s="9">
        <f t="shared" si="343"/>
        <v>116.29333333333334</v>
      </c>
      <c r="P3189" s="12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t="b">
        <v>1</v>
      </c>
      <c r="T3189" t="s">
        <v>8271</v>
      </c>
      <c r="U3189" s="6">
        <f t="shared" si="347"/>
        <v>41835.666354166664</v>
      </c>
      <c r="V3189" s="9">
        <f t="shared" si="349"/>
        <v>2014</v>
      </c>
      <c r="W3189" s="6">
        <f t="shared" si="348"/>
        <v>41855.666354166664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H3190" t="s">
        <v>8225</v>
      </c>
      <c r="I3190" t="s">
        <v>8247</v>
      </c>
      <c r="K3190">
        <v>1433930302</v>
      </c>
      <c r="L3190">
        <v>1432115902</v>
      </c>
      <c r="M3190" t="b">
        <v>0</v>
      </c>
      <c r="N3190">
        <v>9</v>
      </c>
      <c r="O3190" s="9">
        <f t="shared" si="343"/>
        <v>65</v>
      </c>
      <c r="P3190" s="12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t="b">
        <v>0</v>
      </c>
      <c r="T3190" t="s">
        <v>8305</v>
      </c>
      <c r="U3190" s="6">
        <f t="shared" si="347"/>
        <v>42144.415532407409</v>
      </c>
      <c r="V3190" s="9">
        <f t="shared" si="349"/>
        <v>2015</v>
      </c>
      <c r="W3190" s="6">
        <f t="shared" si="348"/>
        <v>42165.415532407409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H3191" t="s">
        <v>8235</v>
      </c>
      <c r="I3191" t="s">
        <v>8255</v>
      </c>
      <c r="K3191">
        <v>1432455532</v>
      </c>
      <c r="L3191">
        <v>1429863532</v>
      </c>
      <c r="M3191" t="b">
        <v>0</v>
      </c>
      <c r="N3191">
        <v>19</v>
      </c>
      <c r="O3191" s="9">
        <f t="shared" si="343"/>
        <v>12.327272727272728</v>
      </c>
      <c r="P3191" s="12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t="b">
        <v>0</v>
      </c>
      <c r="T3191" t="s">
        <v>8305</v>
      </c>
      <c r="U3191" s="6">
        <f t="shared" si="347"/>
        <v>42118.346435185187</v>
      </c>
      <c r="V3191" s="9">
        <f t="shared" si="349"/>
        <v>2015</v>
      </c>
      <c r="W3191" s="6">
        <f t="shared" si="348"/>
        <v>42148.346435185187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H3192" t="s">
        <v>8229</v>
      </c>
      <c r="I3192" t="s">
        <v>8251</v>
      </c>
      <c r="K3192">
        <v>1481258275</v>
      </c>
      <c r="L3192">
        <v>1478662675</v>
      </c>
      <c r="M3192" t="b">
        <v>0</v>
      </c>
      <c r="N3192">
        <v>0</v>
      </c>
      <c r="O3192" s="9">
        <f t="shared" si="343"/>
        <v>0</v>
      </c>
      <c r="P3192" s="12">
        <f t="shared" si="344"/>
        <v>0</v>
      </c>
      <c r="Q3192" t="str">
        <f t="shared" si="345"/>
        <v>theater</v>
      </c>
      <c r="R3192" t="str">
        <f t="shared" si="346"/>
        <v>musical</v>
      </c>
      <c r="S3192" t="b">
        <v>0</v>
      </c>
      <c r="T3192" t="s">
        <v>8305</v>
      </c>
      <c r="U3192" s="6">
        <f t="shared" si="347"/>
        <v>42683.151331018518</v>
      </c>
      <c r="V3192" s="9">
        <f t="shared" si="349"/>
        <v>2016</v>
      </c>
      <c r="W3192" s="6">
        <f t="shared" si="348"/>
        <v>42713.192997685182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H3193" t="s">
        <v>8224</v>
      </c>
      <c r="I3193" t="s">
        <v>8246</v>
      </c>
      <c r="K3193">
        <v>1471370869</v>
      </c>
      <c r="L3193">
        <v>1466186869</v>
      </c>
      <c r="M3193" t="b">
        <v>0</v>
      </c>
      <c r="N3193">
        <v>4</v>
      </c>
      <c r="O3193" s="9">
        <f t="shared" si="343"/>
        <v>4.0266666666666664</v>
      </c>
      <c r="P3193" s="12">
        <f t="shared" si="344"/>
        <v>37.75</v>
      </c>
      <c r="Q3193" t="str">
        <f t="shared" si="345"/>
        <v>theater</v>
      </c>
      <c r="R3193" t="str">
        <f t="shared" si="346"/>
        <v>musical</v>
      </c>
      <c r="S3193" t="b">
        <v>0</v>
      </c>
      <c r="T3193" t="s">
        <v>8305</v>
      </c>
      <c r="U3193" s="6">
        <f t="shared" si="347"/>
        <v>42538.755428240736</v>
      </c>
      <c r="V3193" s="9">
        <f t="shared" si="349"/>
        <v>2016</v>
      </c>
      <c r="W3193" s="6">
        <f t="shared" si="348"/>
        <v>42598.755428240736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H3194" t="s">
        <v>8225</v>
      </c>
      <c r="I3194" t="s">
        <v>8247</v>
      </c>
      <c r="K3194">
        <v>1425160800</v>
      </c>
      <c r="L3194">
        <v>1421274859</v>
      </c>
      <c r="M3194" t="b">
        <v>0</v>
      </c>
      <c r="N3194">
        <v>8</v>
      </c>
      <c r="O3194" s="9">
        <f t="shared" si="343"/>
        <v>1.02</v>
      </c>
      <c r="P3194" s="12">
        <f t="shared" si="344"/>
        <v>12.75</v>
      </c>
      <c r="Q3194" t="str">
        <f t="shared" si="345"/>
        <v>theater</v>
      </c>
      <c r="R3194" t="str">
        <f t="shared" si="346"/>
        <v>musical</v>
      </c>
      <c r="S3194" t="b">
        <v>0</v>
      </c>
      <c r="T3194" t="s">
        <v>8305</v>
      </c>
      <c r="U3194" s="6">
        <f t="shared" si="347"/>
        <v>42018.94049768518</v>
      </c>
      <c r="V3194" s="9">
        <f t="shared" si="349"/>
        <v>2015</v>
      </c>
      <c r="W3194" s="6">
        <f t="shared" si="348"/>
        <v>42063.916666666672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H3195" t="s">
        <v>8225</v>
      </c>
      <c r="I3195" t="s">
        <v>8247</v>
      </c>
      <c r="K3195">
        <v>1424474056</v>
      </c>
      <c r="L3195">
        <v>1420586056</v>
      </c>
      <c r="M3195" t="b">
        <v>0</v>
      </c>
      <c r="N3195">
        <v>24</v>
      </c>
      <c r="O3195" s="9">
        <f t="shared" si="343"/>
        <v>11.74</v>
      </c>
      <c r="P3195" s="12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t="b">
        <v>0</v>
      </c>
      <c r="T3195" t="s">
        <v>8305</v>
      </c>
      <c r="U3195" s="6">
        <f t="shared" si="347"/>
        <v>42010.968240740738</v>
      </c>
      <c r="V3195" s="9">
        <f t="shared" si="349"/>
        <v>2015</v>
      </c>
      <c r="W3195" s="6">
        <f t="shared" si="348"/>
        <v>42055.968240740738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H3196" t="s">
        <v>8224</v>
      </c>
      <c r="I3196" t="s">
        <v>8246</v>
      </c>
      <c r="K3196">
        <v>1437960598</v>
      </c>
      <c r="L3196">
        <v>1435368598</v>
      </c>
      <c r="M3196" t="b">
        <v>0</v>
      </c>
      <c r="N3196">
        <v>0</v>
      </c>
      <c r="O3196" s="9">
        <f t="shared" si="343"/>
        <v>0</v>
      </c>
      <c r="P3196" s="12">
        <f t="shared" si="344"/>
        <v>0</v>
      </c>
      <c r="Q3196" t="str">
        <f t="shared" si="345"/>
        <v>theater</v>
      </c>
      <c r="R3196" t="str">
        <f t="shared" si="346"/>
        <v>musical</v>
      </c>
      <c r="S3196" t="b">
        <v>0</v>
      </c>
      <c r="T3196" t="s">
        <v>8305</v>
      </c>
      <c r="U3196" s="6">
        <f t="shared" si="347"/>
        <v>42182.062476851846</v>
      </c>
      <c r="V3196" s="9">
        <f t="shared" si="349"/>
        <v>2015</v>
      </c>
      <c r="W3196" s="6">
        <f t="shared" si="348"/>
        <v>42212.062476851846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H3197" t="s">
        <v>8224</v>
      </c>
      <c r="I3197" t="s">
        <v>8246</v>
      </c>
      <c r="K3197">
        <v>1423750542</v>
      </c>
      <c r="L3197">
        <v>1421158542</v>
      </c>
      <c r="M3197" t="b">
        <v>0</v>
      </c>
      <c r="N3197">
        <v>39</v>
      </c>
      <c r="O3197" s="9">
        <f t="shared" si="343"/>
        <v>59.142857142857146</v>
      </c>
      <c r="P3197" s="12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t="b">
        <v>0</v>
      </c>
      <c r="T3197" t="s">
        <v>8305</v>
      </c>
      <c r="U3197" s="6">
        <f t="shared" si="347"/>
        <v>42017.594236111108</v>
      </c>
      <c r="V3197" s="9">
        <f t="shared" si="349"/>
        <v>2015</v>
      </c>
      <c r="W3197" s="6">
        <f t="shared" si="348"/>
        <v>42047.594236111108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H3198" t="s">
        <v>8224</v>
      </c>
      <c r="I3198" t="s">
        <v>8246</v>
      </c>
      <c r="K3198">
        <v>1438437600</v>
      </c>
      <c r="L3198">
        <v>1433254875</v>
      </c>
      <c r="M3198" t="b">
        <v>0</v>
      </c>
      <c r="N3198">
        <v>6</v>
      </c>
      <c r="O3198" s="9">
        <f t="shared" si="343"/>
        <v>0.06</v>
      </c>
      <c r="P3198" s="12">
        <f t="shared" si="344"/>
        <v>300</v>
      </c>
      <c r="Q3198" t="str">
        <f t="shared" si="345"/>
        <v>theater</v>
      </c>
      <c r="R3198" t="str">
        <f t="shared" si="346"/>
        <v>musical</v>
      </c>
      <c r="S3198" t="b">
        <v>0</v>
      </c>
      <c r="T3198" t="s">
        <v>8305</v>
      </c>
      <c r="U3198" s="6">
        <f t="shared" si="347"/>
        <v>42157.598090277781</v>
      </c>
      <c r="V3198" s="9">
        <f t="shared" si="349"/>
        <v>2015</v>
      </c>
      <c r="W3198" s="6">
        <f t="shared" si="348"/>
        <v>42217.583333333328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H3199" t="s">
        <v>8234</v>
      </c>
      <c r="I3199" t="s">
        <v>8254</v>
      </c>
      <c r="K3199">
        <v>1423050618</v>
      </c>
      <c r="L3199">
        <v>1420458618</v>
      </c>
      <c r="M3199" t="b">
        <v>0</v>
      </c>
      <c r="N3199">
        <v>4</v>
      </c>
      <c r="O3199" s="9">
        <f t="shared" si="343"/>
        <v>11.45</v>
      </c>
      <c r="P3199" s="12">
        <f t="shared" si="344"/>
        <v>286.25</v>
      </c>
      <c r="Q3199" t="str">
        <f t="shared" si="345"/>
        <v>theater</v>
      </c>
      <c r="R3199" t="str">
        <f t="shared" si="346"/>
        <v>musical</v>
      </c>
      <c r="S3199" t="b">
        <v>0</v>
      </c>
      <c r="T3199" t="s">
        <v>8305</v>
      </c>
      <c r="U3199" s="6">
        <f t="shared" si="347"/>
        <v>42009.493263888886</v>
      </c>
      <c r="V3199" s="9">
        <f t="shared" si="349"/>
        <v>2015</v>
      </c>
      <c r="W3199" s="6">
        <f t="shared" si="348"/>
        <v>42039.493263888886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H3200" t="s">
        <v>8232</v>
      </c>
      <c r="I3200" t="s">
        <v>8253</v>
      </c>
      <c r="K3200">
        <v>1424081477</v>
      </c>
      <c r="L3200">
        <v>1420798277</v>
      </c>
      <c r="M3200" t="b">
        <v>0</v>
      </c>
      <c r="N3200">
        <v>3</v>
      </c>
      <c r="O3200" s="9">
        <f t="shared" si="343"/>
        <v>0.36666666666666664</v>
      </c>
      <c r="P3200" s="12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t="b">
        <v>0</v>
      </c>
      <c r="T3200" t="s">
        <v>8305</v>
      </c>
      <c r="U3200" s="6">
        <f t="shared" si="347"/>
        <v>42013.424502314811</v>
      </c>
      <c r="V3200" s="9">
        <f t="shared" si="349"/>
        <v>2015</v>
      </c>
      <c r="W3200" s="6">
        <f t="shared" si="348"/>
        <v>42051.424502314811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H3201" t="s">
        <v>8224</v>
      </c>
      <c r="I3201" t="s">
        <v>8246</v>
      </c>
      <c r="K3201">
        <v>1410037200</v>
      </c>
      <c r="L3201">
        <v>1407435418</v>
      </c>
      <c r="M3201" t="b">
        <v>0</v>
      </c>
      <c r="N3201">
        <v>53</v>
      </c>
      <c r="O3201" s="9">
        <f t="shared" si="343"/>
        <v>52.16</v>
      </c>
      <c r="P3201" s="12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t="b">
        <v>0</v>
      </c>
      <c r="T3201" t="s">
        <v>8305</v>
      </c>
      <c r="U3201" s="6">
        <f t="shared" si="347"/>
        <v>41858.761782407411</v>
      </c>
      <c r="V3201" s="9">
        <f t="shared" si="349"/>
        <v>2014</v>
      </c>
      <c r="W3201" s="6">
        <f t="shared" si="348"/>
        <v>41888.875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H3202" t="s">
        <v>8224</v>
      </c>
      <c r="I3202" t="s">
        <v>8246</v>
      </c>
      <c r="K3202">
        <v>1461994440</v>
      </c>
      <c r="L3202">
        <v>1459410101</v>
      </c>
      <c r="M3202" t="b">
        <v>0</v>
      </c>
      <c r="N3202">
        <v>1</v>
      </c>
      <c r="O3202" s="9">
        <f t="shared" si="343"/>
        <v>2E-3</v>
      </c>
      <c r="P3202" s="12">
        <f t="shared" si="344"/>
        <v>1</v>
      </c>
      <c r="Q3202" t="str">
        <f t="shared" si="345"/>
        <v>theater</v>
      </c>
      <c r="R3202" t="str">
        <f t="shared" si="346"/>
        <v>musical</v>
      </c>
      <c r="S3202" t="b">
        <v>0</v>
      </c>
      <c r="T3202" t="s">
        <v>8305</v>
      </c>
      <c r="U3202" s="6">
        <f t="shared" si="347"/>
        <v>42460.320613425924</v>
      </c>
      <c r="V3202" s="9">
        <f t="shared" si="349"/>
        <v>2016</v>
      </c>
      <c r="W3202" s="6">
        <f t="shared" si="348"/>
        <v>42490.231944444444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H3203" t="s">
        <v>8225</v>
      </c>
      <c r="I3203" t="s">
        <v>8247</v>
      </c>
      <c r="K3203">
        <v>1409509477</v>
      </c>
      <c r="L3203">
        <v>1407695077</v>
      </c>
      <c r="M3203" t="b">
        <v>0</v>
      </c>
      <c r="N3203">
        <v>2</v>
      </c>
      <c r="O3203" s="9">
        <f t="shared" ref="O3203:O3266" si="350">E3203*100/D3203</f>
        <v>1.25</v>
      </c>
      <c r="P3203" s="12">
        <f t="shared" ref="P3203:P3266" si="351">IF(N3203=0,0,E3203/N3203)</f>
        <v>12.5</v>
      </c>
      <c r="Q3203" t="str">
        <f t="shared" ref="Q3203:Q3266" si="352">LEFT(T3203,FIND("/",T3203)-1)</f>
        <v>theater</v>
      </c>
      <c r="R3203" t="str">
        <f t="shared" ref="R3203:R3266" si="353">RIGHT(T3203,LEN(T3203)-FIND("/",T3203))</f>
        <v>musical</v>
      </c>
      <c r="S3203" t="b">
        <v>0</v>
      </c>
      <c r="T3203" t="s">
        <v>8305</v>
      </c>
      <c r="U3203" s="6">
        <f t="shared" ref="U3203:U3266" si="354">(L3203/86400)+DATE(1970,1,1)</f>
        <v>41861.767094907409</v>
      </c>
      <c r="V3203" s="9">
        <f t="shared" si="349"/>
        <v>2014</v>
      </c>
      <c r="W3203" s="6">
        <f t="shared" ref="W3203:W3266" si="355">(K3203/86400)+DATE(1970,1,1)</f>
        <v>41882.767094907409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H3204" t="s">
        <v>8224</v>
      </c>
      <c r="I3204" t="s">
        <v>8246</v>
      </c>
      <c r="K3204">
        <v>1450072740</v>
      </c>
      <c r="L3204">
        <v>1445027346</v>
      </c>
      <c r="M3204" t="b">
        <v>0</v>
      </c>
      <c r="N3204">
        <v>25</v>
      </c>
      <c r="O3204" s="9">
        <f t="shared" si="350"/>
        <v>54.52</v>
      </c>
      <c r="P3204" s="12">
        <f t="shared" si="351"/>
        <v>109.04</v>
      </c>
      <c r="Q3204" t="str">
        <f t="shared" si="352"/>
        <v>theater</v>
      </c>
      <c r="R3204" t="str">
        <f t="shared" si="353"/>
        <v>musical</v>
      </c>
      <c r="S3204" t="b">
        <v>0</v>
      </c>
      <c r="T3204" t="s">
        <v>8305</v>
      </c>
      <c r="U3204" s="6">
        <f t="shared" si="354"/>
        <v>42293.853541666671</v>
      </c>
      <c r="V3204" s="9">
        <f t="shared" ref="V3204:V3267" si="356">YEAR(U3204)</f>
        <v>2015</v>
      </c>
      <c r="W3204" s="6">
        <f t="shared" si="355"/>
        <v>42352.249305555553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H3205" t="s">
        <v>8224</v>
      </c>
      <c r="I3205" t="s">
        <v>8246</v>
      </c>
      <c r="K3205">
        <v>1443224622</v>
      </c>
      <c r="L3205">
        <v>1440632622</v>
      </c>
      <c r="M3205" t="b">
        <v>0</v>
      </c>
      <c r="N3205">
        <v>6</v>
      </c>
      <c r="O3205" s="9">
        <f t="shared" si="350"/>
        <v>25</v>
      </c>
      <c r="P3205" s="12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t="b">
        <v>0</v>
      </c>
      <c r="T3205" t="s">
        <v>8305</v>
      </c>
      <c r="U3205" s="6">
        <f t="shared" si="354"/>
        <v>42242.988680555558</v>
      </c>
      <c r="V3205" s="9">
        <f t="shared" si="356"/>
        <v>2015</v>
      </c>
      <c r="W3205" s="6">
        <f t="shared" si="355"/>
        <v>42272.988680555558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H3206" t="s">
        <v>8224</v>
      </c>
      <c r="I3206" t="s">
        <v>8246</v>
      </c>
      <c r="K3206">
        <v>1437149640</v>
      </c>
      <c r="L3206">
        <v>1434558479</v>
      </c>
      <c r="M3206" t="b">
        <v>0</v>
      </c>
      <c r="N3206">
        <v>0</v>
      </c>
      <c r="O3206" s="9">
        <f t="shared" si="350"/>
        <v>0</v>
      </c>
      <c r="P3206" s="12">
        <f t="shared" si="351"/>
        <v>0</v>
      </c>
      <c r="Q3206" t="str">
        <f t="shared" si="352"/>
        <v>theater</v>
      </c>
      <c r="R3206" t="str">
        <f t="shared" si="353"/>
        <v>musical</v>
      </c>
      <c r="S3206" t="b">
        <v>0</v>
      </c>
      <c r="T3206" t="s">
        <v>8305</v>
      </c>
      <c r="U3206" s="6">
        <f t="shared" si="354"/>
        <v>42172.686099537037</v>
      </c>
      <c r="V3206" s="9">
        <f t="shared" si="356"/>
        <v>2015</v>
      </c>
      <c r="W3206" s="6">
        <f t="shared" si="355"/>
        <v>42202.676388888889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H3207" t="s">
        <v>8225</v>
      </c>
      <c r="I3207" t="s">
        <v>8247</v>
      </c>
      <c r="K3207">
        <v>1430470772</v>
      </c>
      <c r="L3207">
        <v>1427878772</v>
      </c>
      <c r="M3207" t="b">
        <v>0</v>
      </c>
      <c r="N3207">
        <v>12</v>
      </c>
      <c r="O3207" s="9">
        <f t="shared" si="350"/>
        <v>3.4125000000000001</v>
      </c>
      <c r="P3207" s="12">
        <f t="shared" si="351"/>
        <v>22.75</v>
      </c>
      <c r="Q3207" t="str">
        <f t="shared" si="352"/>
        <v>theater</v>
      </c>
      <c r="R3207" t="str">
        <f t="shared" si="353"/>
        <v>musical</v>
      </c>
      <c r="S3207" t="b">
        <v>0</v>
      </c>
      <c r="T3207" t="s">
        <v>8305</v>
      </c>
      <c r="U3207" s="6">
        <f t="shared" si="354"/>
        <v>42095.374675925923</v>
      </c>
      <c r="V3207" s="9">
        <f t="shared" si="356"/>
        <v>2015</v>
      </c>
      <c r="W3207" s="6">
        <f t="shared" si="355"/>
        <v>42125.374675925923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H3208" t="s">
        <v>8224</v>
      </c>
      <c r="I3208" t="s">
        <v>8246</v>
      </c>
      <c r="K3208">
        <v>1442644651</v>
      </c>
      <c r="L3208">
        <v>1440052651</v>
      </c>
      <c r="M3208" t="b">
        <v>0</v>
      </c>
      <c r="N3208">
        <v>0</v>
      </c>
      <c r="O3208" s="9">
        <f t="shared" si="350"/>
        <v>0</v>
      </c>
      <c r="P3208" s="12">
        <f t="shared" si="351"/>
        <v>0</v>
      </c>
      <c r="Q3208" t="str">
        <f t="shared" si="352"/>
        <v>theater</v>
      </c>
      <c r="R3208" t="str">
        <f t="shared" si="353"/>
        <v>musical</v>
      </c>
      <c r="S3208" t="b">
        <v>0</v>
      </c>
      <c r="T3208" t="s">
        <v>8305</v>
      </c>
      <c r="U3208" s="6">
        <f t="shared" si="354"/>
        <v>42236.276053240741</v>
      </c>
      <c r="V3208" s="9">
        <f t="shared" si="356"/>
        <v>2015</v>
      </c>
      <c r="W3208" s="6">
        <f t="shared" si="355"/>
        <v>42266.276053240741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H3209" t="s">
        <v>8224</v>
      </c>
      <c r="I3209" t="s">
        <v>8246</v>
      </c>
      <c r="K3209">
        <v>1429767607</v>
      </c>
      <c r="L3209">
        <v>1424587207</v>
      </c>
      <c r="M3209" t="b">
        <v>0</v>
      </c>
      <c r="N3209">
        <v>36</v>
      </c>
      <c r="O3209" s="9">
        <f t="shared" si="350"/>
        <v>46.363636363636367</v>
      </c>
      <c r="P3209" s="12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t="b">
        <v>0</v>
      </c>
      <c r="T3209" t="s">
        <v>8305</v>
      </c>
      <c r="U3209" s="6">
        <f t="shared" si="354"/>
        <v>42057.277858796297</v>
      </c>
      <c r="V3209" s="9">
        <f t="shared" si="356"/>
        <v>2015</v>
      </c>
      <c r="W3209" s="6">
        <f t="shared" si="355"/>
        <v>42117.236192129625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H3210" t="s">
        <v>8224</v>
      </c>
      <c r="I3210" t="s">
        <v>8246</v>
      </c>
      <c r="K3210">
        <v>1406557877</v>
      </c>
      <c r="L3210">
        <v>1404743477</v>
      </c>
      <c r="M3210" t="b">
        <v>1</v>
      </c>
      <c r="N3210">
        <v>82</v>
      </c>
      <c r="O3210" s="9">
        <f t="shared" si="350"/>
        <v>103.5</v>
      </c>
      <c r="P3210" s="12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t="b">
        <v>1</v>
      </c>
      <c r="T3210" t="s">
        <v>8271</v>
      </c>
      <c r="U3210" s="6">
        <f t="shared" si="354"/>
        <v>41827.605057870373</v>
      </c>
      <c r="V3210" s="9">
        <f t="shared" si="356"/>
        <v>2014</v>
      </c>
      <c r="W3210" s="6">
        <f t="shared" si="355"/>
        <v>41848.605057870373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H3211" t="s">
        <v>8224</v>
      </c>
      <c r="I3211" t="s">
        <v>8246</v>
      </c>
      <c r="K3211">
        <v>1403305200</v>
      </c>
      <c r="L3211">
        <v>1400512658</v>
      </c>
      <c r="M3211" t="b">
        <v>1</v>
      </c>
      <c r="N3211">
        <v>226</v>
      </c>
      <c r="O3211" s="9">
        <f t="shared" si="350"/>
        <v>119.32315789473684</v>
      </c>
      <c r="P3211" s="12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t="b">
        <v>1</v>
      </c>
      <c r="T3211" t="s">
        <v>8271</v>
      </c>
      <c r="U3211" s="6">
        <f t="shared" si="354"/>
        <v>41778.637245370366</v>
      </c>
      <c r="V3211" s="9">
        <f t="shared" si="356"/>
        <v>2014</v>
      </c>
      <c r="W3211" s="6">
        <f t="shared" si="355"/>
        <v>41810.958333333336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H3212" t="s">
        <v>8224</v>
      </c>
      <c r="I3212" t="s">
        <v>8246</v>
      </c>
      <c r="K3212">
        <v>1338523140</v>
      </c>
      <c r="L3212">
        <v>1334442519</v>
      </c>
      <c r="M3212" t="b">
        <v>1</v>
      </c>
      <c r="N3212">
        <v>60</v>
      </c>
      <c r="O3212" s="9">
        <f t="shared" si="350"/>
        <v>125.76666666666667</v>
      </c>
      <c r="P3212" s="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t="b">
        <v>1</v>
      </c>
      <c r="T3212" t="s">
        <v>8271</v>
      </c>
      <c r="U3212" s="6">
        <f t="shared" si="354"/>
        <v>41013.936562499999</v>
      </c>
      <c r="V3212" s="9">
        <f t="shared" si="356"/>
        <v>2012</v>
      </c>
      <c r="W3212" s="6">
        <f t="shared" si="355"/>
        <v>41061.165972222225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H3213" t="s">
        <v>8224</v>
      </c>
      <c r="I3213" t="s">
        <v>8246</v>
      </c>
      <c r="K3213">
        <v>1408068000</v>
      </c>
      <c r="L3213">
        <v>1405346680</v>
      </c>
      <c r="M3213" t="b">
        <v>1</v>
      </c>
      <c r="N3213">
        <v>322</v>
      </c>
      <c r="O3213" s="9">
        <f t="shared" si="350"/>
        <v>119.74347826086957</v>
      </c>
      <c r="P3213" s="12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t="b">
        <v>1</v>
      </c>
      <c r="T3213" t="s">
        <v>8271</v>
      </c>
      <c r="U3213" s="6">
        <f t="shared" si="354"/>
        <v>41834.58657407407</v>
      </c>
      <c r="V3213" s="9">
        <f t="shared" si="356"/>
        <v>2014</v>
      </c>
      <c r="W3213" s="6">
        <f t="shared" si="355"/>
        <v>41866.083333333336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H3214" t="s">
        <v>8224</v>
      </c>
      <c r="I3214" t="s">
        <v>8246</v>
      </c>
      <c r="K3214">
        <v>1407524751</v>
      </c>
      <c r="L3214">
        <v>1404932751</v>
      </c>
      <c r="M3214" t="b">
        <v>1</v>
      </c>
      <c r="N3214">
        <v>94</v>
      </c>
      <c r="O3214" s="9">
        <f t="shared" si="350"/>
        <v>126.25</v>
      </c>
      <c r="P3214" s="12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t="b">
        <v>1</v>
      </c>
      <c r="T3214" t="s">
        <v>8271</v>
      </c>
      <c r="U3214" s="6">
        <f t="shared" si="354"/>
        <v>41829.795729166668</v>
      </c>
      <c r="V3214" s="9">
        <f t="shared" si="356"/>
        <v>2014</v>
      </c>
      <c r="W3214" s="6">
        <f t="shared" si="355"/>
        <v>41859.795729166668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H3215" t="s">
        <v>8225</v>
      </c>
      <c r="I3215" t="s">
        <v>8247</v>
      </c>
      <c r="K3215">
        <v>1437934759</v>
      </c>
      <c r="L3215">
        <v>1434478759</v>
      </c>
      <c r="M3215" t="b">
        <v>1</v>
      </c>
      <c r="N3215">
        <v>47</v>
      </c>
      <c r="O3215" s="9">
        <f t="shared" si="350"/>
        <v>100.11666666666666</v>
      </c>
      <c r="P3215" s="12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t="b">
        <v>1</v>
      </c>
      <c r="T3215" t="s">
        <v>8271</v>
      </c>
      <c r="U3215" s="6">
        <f t="shared" si="354"/>
        <v>42171.763414351852</v>
      </c>
      <c r="V3215" s="9">
        <f t="shared" si="356"/>
        <v>2015</v>
      </c>
      <c r="W3215" s="6">
        <f t="shared" si="355"/>
        <v>42211.763414351852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H3216" t="s">
        <v>8225</v>
      </c>
      <c r="I3216" t="s">
        <v>8247</v>
      </c>
      <c r="K3216">
        <v>1452038100</v>
      </c>
      <c r="L3216">
        <v>1448823673</v>
      </c>
      <c r="M3216" t="b">
        <v>1</v>
      </c>
      <c r="N3216">
        <v>115</v>
      </c>
      <c r="O3216" s="9">
        <f t="shared" si="350"/>
        <v>102.13333333333334</v>
      </c>
      <c r="P3216" s="12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t="b">
        <v>1</v>
      </c>
      <c r="T3216" t="s">
        <v>8271</v>
      </c>
      <c r="U3216" s="6">
        <f t="shared" si="354"/>
        <v>42337.792511574073</v>
      </c>
      <c r="V3216" s="9">
        <f t="shared" si="356"/>
        <v>2015</v>
      </c>
      <c r="W3216" s="6">
        <f t="shared" si="355"/>
        <v>42374.996527777781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H3217" t="s">
        <v>8224</v>
      </c>
      <c r="I3217" t="s">
        <v>8246</v>
      </c>
      <c r="K3217">
        <v>1441857540</v>
      </c>
      <c r="L3217">
        <v>1438617471</v>
      </c>
      <c r="M3217" t="b">
        <v>1</v>
      </c>
      <c r="N3217">
        <v>134</v>
      </c>
      <c r="O3217" s="9">
        <f t="shared" si="350"/>
        <v>100.35142857142857</v>
      </c>
      <c r="P3217" s="12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t="b">
        <v>1</v>
      </c>
      <c r="T3217" t="s">
        <v>8271</v>
      </c>
      <c r="U3217" s="6">
        <f t="shared" si="354"/>
        <v>42219.665173611109</v>
      </c>
      <c r="V3217" s="9">
        <f t="shared" si="356"/>
        <v>2015</v>
      </c>
      <c r="W3217" s="6">
        <f t="shared" si="355"/>
        <v>42257.165972222225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H3218" t="s">
        <v>8225</v>
      </c>
      <c r="I3218" t="s">
        <v>8247</v>
      </c>
      <c r="K3218">
        <v>1436625000</v>
      </c>
      <c r="L3218">
        <v>1433934371</v>
      </c>
      <c r="M3218" t="b">
        <v>1</v>
      </c>
      <c r="N3218">
        <v>35</v>
      </c>
      <c r="O3218" s="9">
        <f t="shared" si="350"/>
        <v>100.05</v>
      </c>
      <c r="P3218" s="12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t="b">
        <v>1</v>
      </c>
      <c r="T3218" t="s">
        <v>8271</v>
      </c>
      <c r="U3218" s="6">
        <f t="shared" si="354"/>
        <v>42165.462627314817</v>
      </c>
      <c r="V3218" s="9">
        <f t="shared" si="356"/>
        <v>2015</v>
      </c>
      <c r="W3218" s="6">
        <f t="shared" si="355"/>
        <v>42196.604166666672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H3219" t="s">
        <v>8224</v>
      </c>
      <c r="I3219" t="s">
        <v>8246</v>
      </c>
      <c r="K3219">
        <v>1478264784</v>
      </c>
      <c r="L3219">
        <v>1475672784</v>
      </c>
      <c r="M3219" t="b">
        <v>1</v>
      </c>
      <c r="N3219">
        <v>104</v>
      </c>
      <c r="O3219" s="9">
        <f t="shared" si="350"/>
        <v>116.02222222222223</v>
      </c>
      <c r="P3219" s="12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t="b">
        <v>1</v>
      </c>
      <c r="T3219" t="s">
        <v>8271</v>
      </c>
      <c r="U3219" s="6">
        <f t="shared" si="354"/>
        <v>42648.546111111107</v>
      </c>
      <c r="V3219" s="9">
        <f t="shared" si="356"/>
        <v>2016</v>
      </c>
      <c r="W3219" s="6">
        <f t="shared" si="355"/>
        <v>42678.546111111107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H3220" t="s">
        <v>8225</v>
      </c>
      <c r="I3220" t="s">
        <v>8247</v>
      </c>
      <c r="K3220">
        <v>1419984000</v>
      </c>
      <c r="L3220">
        <v>1417132986</v>
      </c>
      <c r="M3220" t="b">
        <v>1</v>
      </c>
      <c r="N3220">
        <v>184</v>
      </c>
      <c r="O3220" s="9">
        <f t="shared" si="350"/>
        <v>102.1</v>
      </c>
      <c r="P3220" s="12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t="b">
        <v>1</v>
      </c>
      <c r="T3220" t="s">
        <v>8271</v>
      </c>
      <c r="U3220" s="6">
        <f t="shared" si="354"/>
        <v>41971.002152777779</v>
      </c>
      <c r="V3220" s="9">
        <f t="shared" si="356"/>
        <v>2014</v>
      </c>
      <c r="W3220" s="6">
        <f t="shared" si="355"/>
        <v>42004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H3221" t="s">
        <v>8224</v>
      </c>
      <c r="I3221" t="s">
        <v>8246</v>
      </c>
      <c r="K3221">
        <v>1427063747</v>
      </c>
      <c r="L3221">
        <v>1424043347</v>
      </c>
      <c r="M3221" t="b">
        <v>1</v>
      </c>
      <c r="N3221">
        <v>119</v>
      </c>
      <c r="O3221" s="9">
        <f t="shared" si="350"/>
        <v>100.11</v>
      </c>
      <c r="P3221" s="12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t="b">
        <v>1</v>
      </c>
      <c r="T3221" t="s">
        <v>8271</v>
      </c>
      <c r="U3221" s="6">
        <f t="shared" si="354"/>
        <v>42050.983182870375</v>
      </c>
      <c r="V3221" s="9">
        <f t="shared" si="356"/>
        <v>2015</v>
      </c>
      <c r="W3221" s="6">
        <f t="shared" si="355"/>
        <v>42085.941516203704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H3222" t="s">
        <v>8224</v>
      </c>
      <c r="I3222" t="s">
        <v>8246</v>
      </c>
      <c r="K3222">
        <v>1489352400</v>
      </c>
      <c r="L3222">
        <v>1486411204</v>
      </c>
      <c r="M3222" t="b">
        <v>1</v>
      </c>
      <c r="N3222">
        <v>59</v>
      </c>
      <c r="O3222" s="9">
        <f t="shared" si="350"/>
        <v>100.84</v>
      </c>
      <c r="P3222" s="1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t="b">
        <v>1</v>
      </c>
      <c r="T3222" t="s">
        <v>8271</v>
      </c>
      <c r="U3222" s="6">
        <f t="shared" si="354"/>
        <v>42772.833379629628</v>
      </c>
      <c r="V3222" s="9">
        <f t="shared" si="356"/>
        <v>2017</v>
      </c>
      <c r="W3222" s="6">
        <f t="shared" si="355"/>
        <v>42806.875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H3223" t="s">
        <v>8225</v>
      </c>
      <c r="I3223" t="s">
        <v>8247</v>
      </c>
      <c r="K3223">
        <v>1436114603</v>
      </c>
      <c r="L3223">
        <v>1433090603</v>
      </c>
      <c r="M3223" t="b">
        <v>1</v>
      </c>
      <c r="N3223">
        <v>113</v>
      </c>
      <c r="O3223" s="9">
        <f t="shared" si="350"/>
        <v>103.425</v>
      </c>
      <c r="P3223" s="12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t="b">
        <v>1</v>
      </c>
      <c r="T3223" t="s">
        <v>8271</v>
      </c>
      <c r="U3223" s="6">
        <f t="shared" si="354"/>
        <v>42155.696793981479</v>
      </c>
      <c r="V3223" s="9">
        <f t="shared" si="356"/>
        <v>2015</v>
      </c>
      <c r="W3223" s="6">
        <f t="shared" si="355"/>
        <v>42190.696793981479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H3224" t="s">
        <v>8224</v>
      </c>
      <c r="I3224" t="s">
        <v>8246</v>
      </c>
      <c r="K3224">
        <v>1445722140</v>
      </c>
      <c r="L3224">
        <v>1443016697</v>
      </c>
      <c r="M3224" t="b">
        <v>1</v>
      </c>
      <c r="N3224">
        <v>84</v>
      </c>
      <c r="O3224" s="9">
        <f t="shared" si="350"/>
        <v>124.8</v>
      </c>
      <c r="P3224" s="12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t="b">
        <v>1</v>
      </c>
      <c r="T3224" t="s">
        <v>8271</v>
      </c>
      <c r="U3224" s="6">
        <f t="shared" si="354"/>
        <v>42270.582141203704</v>
      </c>
      <c r="V3224" s="9">
        <f t="shared" si="356"/>
        <v>2015</v>
      </c>
      <c r="W3224" s="6">
        <f t="shared" si="355"/>
        <v>42301.895138888889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H3225" t="s">
        <v>8224</v>
      </c>
      <c r="I3225" t="s">
        <v>8246</v>
      </c>
      <c r="K3225">
        <v>1440100976</v>
      </c>
      <c r="L3225">
        <v>1437508976</v>
      </c>
      <c r="M3225" t="b">
        <v>1</v>
      </c>
      <c r="N3225">
        <v>74</v>
      </c>
      <c r="O3225" s="9">
        <f t="shared" si="350"/>
        <v>109.51612903225806</v>
      </c>
      <c r="P3225" s="12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t="b">
        <v>1</v>
      </c>
      <c r="T3225" t="s">
        <v>8271</v>
      </c>
      <c r="U3225" s="6">
        <f t="shared" si="354"/>
        <v>42206.835370370369</v>
      </c>
      <c r="V3225" s="9">
        <f t="shared" si="356"/>
        <v>2015</v>
      </c>
      <c r="W3225" s="6">
        <f t="shared" si="355"/>
        <v>42236.835370370369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H3226" t="s">
        <v>8224</v>
      </c>
      <c r="I3226" t="s">
        <v>8246</v>
      </c>
      <c r="K3226">
        <v>1484024400</v>
      </c>
      <c r="L3226">
        <v>1479932713</v>
      </c>
      <c r="M3226" t="b">
        <v>1</v>
      </c>
      <c r="N3226">
        <v>216</v>
      </c>
      <c r="O3226" s="9">
        <f t="shared" si="350"/>
        <v>102.03333333333333</v>
      </c>
      <c r="P3226" s="12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t="b">
        <v>1</v>
      </c>
      <c r="T3226" t="s">
        <v>8271</v>
      </c>
      <c r="U3226" s="6">
        <f t="shared" si="354"/>
        <v>42697.850844907407</v>
      </c>
      <c r="V3226" s="9">
        <f t="shared" si="356"/>
        <v>2016</v>
      </c>
      <c r="W3226" s="6">
        <f t="shared" si="355"/>
        <v>42745.208333333328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H3227" t="s">
        <v>8224</v>
      </c>
      <c r="I3227" t="s">
        <v>8246</v>
      </c>
      <c r="K3227">
        <v>1464987600</v>
      </c>
      <c r="L3227">
        <v>1463145938</v>
      </c>
      <c r="M3227" t="b">
        <v>1</v>
      </c>
      <c r="N3227">
        <v>39</v>
      </c>
      <c r="O3227" s="9">
        <f t="shared" si="350"/>
        <v>102.35</v>
      </c>
      <c r="P3227" s="12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t="b">
        <v>1</v>
      </c>
      <c r="T3227" t="s">
        <v>8271</v>
      </c>
      <c r="U3227" s="6">
        <f t="shared" si="354"/>
        <v>42503.559467592597</v>
      </c>
      <c r="V3227" s="9">
        <f t="shared" si="356"/>
        <v>2016</v>
      </c>
      <c r="W3227" s="6">
        <f t="shared" si="355"/>
        <v>42524.875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H3228" t="s">
        <v>8225</v>
      </c>
      <c r="I3228" t="s">
        <v>8247</v>
      </c>
      <c r="K3228">
        <v>1446213612</v>
      </c>
      <c r="L3228">
        <v>1443621612</v>
      </c>
      <c r="M3228" t="b">
        <v>1</v>
      </c>
      <c r="N3228">
        <v>21</v>
      </c>
      <c r="O3228" s="9">
        <f t="shared" si="350"/>
        <v>104.16666666666667</v>
      </c>
      <c r="P3228" s="12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t="b">
        <v>1</v>
      </c>
      <c r="T3228" t="s">
        <v>8271</v>
      </c>
      <c r="U3228" s="6">
        <f t="shared" si="354"/>
        <v>42277.583472222221</v>
      </c>
      <c r="V3228" s="9">
        <f t="shared" si="356"/>
        <v>2015</v>
      </c>
      <c r="W3228" s="6">
        <f t="shared" si="355"/>
        <v>42307.583472222221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H3229" t="s">
        <v>8225</v>
      </c>
      <c r="I3229" t="s">
        <v>8247</v>
      </c>
      <c r="K3229">
        <v>1484687436</v>
      </c>
      <c r="L3229">
        <v>1482095436</v>
      </c>
      <c r="M3229" t="b">
        <v>0</v>
      </c>
      <c r="N3229">
        <v>30</v>
      </c>
      <c r="O3229" s="9">
        <f t="shared" si="350"/>
        <v>125</v>
      </c>
      <c r="P3229" s="12">
        <f t="shared" si="351"/>
        <v>50</v>
      </c>
      <c r="Q3229" t="str">
        <f t="shared" si="352"/>
        <v>theater</v>
      </c>
      <c r="R3229" t="str">
        <f t="shared" si="353"/>
        <v>plays</v>
      </c>
      <c r="S3229" t="b">
        <v>1</v>
      </c>
      <c r="T3229" t="s">
        <v>8271</v>
      </c>
      <c r="U3229" s="6">
        <f t="shared" si="354"/>
        <v>42722.882361111115</v>
      </c>
      <c r="V3229" s="9">
        <f t="shared" si="356"/>
        <v>2016</v>
      </c>
      <c r="W3229" s="6">
        <f t="shared" si="355"/>
        <v>42752.882361111115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H3230" t="s">
        <v>8224</v>
      </c>
      <c r="I3230" t="s">
        <v>8246</v>
      </c>
      <c r="K3230">
        <v>1450328340</v>
      </c>
      <c r="L3230">
        <v>1447606884</v>
      </c>
      <c r="M3230" t="b">
        <v>1</v>
      </c>
      <c r="N3230">
        <v>37</v>
      </c>
      <c r="O3230" s="9">
        <f t="shared" si="350"/>
        <v>102.34285714285714</v>
      </c>
      <c r="P3230" s="12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t="b">
        <v>1</v>
      </c>
      <c r="T3230" t="s">
        <v>8271</v>
      </c>
      <c r="U3230" s="6">
        <f t="shared" si="354"/>
        <v>42323.70930555556</v>
      </c>
      <c r="V3230" s="9">
        <f t="shared" si="356"/>
        <v>2015</v>
      </c>
      <c r="W3230" s="6">
        <f t="shared" si="355"/>
        <v>42355.207638888889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H3231" t="s">
        <v>8224</v>
      </c>
      <c r="I3231" t="s">
        <v>8246</v>
      </c>
      <c r="K3231">
        <v>1416470398</v>
      </c>
      <c r="L3231">
        <v>1413874798</v>
      </c>
      <c r="M3231" t="b">
        <v>1</v>
      </c>
      <c r="N3231">
        <v>202</v>
      </c>
      <c r="O3231" s="9">
        <f t="shared" si="350"/>
        <v>107.86499999999999</v>
      </c>
      <c r="P3231" s="12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t="b">
        <v>1</v>
      </c>
      <c r="T3231" t="s">
        <v>8271</v>
      </c>
      <c r="U3231" s="6">
        <f t="shared" si="354"/>
        <v>41933.291643518518</v>
      </c>
      <c r="V3231" s="9">
        <f t="shared" si="356"/>
        <v>2014</v>
      </c>
      <c r="W3231" s="6">
        <f t="shared" si="355"/>
        <v>41963.333310185189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H3232" t="s">
        <v>8224</v>
      </c>
      <c r="I3232" t="s">
        <v>8246</v>
      </c>
      <c r="K3232">
        <v>1412135940</v>
      </c>
      <c r="L3232">
        <v>1410840126</v>
      </c>
      <c r="M3232" t="b">
        <v>1</v>
      </c>
      <c r="N3232">
        <v>37</v>
      </c>
      <c r="O3232" s="9">
        <f t="shared" si="350"/>
        <v>109.88461538461539</v>
      </c>
      <c r="P3232" s="1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t="b">
        <v>1</v>
      </c>
      <c r="T3232" t="s">
        <v>8271</v>
      </c>
      <c r="U3232" s="6">
        <f t="shared" si="354"/>
        <v>41898.168124999997</v>
      </c>
      <c r="V3232" s="9">
        <f t="shared" si="356"/>
        <v>2014</v>
      </c>
      <c r="W3232" s="6">
        <f t="shared" si="355"/>
        <v>41913.165972222225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H3233" t="s">
        <v>8224</v>
      </c>
      <c r="I3233" t="s">
        <v>8246</v>
      </c>
      <c r="K3233">
        <v>1460846347</v>
      </c>
      <c r="L3233">
        <v>1458254347</v>
      </c>
      <c r="M3233" t="b">
        <v>0</v>
      </c>
      <c r="N3233">
        <v>28</v>
      </c>
      <c r="O3233" s="9">
        <f t="shared" si="350"/>
        <v>161</v>
      </c>
      <c r="P3233" s="12">
        <f t="shared" si="351"/>
        <v>57.5</v>
      </c>
      <c r="Q3233" t="str">
        <f t="shared" si="352"/>
        <v>theater</v>
      </c>
      <c r="R3233" t="str">
        <f t="shared" si="353"/>
        <v>plays</v>
      </c>
      <c r="S3233" t="b">
        <v>1</v>
      </c>
      <c r="T3233" t="s">
        <v>8271</v>
      </c>
      <c r="U3233" s="6">
        <f t="shared" si="354"/>
        <v>42446.943831018521</v>
      </c>
      <c r="V3233" s="9">
        <f t="shared" si="356"/>
        <v>2016</v>
      </c>
      <c r="W3233" s="6">
        <f t="shared" si="355"/>
        <v>42476.943831018521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H3234" t="s">
        <v>8224</v>
      </c>
      <c r="I3234" t="s">
        <v>8246</v>
      </c>
      <c r="K3234">
        <v>1462334340</v>
      </c>
      <c r="L3234">
        <v>1459711917</v>
      </c>
      <c r="M3234" t="b">
        <v>1</v>
      </c>
      <c r="N3234">
        <v>26</v>
      </c>
      <c r="O3234" s="9">
        <f t="shared" si="350"/>
        <v>131.19999999999999</v>
      </c>
      <c r="P3234" s="12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t="b">
        <v>1</v>
      </c>
      <c r="T3234" t="s">
        <v>8271</v>
      </c>
      <c r="U3234" s="6">
        <f t="shared" si="354"/>
        <v>42463.81385416667</v>
      </c>
      <c r="V3234" s="9">
        <f t="shared" si="356"/>
        <v>2016</v>
      </c>
      <c r="W3234" s="6">
        <f t="shared" si="355"/>
        <v>42494.165972222225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H3235" t="s">
        <v>8224</v>
      </c>
      <c r="I3235" t="s">
        <v>8246</v>
      </c>
      <c r="K3235">
        <v>1488482355</v>
      </c>
      <c r="L3235">
        <v>1485890355</v>
      </c>
      <c r="M3235" t="b">
        <v>0</v>
      </c>
      <c r="N3235">
        <v>61</v>
      </c>
      <c r="O3235" s="9">
        <f t="shared" si="350"/>
        <v>118.8</v>
      </c>
      <c r="P3235" s="12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t="b">
        <v>1</v>
      </c>
      <c r="T3235" t="s">
        <v>8271</v>
      </c>
      <c r="U3235" s="6">
        <f t="shared" si="354"/>
        <v>42766.805034722223</v>
      </c>
      <c r="V3235" s="9">
        <f t="shared" si="356"/>
        <v>2017</v>
      </c>
      <c r="W3235" s="6">
        <f t="shared" si="355"/>
        <v>42796.805034722223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H3236" t="s">
        <v>8225</v>
      </c>
      <c r="I3236" t="s">
        <v>8247</v>
      </c>
      <c r="K3236">
        <v>1485991860</v>
      </c>
      <c r="L3236">
        <v>1483124208</v>
      </c>
      <c r="M3236" t="b">
        <v>0</v>
      </c>
      <c r="N3236">
        <v>115</v>
      </c>
      <c r="O3236" s="9">
        <f t="shared" si="350"/>
        <v>100.39275000000001</v>
      </c>
      <c r="P3236" s="12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t="b">
        <v>1</v>
      </c>
      <c r="T3236" t="s">
        <v>8271</v>
      </c>
      <c r="U3236" s="6">
        <f t="shared" si="354"/>
        <v>42734.789444444439</v>
      </c>
      <c r="V3236" s="9">
        <f t="shared" si="356"/>
        <v>2016</v>
      </c>
      <c r="W3236" s="6">
        <f t="shared" si="355"/>
        <v>42767.979861111111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H3237" t="s">
        <v>8224</v>
      </c>
      <c r="I3237" t="s">
        <v>8246</v>
      </c>
      <c r="K3237">
        <v>1467361251</v>
      </c>
      <c r="L3237">
        <v>1464769251</v>
      </c>
      <c r="M3237" t="b">
        <v>1</v>
      </c>
      <c r="N3237">
        <v>181</v>
      </c>
      <c r="O3237" s="9">
        <f t="shared" si="350"/>
        <v>103.20666666666666</v>
      </c>
      <c r="P3237" s="12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t="b">
        <v>1</v>
      </c>
      <c r="T3237" t="s">
        <v>8271</v>
      </c>
      <c r="U3237" s="6">
        <f t="shared" si="354"/>
        <v>42522.347812499997</v>
      </c>
      <c r="V3237" s="9">
        <f t="shared" si="356"/>
        <v>2016</v>
      </c>
      <c r="W3237" s="6">
        <f t="shared" si="355"/>
        <v>42552.347812499997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H3238" t="s">
        <v>8224</v>
      </c>
      <c r="I3238" t="s">
        <v>8246</v>
      </c>
      <c r="K3238">
        <v>1482962433</v>
      </c>
      <c r="L3238">
        <v>1480370433</v>
      </c>
      <c r="M3238" t="b">
        <v>0</v>
      </c>
      <c r="N3238">
        <v>110</v>
      </c>
      <c r="O3238" s="9">
        <f t="shared" si="350"/>
        <v>100.6</v>
      </c>
      <c r="P3238" s="12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t="b">
        <v>1</v>
      </c>
      <c r="T3238" t="s">
        <v>8271</v>
      </c>
      <c r="U3238" s="6">
        <f t="shared" si="354"/>
        <v>42702.917048611111</v>
      </c>
      <c r="V3238" s="9">
        <f t="shared" si="356"/>
        <v>2016</v>
      </c>
      <c r="W3238" s="6">
        <f t="shared" si="355"/>
        <v>42732.917048611111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H3239" t="s">
        <v>8224</v>
      </c>
      <c r="I3239" t="s">
        <v>8246</v>
      </c>
      <c r="K3239">
        <v>1443499140</v>
      </c>
      <c r="L3239">
        <v>1441452184</v>
      </c>
      <c r="M3239" t="b">
        <v>1</v>
      </c>
      <c r="N3239">
        <v>269</v>
      </c>
      <c r="O3239" s="9">
        <f t="shared" si="350"/>
        <v>100.78754285714285</v>
      </c>
      <c r="P3239" s="12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t="b">
        <v>1</v>
      </c>
      <c r="T3239" t="s">
        <v>8271</v>
      </c>
      <c r="U3239" s="6">
        <f t="shared" si="354"/>
        <v>42252.474351851852</v>
      </c>
      <c r="V3239" s="9">
        <f t="shared" si="356"/>
        <v>2015</v>
      </c>
      <c r="W3239" s="6">
        <f t="shared" si="355"/>
        <v>42276.165972222225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H3240" t="s">
        <v>8225</v>
      </c>
      <c r="I3240" t="s">
        <v>8247</v>
      </c>
      <c r="K3240">
        <v>1435752898</v>
      </c>
      <c r="L3240">
        <v>1433160898</v>
      </c>
      <c r="M3240" t="b">
        <v>1</v>
      </c>
      <c r="N3240">
        <v>79</v>
      </c>
      <c r="O3240" s="9">
        <f t="shared" si="350"/>
        <v>112.32142857142857</v>
      </c>
      <c r="P3240" s="12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t="b">
        <v>1</v>
      </c>
      <c r="T3240" t="s">
        <v>8271</v>
      </c>
      <c r="U3240" s="6">
        <f t="shared" si="354"/>
        <v>42156.510393518518</v>
      </c>
      <c r="V3240" s="9">
        <f t="shared" si="356"/>
        <v>2015</v>
      </c>
      <c r="W3240" s="6">
        <f t="shared" si="355"/>
        <v>42186.510393518518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H3241" t="s">
        <v>8225</v>
      </c>
      <c r="I3241" t="s">
        <v>8247</v>
      </c>
      <c r="K3241">
        <v>1445817540</v>
      </c>
      <c r="L3241">
        <v>1443665293</v>
      </c>
      <c r="M3241" t="b">
        <v>1</v>
      </c>
      <c r="N3241">
        <v>104</v>
      </c>
      <c r="O3241" s="9">
        <f t="shared" si="350"/>
        <v>105.91914022517912</v>
      </c>
      <c r="P3241" s="12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t="b">
        <v>1</v>
      </c>
      <c r="T3241" t="s">
        <v>8271</v>
      </c>
      <c r="U3241" s="6">
        <f t="shared" si="354"/>
        <v>42278.089039351849</v>
      </c>
      <c r="V3241" s="9">
        <f t="shared" si="356"/>
        <v>2015</v>
      </c>
      <c r="W3241" s="6">
        <f t="shared" si="355"/>
        <v>42302.999305555553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H3242" t="s">
        <v>8225</v>
      </c>
      <c r="I3242" t="s">
        <v>8247</v>
      </c>
      <c r="K3242">
        <v>1487286000</v>
      </c>
      <c r="L3242">
        <v>1484843948</v>
      </c>
      <c r="M3242" t="b">
        <v>0</v>
      </c>
      <c r="N3242">
        <v>34</v>
      </c>
      <c r="O3242" s="9">
        <f t="shared" si="350"/>
        <v>100.56666666666666</v>
      </c>
      <c r="P3242" s="1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t="b">
        <v>1</v>
      </c>
      <c r="T3242" t="s">
        <v>8271</v>
      </c>
      <c r="U3242" s="6">
        <f t="shared" si="354"/>
        <v>42754.693842592591</v>
      </c>
      <c r="V3242" s="9">
        <f t="shared" si="356"/>
        <v>2017</v>
      </c>
      <c r="W3242" s="6">
        <f t="shared" si="355"/>
        <v>42782.958333333328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H3243" t="s">
        <v>8224</v>
      </c>
      <c r="I3243" t="s">
        <v>8246</v>
      </c>
      <c r="K3243">
        <v>1413269940</v>
      </c>
      <c r="L3243">
        <v>1410421670</v>
      </c>
      <c r="M3243" t="b">
        <v>1</v>
      </c>
      <c r="N3243">
        <v>167</v>
      </c>
      <c r="O3243" s="9">
        <f t="shared" si="350"/>
        <v>115.30588235294118</v>
      </c>
      <c r="P3243" s="12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t="b">
        <v>1</v>
      </c>
      <c r="T3243" t="s">
        <v>8271</v>
      </c>
      <c r="U3243" s="6">
        <f t="shared" si="354"/>
        <v>41893.324884259258</v>
      </c>
      <c r="V3243" s="9">
        <f t="shared" si="356"/>
        <v>2014</v>
      </c>
      <c r="W3243" s="6">
        <f t="shared" si="355"/>
        <v>41926.290972222225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H3244" t="s">
        <v>8224</v>
      </c>
      <c r="I3244" t="s">
        <v>8246</v>
      </c>
      <c r="K3244">
        <v>1411150092</v>
      </c>
      <c r="L3244">
        <v>1408558092</v>
      </c>
      <c r="M3244" t="b">
        <v>1</v>
      </c>
      <c r="N3244">
        <v>183</v>
      </c>
      <c r="O3244" s="9">
        <f t="shared" si="350"/>
        <v>127.30419999999999</v>
      </c>
      <c r="P3244" s="12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t="b">
        <v>1</v>
      </c>
      <c r="T3244" t="s">
        <v>8271</v>
      </c>
      <c r="U3244" s="6">
        <f t="shared" si="354"/>
        <v>41871.755694444444</v>
      </c>
      <c r="V3244" s="9">
        <f t="shared" si="356"/>
        <v>2014</v>
      </c>
      <c r="W3244" s="6">
        <f t="shared" si="355"/>
        <v>41901.755694444444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H3245" t="s">
        <v>8224</v>
      </c>
      <c r="I3245" t="s">
        <v>8246</v>
      </c>
      <c r="K3245">
        <v>1444348800</v>
      </c>
      <c r="L3245">
        <v>1442283562</v>
      </c>
      <c r="M3245" t="b">
        <v>1</v>
      </c>
      <c r="N3245">
        <v>71</v>
      </c>
      <c r="O3245" s="9">
        <f t="shared" si="350"/>
        <v>102.83750000000001</v>
      </c>
      <c r="P3245" s="12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t="b">
        <v>1</v>
      </c>
      <c r="T3245" t="s">
        <v>8271</v>
      </c>
      <c r="U3245" s="6">
        <f t="shared" si="354"/>
        <v>42262.096782407403</v>
      </c>
      <c r="V3245" s="9">
        <f t="shared" si="356"/>
        <v>2015</v>
      </c>
      <c r="W3245" s="6">
        <f t="shared" si="355"/>
        <v>42286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H3246" t="s">
        <v>8225</v>
      </c>
      <c r="I3246" t="s">
        <v>8247</v>
      </c>
      <c r="K3246">
        <v>1480613982</v>
      </c>
      <c r="L3246">
        <v>1478018382</v>
      </c>
      <c r="M3246" t="b">
        <v>0</v>
      </c>
      <c r="N3246">
        <v>69</v>
      </c>
      <c r="O3246" s="9">
        <f t="shared" si="350"/>
        <v>102.9375</v>
      </c>
      <c r="P3246" s="12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t="b">
        <v>1</v>
      </c>
      <c r="T3246" t="s">
        <v>8271</v>
      </c>
      <c r="U3246" s="6">
        <f t="shared" si="354"/>
        <v>42675.694236111114</v>
      </c>
      <c r="V3246" s="9">
        <f t="shared" si="356"/>
        <v>2016</v>
      </c>
      <c r="W3246" s="6">
        <f t="shared" si="355"/>
        <v>42705.735902777778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H3247" t="s">
        <v>8224</v>
      </c>
      <c r="I3247" t="s">
        <v>8246</v>
      </c>
      <c r="K3247">
        <v>1434074400</v>
      </c>
      <c r="L3247">
        <v>1431354258</v>
      </c>
      <c r="M3247" t="b">
        <v>0</v>
      </c>
      <c r="N3247">
        <v>270</v>
      </c>
      <c r="O3247" s="9">
        <f t="shared" si="350"/>
        <v>104.3047619047619</v>
      </c>
      <c r="P3247" s="12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t="b">
        <v>1</v>
      </c>
      <c r="T3247" t="s">
        <v>8271</v>
      </c>
      <c r="U3247" s="6">
        <f t="shared" si="354"/>
        <v>42135.60020833333</v>
      </c>
      <c r="V3247" s="9">
        <f t="shared" si="356"/>
        <v>2015</v>
      </c>
      <c r="W3247" s="6">
        <f t="shared" si="355"/>
        <v>42167.083333333328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H3248" t="s">
        <v>8224</v>
      </c>
      <c r="I3248" t="s">
        <v>8246</v>
      </c>
      <c r="K3248">
        <v>1442030340</v>
      </c>
      <c r="L3248">
        <v>1439551200</v>
      </c>
      <c r="M3248" t="b">
        <v>1</v>
      </c>
      <c r="N3248">
        <v>193</v>
      </c>
      <c r="O3248" s="9">
        <f t="shared" si="350"/>
        <v>111.22</v>
      </c>
      <c r="P3248" s="12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t="b">
        <v>1</v>
      </c>
      <c r="T3248" t="s">
        <v>8271</v>
      </c>
      <c r="U3248" s="6">
        <f t="shared" si="354"/>
        <v>42230.472222222219</v>
      </c>
      <c r="V3248" s="9">
        <f t="shared" si="356"/>
        <v>2015</v>
      </c>
      <c r="W3248" s="6">
        <f t="shared" si="355"/>
        <v>42259.165972222225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H3249" t="s">
        <v>8225</v>
      </c>
      <c r="I3249" t="s">
        <v>8247</v>
      </c>
      <c r="K3249">
        <v>1436696712</v>
      </c>
      <c r="L3249">
        <v>1434104712</v>
      </c>
      <c r="M3249" t="b">
        <v>1</v>
      </c>
      <c r="N3249">
        <v>57</v>
      </c>
      <c r="O3249" s="9">
        <f t="shared" si="350"/>
        <v>105.86</v>
      </c>
      <c r="P3249" s="12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t="b">
        <v>1</v>
      </c>
      <c r="T3249" t="s">
        <v>8271</v>
      </c>
      <c r="U3249" s="6">
        <f t="shared" si="354"/>
        <v>42167.434166666666</v>
      </c>
      <c r="V3249" s="9">
        <f t="shared" si="356"/>
        <v>2015</v>
      </c>
      <c r="W3249" s="6">
        <f t="shared" si="355"/>
        <v>42197.434166666666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H3250" t="s">
        <v>8224</v>
      </c>
      <c r="I3250" t="s">
        <v>8246</v>
      </c>
      <c r="K3250">
        <v>1428178757</v>
      </c>
      <c r="L3250">
        <v>1425590357</v>
      </c>
      <c r="M3250" t="b">
        <v>1</v>
      </c>
      <c r="N3250">
        <v>200</v>
      </c>
      <c r="O3250" s="9">
        <f t="shared" si="350"/>
        <v>100.79166666666667</v>
      </c>
      <c r="P3250" s="12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t="b">
        <v>1</v>
      </c>
      <c r="T3250" t="s">
        <v>8271</v>
      </c>
      <c r="U3250" s="6">
        <f t="shared" si="354"/>
        <v>42068.888391203705</v>
      </c>
      <c r="V3250" s="9">
        <f t="shared" si="356"/>
        <v>2015</v>
      </c>
      <c r="W3250" s="6">
        <f t="shared" si="355"/>
        <v>42098.846724537041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H3251" t="s">
        <v>8224</v>
      </c>
      <c r="I3251" t="s">
        <v>8246</v>
      </c>
      <c r="K3251">
        <v>1434822914</v>
      </c>
      <c r="L3251">
        <v>1432230914</v>
      </c>
      <c r="M3251" t="b">
        <v>1</v>
      </c>
      <c r="N3251">
        <v>88</v>
      </c>
      <c r="O3251" s="9">
        <f t="shared" si="350"/>
        <v>104.92727272727272</v>
      </c>
      <c r="P3251" s="12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t="b">
        <v>1</v>
      </c>
      <c r="T3251" t="s">
        <v>8271</v>
      </c>
      <c r="U3251" s="6">
        <f t="shared" si="354"/>
        <v>42145.746689814812</v>
      </c>
      <c r="V3251" s="9">
        <f t="shared" si="356"/>
        <v>2015</v>
      </c>
      <c r="W3251" s="6">
        <f t="shared" si="355"/>
        <v>42175.746689814812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H3252" t="s">
        <v>8224</v>
      </c>
      <c r="I3252" t="s">
        <v>8246</v>
      </c>
      <c r="K3252">
        <v>1415213324</v>
      </c>
      <c r="L3252">
        <v>1412617724</v>
      </c>
      <c r="M3252" t="b">
        <v>1</v>
      </c>
      <c r="N3252">
        <v>213</v>
      </c>
      <c r="O3252" s="9">
        <f t="shared" si="350"/>
        <v>101.55200000000001</v>
      </c>
      <c r="P3252" s="1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t="b">
        <v>1</v>
      </c>
      <c r="T3252" t="s">
        <v>8271</v>
      </c>
      <c r="U3252" s="6">
        <f t="shared" si="354"/>
        <v>41918.742175925923</v>
      </c>
      <c r="V3252" s="9">
        <f t="shared" si="356"/>
        <v>2014</v>
      </c>
      <c r="W3252" s="6">
        <f t="shared" si="355"/>
        <v>41948.783842592595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H3253" t="s">
        <v>8224</v>
      </c>
      <c r="I3253" t="s">
        <v>8246</v>
      </c>
      <c r="K3253">
        <v>1434907966</v>
      </c>
      <c r="L3253">
        <v>1432315966</v>
      </c>
      <c r="M3253" t="b">
        <v>1</v>
      </c>
      <c r="N3253">
        <v>20</v>
      </c>
      <c r="O3253" s="9">
        <f t="shared" si="350"/>
        <v>110.73333333333333</v>
      </c>
      <c r="P3253" s="12">
        <f t="shared" si="351"/>
        <v>83.05</v>
      </c>
      <c r="Q3253" t="str">
        <f t="shared" si="352"/>
        <v>theater</v>
      </c>
      <c r="R3253" t="str">
        <f t="shared" si="353"/>
        <v>plays</v>
      </c>
      <c r="S3253" t="b">
        <v>1</v>
      </c>
      <c r="T3253" t="s">
        <v>8271</v>
      </c>
      <c r="U3253" s="6">
        <f t="shared" si="354"/>
        <v>42146.731087962966</v>
      </c>
      <c r="V3253" s="9">
        <f t="shared" si="356"/>
        <v>2015</v>
      </c>
      <c r="W3253" s="6">
        <f t="shared" si="355"/>
        <v>42176.731087962966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H3254" t="s">
        <v>8225</v>
      </c>
      <c r="I3254" t="s">
        <v>8247</v>
      </c>
      <c r="K3254">
        <v>1473247240</v>
      </c>
      <c r="L3254">
        <v>1470655240</v>
      </c>
      <c r="M3254" t="b">
        <v>1</v>
      </c>
      <c r="N3254">
        <v>50</v>
      </c>
      <c r="O3254" s="9">
        <f t="shared" si="350"/>
        <v>127.82222222222222</v>
      </c>
      <c r="P3254" s="12">
        <f t="shared" si="351"/>
        <v>57.52</v>
      </c>
      <c r="Q3254" t="str">
        <f t="shared" si="352"/>
        <v>theater</v>
      </c>
      <c r="R3254" t="str">
        <f t="shared" si="353"/>
        <v>plays</v>
      </c>
      <c r="S3254" t="b">
        <v>1</v>
      </c>
      <c r="T3254" t="s">
        <v>8271</v>
      </c>
      <c r="U3254" s="6">
        <f t="shared" si="354"/>
        <v>42590.472685185188</v>
      </c>
      <c r="V3254" s="9">
        <f t="shared" si="356"/>
        <v>2016</v>
      </c>
      <c r="W3254" s="6">
        <f t="shared" si="355"/>
        <v>42620.472685185188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H3255" t="s">
        <v>8224</v>
      </c>
      <c r="I3255" t="s">
        <v>8246</v>
      </c>
      <c r="K3255">
        <v>1473306300</v>
      </c>
      <c r="L3255">
        <v>1471701028</v>
      </c>
      <c r="M3255" t="b">
        <v>1</v>
      </c>
      <c r="N3255">
        <v>115</v>
      </c>
      <c r="O3255" s="9">
        <f t="shared" si="350"/>
        <v>101.825</v>
      </c>
      <c r="P3255" s="12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t="b">
        <v>1</v>
      </c>
      <c r="T3255" t="s">
        <v>8271</v>
      </c>
      <c r="U3255" s="6">
        <f t="shared" si="354"/>
        <v>42602.576712962968</v>
      </c>
      <c r="V3255" s="9">
        <f t="shared" si="356"/>
        <v>2016</v>
      </c>
      <c r="W3255" s="6">
        <f t="shared" si="355"/>
        <v>42621.15625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H3256" t="s">
        <v>8225</v>
      </c>
      <c r="I3256" t="s">
        <v>8247</v>
      </c>
      <c r="K3256">
        <v>1427331809</v>
      </c>
      <c r="L3256">
        <v>1424743409</v>
      </c>
      <c r="M3256" t="b">
        <v>1</v>
      </c>
      <c r="N3256">
        <v>186</v>
      </c>
      <c r="O3256" s="9">
        <f t="shared" si="350"/>
        <v>101.25769230769231</v>
      </c>
      <c r="P3256" s="12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t="b">
        <v>1</v>
      </c>
      <c r="T3256" t="s">
        <v>8271</v>
      </c>
      <c r="U3256" s="6">
        <f t="shared" si="354"/>
        <v>42059.085752314815</v>
      </c>
      <c r="V3256" s="9">
        <f t="shared" si="356"/>
        <v>2015</v>
      </c>
      <c r="W3256" s="6">
        <f t="shared" si="355"/>
        <v>42089.044085648144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H3257" t="s">
        <v>8225</v>
      </c>
      <c r="I3257" t="s">
        <v>8247</v>
      </c>
      <c r="K3257">
        <v>1412706375</v>
      </c>
      <c r="L3257">
        <v>1410114375</v>
      </c>
      <c r="M3257" t="b">
        <v>1</v>
      </c>
      <c r="N3257">
        <v>18</v>
      </c>
      <c r="O3257" s="9">
        <f t="shared" si="350"/>
        <v>175</v>
      </c>
      <c r="P3257" s="12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t="b">
        <v>1</v>
      </c>
      <c r="T3257" t="s">
        <v>8271</v>
      </c>
      <c r="U3257" s="6">
        <f t="shared" si="354"/>
        <v>41889.768229166664</v>
      </c>
      <c r="V3257" s="9">
        <f t="shared" si="356"/>
        <v>2014</v>
      </c>
      <c r="W3257" s="6">
        <f t="shared" si="355"/>
        <v>41919.768229166664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H3258" t="s">
        <v>8224</v>
      </c>
      <c r="I3258" t="s">
        <v>8246</v>
      </c>
      <c r="K3258">
        <v>1433995140</v>
      </c>
      <c r="L3258">
        <v>1432129577</v>
      </c>
      <c r="M3258" t="b">
        <v>1</v>
      </c>
      <c r="N3258">
        <v>176</v>
      </c>
      <c r="O3258" s="9">
        <f t="shared" si="350"/>
        <v>128.06</v>
      </c>
      <c r="P3258" s="12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t="b">
        <v>1</v>
      </c>
      <c r="T3258" t="s">
        <v>8271</v>
      </c>
      <c r="U3258" s="6">
        <f t="shared" si="354"/>
        <v>42144.573807870373</v>
      </c>
      <c r="V3258" s="9">
        <f t="shared" si="356"/>
        <v>2015</v>
      </c>
      <c r="W3258" s="6">
        <f t="shared" si="355"/>
        <v>42166.165972222225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H3259" t="s">
        <v>8225</v>
      </c>
      <c r="I3259" t="s">
        <v>8247</v>
      </c>
      <c r="K3259">
        <v>1487769952</v>
      </c>
      <c r="L3259">
        <v>1485177952</v>
      </c>
      <c r="M3259" t="b">
        <v>0</v>
      </c>
      <c r="N3259">
        <v>41</v>
      </c>
      <c r="O3259" s="9">
        <f t="shared" si="350"/>
        <v>106.29949999999998</v>
      </c>
      <c r="P3259" s="12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t="b">
        <v>1</v>
      </c>
      <c r="T3259" t="s">
        <v>8271</v>
      </c>
      <c r="U3259" s="6">
        <f t="shared" si="354"/>
        <v>42758.559629629628</v>
      </c>
      <c r="V3259" s="9">
        <f t="shared" si="356"/>
        <v>2017</v>
      </c>
      <c r="W3259" s="6">
        <f t="shared" si="355"/>
        <v>42788.559629629628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H3260" t="s">
        <v>8224</v>
      </c>
      <c r="I3260" t="s">
        <v>8246</v>
      </c>
      <c r="K3260">
        <v>1420751861</v>
      </c>
      <c r="L3260">
        <v>1418159861</v>
      </c>
      <c r="M3260" t="b">
        <v>1</v>
      </c>
      <c r="N3260">
        <v>75</v>
      </c>
      <c r="O3260" s="9">
        <f t="shared" si="350"/>
        <v>105.21428571428571</v>
      </c>
      <c r="P3260" s="12">
        <f t="shared" si="351"/>
        <v>98.2</v>
      </c>
      <c r="Q3260" t="str">
        <f t="shared" si="352"/>
        <v>theater</v>
      </c>
      <c r="R3260" t="str">
        <f t="shared" si="353"/>
        <v>plays</v>
      </c>
      <c r="S3260" t="b">
        <v>1</v>
      </c>
      <c r="T3260" t="s">
        <v>8271</v>
      </c>
      <c r="U3260" s="6">
        <f t="shared" si="354"/>
        <v>41982.887280092589</v>
      </c>
      <c r="V3260" s="9">
        <f t="shared" si="356"/>
        <v>2014</v>
      </c>
      <c r="W3260" s="6">
        <f t="shared" si="355"/>
        <v>42012.887280092589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H3261" t="s">
        <v>8224</v>
      </c>
      <c r="I3261" t="s">
        <v>8246</v>
      </c>
      <c r="K3261">
        <v>1475294340</v>
      </c>
      <c r="L3261">
        <v>1472753745</v>
      </c>
      <c r="M3261" t="b">
        <v>1</v>
      </c>
      <c r="N3261">
        <v>97</v>
      </c>
      <c r="O3261" s="9">
        <f t="shared" si="350"/>
        <v>106.16782608695652</v>
      </c>
      <c r="P3261" s="12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t="b">
        <v>1</v>
      </c>
      <c r="T3261" t="s">
        <v>8271</v>
      </c>
      <c r="U3261" s="6">
        <f t="shared" si="354"/>
        <v>42614.760937500003</v>
      </c>
      <c r="V3261" s="9">
        <f t="shared" si="356"/>
        <v>2016</v>
      </c>
      <c r="W3261" s="6">
        <f t="shared" si="355"/>
        <v>42644.165972222225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H3262" t="s">
        <v>8224</v>
      </c>
      <c r="I3262" t="s">
        <v>8246</v>
      </c>
      <c r="K3262">
        <v>1448903318</v>
      </c>
      <c r="L3262">
        <v>1445875718</v>
      </c>
      <c r="M3262" t="b">
        <v>1</v>
      </c>
      <c r="N3262">
        <v>73</v>
      </c>
      <c r="O3262" s="9">
        <f t="shared" si="350"/>
        <v>109.24</v>
      </c>
      <c r="P3262" s="1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t="b">
        <v>1</v>
      </c>
      <c r="T3262" t="s">
        <v>8271</v>
      </c>
      <c r="U3262" s="6">
        <f t="shared" si="354"/>
        <v>42303.672662037032</v>
      </c>
      <c r="V3262" s="9">
        <f t="shared" si="356"/>
        <v>2015</v>
      </c>
      <c r="W3262" s="6">
        <f t="shared" si="355"/>
        <v>42338.714328703703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H3263" t="s">
        <v>8224</v>
      </c>
      <c r="I3263" t="s">
        <v>8246</v>
      </c>
      <c r="K3263">
        <v>1437067476</v>
      </c>
      <c r="L3263">
        <v>1434475476</v>
      </c>
      <c r="M3263" t="b">
        <v>1</v>
      </c>
      <c r="N3263">
        <v>49</v>
      </c>
      <c r="O3263" s="9">
        <f t="shared" si="350"/>
        <v>100.45454545454545</v>
      </c>
      <c r="P3263" s="12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t="b">
        <v>1</v>
      </c>
      <c r="T3263" t="s">
        <v>8271</v>
      </c>
      <c r="U3263" s="6">
        <f t="shared" si="354"/>
        <v>42171.725416666668</v>
      </c>
      <c r="V3263" s="9">
        <f t="shared" si="356"/>
        <v>2015</v>
      </c>
      <c r="W3263" s="6">
        <f t="shared" si="355"/>
        <v>42201.725416666668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H3264" t="s">
        <v>8224</v>
      </c>
      <c r="I3264" t="s">
        <v>8246</v>
      </c>
      <c r="K3264">
        <v>1419220800</v>
      </c>
      <c r="L3264">
        <v>1416555262</v>
      </c>
      <c r="M3264" t="b">
        <v>1</v>
      </c>
      <c r="N3264">
        <v>134</v>
      </c>
      <c r="O3264" s="9">
        <f t="shared" si="350"/>
        <v>103.04098360655738</v>
      </c>
      <c r="P3264" s="12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t="b">
        <v>1</v>
      </c>
      <c r="T3264" t="s">
        <v>8271</v>
      </c>
      <c r="U3264" s="6">
        <f t="shared" si="354"/>
        <v>41964.315532407403</v>
      </c>
      <c r="V3264" s="9">
        <f t="shared" si="356"/>
        <v>2014</v>
      </c>
      <c r="W3264" s="6">
        <f t="shared" si="355"/>
        <v>41995.166666666672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H3265" t="s">
        <v>8224</v>
      </c>
      <c r="I3265" t="s">
        <v>8246</v>
      </c>
      <c r="K3265">
        <v>1446238800</v>
      </c>
      <c r="L3265">
        <v>1444220588</v>
      </c>
      <c r="M3265" t="b">
        <v>1</v>
      </c>
      <c r="N3265">
        <v>68</v>
      </c>
      <c r="O3265" s="9">
        <f t="shared" si="350"/>
        <v>112.1664</v>
      </c>
      <c r="P3265" s="12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t="b">
        <v>1</v>
      </c>
      <c r="T3265" t="s">
        <v>8271</v>
      </c>
      <c r="U3265" s="6">
        <f t="shared" si="354"/>
        <v>42284.516064814816</v>
      </c>
      <c r="V3265" s="9">
        <f t="shared" si="356"/>
        <v>2015</v>
      </c>
      <c r="W3265" s="6">
        <f t="shared" si="355"/>
        <v>42307.875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H3266" t="s">
        <v>8224</v>
      </c>
      <c r="I3266" t="s">
        <v>8246</v>
      </c>
      <c r="K3266">
        <v>1422482400</v>
      </c>
      <c r="L3266">
        <v>1421089938</v>
      </c>
      <c r="M3266" t="b">
        <v>1</v>
      </c>
      <c r="N3266">
        <v>49</v>
      </c>
      <c r="O3266" s="9">
        <f t="shared" si="350"/>
        <v>103</v>
      </c>
      <c r="P3266" s="12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t="b">
        <v>1</v>
      </c>
      <c r="T3266" t="s">
        <v>8271</v>
      </c>
      <c r="U3266" s="6">
        <f t="shared" si="354"/>
        <v>42016.800208333334</v>
      </c>
      <c r="V3266" s="9">
        <f t="shared" si="356"/>
        <v>2015</v>
      </c>
      <c r="W3266" s="6">
        <f t="shared" si="355"/>
        <v>42032.916666666672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H3267" t="s">
        <v>8241</v>
      </c>
      <c r="I3267" t="s">
        <v>8249</v>
      </c>
      <c r="K3267">
        <v>1449162000</v>
      </c>
      <c r="L3267">
        <v>1446570315</v>
      </c>
      <c r="M3267" t="b">
        <v>1</v>
      </c>
      <c r="N3267">
        <v>63</v>
      </c>
      <c r="O3267" s="9">
        <f t="shared" ref="O3267:O3330" si="357">E3267*100/D3267</f>
        <v>164</v>
      </c>
      <c r="P3267" s="12">
        <f t="shared" ref="P3267:P3330" si="358">IF(N3267=0,0,E3267/N3267)</f>
        <v>70.285714285714292</v>
      </c>
      <c r="Q3267" t="str">
        <f t="shared" ref="Q3267:Q3330" si="359">LEFT(T3267,FIND("/",T3267)-1)</f>
        <v>theater</v>
      </c>
      <c r="R3267" t="str">
        <f t="shared" ref="R3267:R3330" si="360">RIGHT(T3267,LEN(T3267)-FIND("/",T3267))</f>
        <v>plays</v>
      </c>
      <c r="S3267" t="b">
        <v>1</v>
      </c>
      <c r="T3267" t="s">
        <v>8271</v>
      </c>
      <c r="U3267" s="6">
        <f t="shared" ref="U3267:U3330" si="361">(L3267/86400)+DATE(1970,1,1)</f>
        <v>42311.711979166663</v>
      </c>
      <c r="V3267" s="9">
        <f t="shared" si="356"/>
        <v>2015</v>
      </c>
      <c r="W3267" s="6">
        <f t="shared" ref="W3267:W3330" si="362">(K3267/86400)+DATE(1970,1,1)</f>
        <v>42341.708333333328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H3268" t="s">
        <v>8224</v>
      </c>
      <c r="I3268" t="s">
        <v>8246</v>
      </c>
      <c r="K3268">
        <v>1434142800</v>
      </c>
      <c r="L3268">
        <v>1431435122</v>
      </c>
      <c r="M3268" t="b">
        <v>1</v>
      </c>
      <c r="N3268">
        <v>163</v>
      </c>
      <c r="O3268" s="9">
        <f t="shared" si="357"/>
        <v>131.28333333333333</v>
      </c>
      <c r="P3268" s="12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t="b">
        <v>1</v>
      </c>
      <c r="T3268" t="s">
        <v>8271</v>
      </c>
      <c r="U3268" s="6">
        <f t="shared" si="361"/>
        <v>42136.536134259259</v>
      </c>
      <c r="V3268" s="9">
        <f t="shared" ref="V3268:V3331" si="363">YEAR(U3268)</f>
        <v>2015</v>
      </c>
      <c r="W3268" s="6">
        <f t="shared" si="362"/>
        <v>42167.875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H3269" t="s">
        <v>8224</v>
      </c>
      <c r="I3269" t="s">
        <v>8246</v>
      </c>
      <c r="K3269">
        <v>1437156660</v>
      </c>
      <c r="L3269">
        <v>1434564660</v>
      </c>
      <c r="M3269" t="b">
        <v>1</v>
      </c>
      <c r="N3269">
        <v>288</v>
      </c>
      <c r="O3269" s="9">
        <f t="shared" si="357"/>
        <v>102.1</v>
      </c>
      <c r="P3269" s="12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t="b">
        <v>1</v>
      </c>
      <c r="T3269" t="s">
        <v>8271</v>
      </c>
      <c r="U3269" s="6">
        <f t="shared" si="361"/>
        <v>42172.757638888885</v>
      </c>
      <c r="V3269" s="9">
        <f t="shared" si="363"/>
        <v>2015</v>
      </c>
      <c r="W3269" s="6">
        <f t="shared" si="362"/>
        <v>42202.757638888885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H3270" t="s">
        <v>8224</v>
      </c>
      <c r="I3270" t="s">
        <v>8246</v>
      </c>
      <c r="K3270">
        <v>1472074928</v>
      </c>
      <c r="L3270">
        <v>1470692528</v>
      </c>
      <c r="M3270" t="b">
        <v>1</v>
      </c>
      <c r="N3270">
        <v>42</v>
      </c>
      <c r="O3270" s="9">
        <f t="shared" si="357"/>
        <v>128</v>
      </c>
      <c r="P3270" s="12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t="b">
        <v>1</v>
      </c>
      <c r="T3270" t="s">
        <v>8271</v>
      </c>
      <c r="U3270" s="6">
        <f t="shared" si="361"/>
        <v>42590.90425925926</v>
      </c>
      <c r="V3270" s="9">
        <f t="shared" si="363"/>
        <v>2016</v>
      </c>
      <c r="W3270" s="6">
        <f t="shared" si="362"/>
        <v>42606.90425925926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H3271" t="s">
        <v>8225</v>
      </c>
      <c r="I3271" t="s">
        <v>8247</v>
      </c>
      <c r="K3271">
        <v>1434452400</v>
      </c>
      <c r="L3271">
        <v>1431509397</v>
      </c>
      <c r="M3271" t="b">
        <v>1</v>
      </c>
      <c r="N3271">
        <v>70</v>
      </c>
      <c r="O3271" s="9">
        <f t="shared" si="357"/>
        <v>101.5</v>
      </c>
      <c r="P3271" s="12">
        <f t="shared" si="358"/>
        <v>116</v>
      </c>
      <c r="Q3271" t="str">
        <f t="shared" si="359"/>
        <v>theater</v>
      </c>
      <c r="R3271" t="str">
        <f t="shared" si="360"/>
        <v>plays</v>
      </c>
      <c r="S3271" t="b">
        <v>1</v>
      </c>
      <c r="T3271" t="s">
        <v>8271</v>
      </c>
      <c r="U3271" s="6">
        <f t="shared" si="361"/>
        <v>42137.395798611113</v>
      </c>
      <c r="V3271" s="9">
        <f t="shared" si="363"/>
        <v>2015</v>
      </c>
      <c r="W3271" s="6">
        <f t="shared" si="362"/>
        <v>42171.458333333328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H3272" t="s">
        <v>8225</v>
      </c>
      <c r="I3272" t="s">
        <v>8247</v>
      </c>
      <c r="K3272">
        <v>1436705265</v>
      </c>
      <c r="L3272">
        <v>1434113265</v>
      </c>
      <c r="M3272" t="b">
        <v>1</v>
      </c>
      <c r="N3272">
        <v>30</v>
      </c>
      <c r="O3272" s="9">
        <f t="shared" si="357"/>
        <v>101.66666666666667</v>
      </c>
      <c r="P3272" s="12">
        <f t="shared" si="358"/>
        <v>61</v>
      </c>
      <c r="Q3272" t="str">
        <f t="shared" si="359"/>
        <v>theater</v>
      </c>
      <c r="R3272" t="str">
        <f t="shared" si="360"/>
        <v>plays</v>
      </c>
      <c r="S3272" t="b">
        <v>1</v>
      </c>
      <c r="T3272" t="s">
        <v>8271</v>
      </c>
      <c r="U3272" s="6">
        <f t="shared" si="361"/>
        <v>42167.533159722225</v>
      </c>
      <c r="V3272" s="9">
        <f t="shared" si="363"/>
        <v>2015</v>
      </c>
      <c r="W3272" s="6">
        <f t="shared" si="362"/>
        <v>42197.533159722225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H3273" t="s">
        <v>8225</v>
      </c>
      <c r="I3273" t="s">
        <v>8247</v>
      </c>
      <c r="K3273">
        <v>1414927775</v>
      </c>
      <c r="L3273">
        <v>1412332175</v>
      </c>
      <c r="M3273" t="b">
        <v>1</v>
      </c>
      <c r="N3273">
        <v>51</v>
      </c>
      <c r="O3273" s="9">
        <f t="shared" si="357"/>
        <v>130</v>
      </c>
      <c r="P3273" s="12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t="b">
        <v>1</v>
      </c>
      <c r="T3273" t="s">
        <v>8271</v>
      </c>
      <c r="U3273" s="6">
        <f t="shared" si="361"/>
        <v>41915.437210648146</v>
      </c>
      <c r="V3273" s="9">
        <f t="shared" si="363"/>
        <v>2014</v>
      </c>
      <c r="W3273" s="6">
        <f t="shared" si="362"/>
        <v>41945.478877314818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H3274" t="s">
        <v>8224</v>
      </c>
      <c r="I3274" t="s">
        <v>8246</v>
      </c>
      <c r="K3274">
        <v>1446814809</v>
      </c>
      <c r="L3274">
        <v>1444219209</v>
      </c>
      <c r="M3274" t="b">
        <v>1</v>
      </c>
      <c r="N3274">
        <v>145</v>
      </c>
      <c r="O3274" s="9">
        <f t="shared" si="357"/>
        <v>154.43</v>
      </c>
      <c r="P3274" s="12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t="b">
        <v>1</v>
      </c>
      <c r="T3274" t="s">
        <v>8271</v>
      </c>
      <c r="U3274" s="6">
        <f t="shared" si="361"/>
        <v>42284.500104166669</v>
      </c>
      <c r="V3274" s="9">
        <f t="shared" si="363"/>
        <v>2015</v>
      </c>
      <c r="W3274" s="6">
        <f t="shared" si="362"/>
        <v>42314.541770833333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H3275" t="s">
        <v>8224</v>
      </c>
      <c r="I3275" t="s">
        <v>8246</v>
      </c>
      <c r="K3275">
        <v>1473879600</v>
      </c>
      <c r="L3275">
        <v>1472498042</v>
      </c>
      <c r="M3275" t="b">
        <v>1</v>
      </c>
      <c r="N3275">
        <v>21</v>
      </c>
      <c r="O3275" s="9">
        <f t="shared" si="357"/>
        <v>107.4</v>
      </c>
      <c r="P3275" s="12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t="b">
        <v>1</v>
      </c>
      <c r="T3275" t="s">
        <v>8271</v>
      </c>
      <c r="U3275" s="6">
        <f t="shared" si="361"/>
        <v>42611.801412037035</v>
      </c>
      <c r="V3275" s="9">
        <f t="shared" si="363"/>
        <v>2016</v>
      </c>
      <c r="W3275" s="6">
        <f t="shared" si="362"/>
        <v>42627.791666666672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H3276" t="s">
        <v>8224</v>
      </c>
      <c r="I3276" t="s">
        <v>8246</v>
      </c>
      <c r="K3276">
        <v>1458075600</v>
      </c>
      <c r="L3276">
        <v>1454259272</v>
      </c>
      <c r="M3276" t="b">
        <v>1</v>
      </c>
      <c r="N3276">
        <v>286</v>
      </c>
      <c r="O3276" s="9">
        <f t="shared" si="357"/>
        <v>101.3225806451613</v>
      </c>
      <c r="P3276" s="12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t="b">
        <v>1</v>
      </c>
      <c r="T3276" t="s">
        <v>8271</v>
      </c>
      <c r="U3276" s="6">
        <f t="shared" si="361"/>
        <v>42400.704537037032</v>
      </c>
      <c r="V3276" s="9">
        <f t="shared" si="363"/>
        <v>2016</v>
      </c>
      <c r="W3276" s="6">
        <f t="shared" si="362"/>
        <v>42444.875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H3277" t="s">
        <v>8224</v>
      </c>
      <c r="I3277" t="s">
        <v>8246</v>
      </c>
      <c r="K3277">
        <v>1423456200</v>
      </c>
      <c r="L3277">
        <v>1421183271</v>
      </c>
      <c r="M3277" t="b">
        <v>1</v>
      </c>
      <c r="N3277">
        <v>12</v>
      </c>
      <c r="O3277" s="9">
        <f t="shared" si="357"/>
        <v>100.27777777777777</v>
      </c>
      <c r="P3277" s="12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t="b">
        <v>1</v>
      </c>
      <c r="T3277" t="s">
        <v>8271</v>
      </c>
      <c r="U3277" s="6">
        <f t="shared" si="361"/>
        <v>42017.88045138889</v>
      </c>
      <c r="V3277" s="9">
        <f t="shared" si="363"/>
        <v>2015</v>
      </c>
      <c r="W3277" s="6">
        <f t="shared" si="362"/>
        <v>42044.1875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H3278" t="s">
        <v>8229</v>
      </c>
      <c r="I3278" t="s">
        <v>8251</v>
      </c>
      <c r="K3278">
        <v>1459483140</v>
      </c>
      <c r="L3278">
        <v>1456526879</v>
      </c>
      <c r="M3278" t="b">
        <v>1</v>
      </c>
      <c r="N3278">
        <v>100</v>
      </c>
      <c r="O3278" s="9">
        <f t="shared" si="357"/>
        <v>116.84444444444445</v>
      </c>
      <c r="P3278" s="12">
        <f t="shared" si="358"/>
        <v>52.58</v>
      </c>
      <c r="Q3278" t="str">
        <f t="shared" si="359"/>
        <v>theater</v>
      </c>
      <c r="R3278" t="str">
        <f t="shared" si="360"/>
        <v>plays</v>
      </c>
      <c r="S3278" t="b">
        <v>1</v>
      </c>
      <c r="T3278" t="s">
        <v>8271</v>
      </c>
      <c r="U3278" s="6">
        <f t="shared" si="361"/>
        <v>42426.949988425928</v>
      </c>
      <c r="V3278" s="9">
        <f t="shared" si="363"/>
        <v>2016</v>
      </c>
      <c r="W3278" s="6">
        <f t="shared" si="362"/>
        <v>42461.165972222225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H3279" t="s">
        <v>8225</v>
      </c>
      <c r="I3279" t="s">
        <v>8247</v>
      </c>
      <c r="K3279">
        <v>1416331406</v>
      </c>
      <c r="L3279">
        <v>1413735806</v>
      </c>
      <c r="M3279" t="b">
        <v>1</v>
      </c>
      <c r="N3279">
        <v>100</v>
      </c>
      <c r="O3279" s="9">
        <f t="shared" si="357"/>
        <v>108.6</v>
      </c>
      <c r="P3279" s="12">
        <f t="shared" si="358"/>
        <v>54.3</v>
      </c>
      <c r="Q3279" t="str">
        <f t="shared" si="359"/>
        <v>theater</v>
      </c>
      <c r="R3279" t="str">
        <f t="shared" si="360"/>
        <v>plays</v>
      </c>
      <c r="S3279" t="b">
        <v>1</v>
      </c>
      <c r="T3279" t="s">
        <v>8271</v>
      </c>
      <c r="U3279" s="6">
        <f t="shared" si="361"/>
        <v>41931.682939814811</v>
      </c>
      <c r="V3279" s="9">
        <f t="shared" si="363"/>
        <v>2014</v>
      </c>
      <c r="W3279" s="6">
        <f t="shared" si="362"/>
        <v>41961.724606481483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H3280" t="s">
        <v>8225</v>
      </c>
      <c r="I3280" t="s">
        <v>8247</v>
      </c>
      <c r="K3280">
        <v>1433017303</v>
      </c>
      <c r="L3280">
        <v>1430425303</v>
      </c>
      <c r="M3280" t="b">
        <v>1</v>
      </c>
      <c r="N3280">
        <v>34</v>
      </c>
      <c r="O3280" s="9">
        <f t="shared" si="357"/>
        <v>103.4</v>
      </c>
      <c r="P3280" s="12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t="b">
        <v>1</v>
      </c>
      <c r="T3280" t="s">
        <v>8271</v>
      </c>
      <c r="U3280" s="6">
        <f t="shared" si="361"/>
        <v>42124.848414351851</v>
      </c>
      <c r="V3280" s="9">
        <f t="shared" si="363"/>
        <v>2015</v>
      </c>
      <c r="W3280" s="6">
        <f t="shared" si="362"/>
        <v>42154.848414351851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H3281" t="s">
        <v>8224</v>
      </c>
      <c r="I3281" t="s">
        <v>8246</v>
      </c>
      <c r="K3281">
        <v>1459474059</v>
      </c>
      <c r="L3281">
        <v>1456885659</v>
      </c>
      <c r="M3281" t="b">
        <v>0</v>
      </c>
      <c r="N3281">
        <v>63</v>
      </c>
      <c r="O3281" s="9">
        <f t="shared" si="357"/>
        <v>114.27586206896552</v>
      </c>
      <c r="P3281" s="12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t="b">
        <v>1</v>
      </c>
      <c r="T3281" t="s">
        <v>8271</v>
      </c>
      <c r="U3281" s="6">
        <f t="shared" si="361"/>
        <v>42431.102534722224</v>
      </c>
      <c r="V3281" s="9">
        <f t="shared" si="363"/>
        <v>2016</v>
      </c>
      <c r="W3281" s="6">
        <f t="shared" si="362"/>
        <v>42461.06086805556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H3282" t="s">
        <v>8224</v>
      </c>
      <c r="I3282" t="s">
        <v>8246</v>
      </c>
      <c r="K3282">
        <v>1433134800</v>
      </c>
      <c r="L3282">
        <v>1430158198</v>
      </c>
      <c r="M3282" t="b">
        <v>0</v>
      </c>
      <c r="N3282">
        <v>30</v>
      </c>
      <c r="O3282" s="9">
        <f t="shared" si="357"/>
        <v>103</v>
      </c>
      <c r="P3282" s="1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t="b">
        <v>1</v>
      </c>
      <c r="T3282" t="s">
        <v>8271</v>
      </c>
      <c r="U3282" s="6">
        <f t="shared" si="361"/>
        <v>42121.756921296299</v>
      </c>
      <c r="V3282" s="9">
        <f t="shared" si="363"/>
        <v>2015</v>
      </c>
      <c r="W3282" s="6">
        <f t="shared" si="362"/>
        <v>42156.208333333328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H3283" t="s">
        <v>8224</v>
      </c>
      <c r="I3283" t="s">
        <v>8246</v>
      </c>
      <c r="K3283">
        <v>1441153705</v>
      </c>
      <c r="L3283">
        <v>1438561705</v>
      </c>
      <c r="M3283" t="b">
        <v>0</v>
      </c>
      <c r="N3283">
        <v>47</v>
      </c>
      <c r="O3283" s="9">
        <f t="shared" si="357"/>
        <v>121.6</v>
      </c>
      <c r="P3283" s="12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t="b">
        <v>1</v>
      </c>
      <c r="T3283" t="s">
        <v>8271</v>
      </c>
      <c r="U3283" s="6">
        <f t="shared" si="361"/>
        <v>42219.019733796296</v>
      </c>
      <c r="V3283" s="9">
        <f t="shared" si="363"/>
        <v>2015</v>
      </c>
      <c r="W3283" s="6">
        <f t="shared" si="362"/>
        <v>42249.019733796296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H3284" t="s">
        <v>8224</v>
      </c>
      <c r="I3284" t="s">
        <v>8246</v>
      </c>
      <c r="K3284">
        <v>1461904788</v>
      </c>
      <c r="L3284">
        <v>1458103188</v>
      </c>
      <c r="M3284" t="b">
        <v>0</v>
      </c>
      <c r="N3284">
        <v>237</v>
      </c>
      <c r="O3284" s="9">
        <f t="shared" si="357"/>
        <v>102.64677419354838</v>
      </c>
      <c r="P3284" s="12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t="b">
        <v>1</v>
      </c>
      <c r="T3284" t="s">
        <v>8271</v>
      </c>
      <c r="U3284" s="6">
        <f t="shared" si="361"/>
        <v>42445.19430555556</v>
      </c>
      <c r="V3284" s="9">
        <f t="shared" si="363"/>
        <v>2016</v>
      </c>
      <c r="W3284" s="6">
        <f t="shared" si="362"/>
        <v>42489.19430555556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H3285" t="s">
        <v>8225</v>
      </c>
      <c r="I3285" t="s">
        <v>8247</v>
      </c>
      <c r="K3285">
        <v>1455138000</v>
      </c>
      <c r="L3285">
        <v>1452448298</v>
      </c>
      <c r="M3285" t="b">
        <v>0</v>
      </c>
      <c r="N3285">
        <v>47</v>
      </c>
      <c r="O3285" s="9">
        <f t="shared" si="357"/>
        <v>104.75</v>
      </c>
      <c r="P3285" s="12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t="b">
        <v>1</v>
      </c>
      <c r="T3285" t="s">
        <v>8271</v>
      </c>
      <c r="U3285" s="6">
        <f t="shared" si="361"/>
        <v>42379.74418981481</v>
      </c>
      <c r="V3285" s="9">
        <f t="shared" si="363"/>
        <v>2016</v>
      </c>
      <c r="W3285" s="6">
        <f t="shared" si="362"/>
        <v>42410.875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H3286" t="s">
        <v>8224</v>
      </c>
      <c r="I3286" t="s">
        <v>8246</v>
      </c>
      <c r="K3286">
        <v>1454047140</v>
      </c>
      <c r="L3286">
        <v>1452546853</v>
      </c>
      <c r="M3286" t="b">
        <v>0</v>
      </c>
      <c r="N3286">
        <v>15</v>
      </c>
      <c r="O3286" s="9">
        <f t="shared" si="357"/>
        <v>101.6</v>
      </c>
      <c r="P3286" s="12">
        <f t="shared" si="358"/>
        <v>203.2</v>
      </c>
      <c r="Q3286" t="str">
        <f t="shared" si="359"/>
        <v>theater</v>
      </c>
      <c r="R3286" t="str">
        <f t="shared" si="360"/>
        <v>plays</v>
      </c>
      <c r="S3286" t="b">
        <v>1</v>
      </c>
      <c r="T3286" t="s">
        <v>8271</v>
      </c>
      <c r="U3286" s="6">
        <f t="shared" si="361"/>
        <v>42380.884872685187</v>
      </c>
      <c r="V3286" s="9">
        <f t="shared" si="363"/>
        <v>2016</v>
      </c>
      <c r="W3286" s="6">
        <f t="shared" si="362"/>
        <v>42398.249305555553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H3287" t="s">
        <v>8224</v>
      </c>
      <c r="I3287" t="s">
        <v>8246</v>
      </c>
      <c r="K3287">
        <v>1488258000</v>
      </c>
      <c r="L3287">
        <v>1485556626</v>
      </c>
      <c r="M3287" t="b">
        <v>0</v>
      </c>
      <c r="N3287">
        <v>81</v>
      </c>
      <c r="O3287" s="9">
        <f t="shared" si="357"/>
        <v>112.10242048409683</v>
      </c>
      <c r="P3287" s="12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t="b">
        <v>1</v>
      </c>
      <c r="T3287" t="s">
        <v>8271</v>
      </c>
      <c r="U3287" s="6">
        <f t="shared" si="361"/>
        <v>42762.942430555559</v>
      </c>
      <c r="V3287" s="9">
        <f t="shared" si="363"/>
        <v>2017</v>
      </c>
      <c r="W3287" s="6">
        <f t="shared" si="362"/>
        <v>42794.208333333328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H3288" t="s">
        <v>8224</v>
      </c>
      <c r="I3288" t="s">
        <v>8246</v>
      </c>
      <c r="K3288">
        <v>1471291782</v>
      </c>
      <c r="L3288">
        <v>1468699782</v>
      </c>
      <c r="M3288" t="b">
        <v>0</v>
      </c>
      <c r="N3288">
        <v>122</v>
      </c>
      <c r="O3288" s="9">
        <f t="shared" si="357"/>
        <v>101.76666666666667</v>
      </c>
      <c r="P3288" s="12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t="b">
        <v>1</v>
      </c>
      <c r="T3288" t="s">
        <v>8271</v>
      </c>
      <c r="U3288" s="6">
        <f t="shared" si="361"/>
        <v>42567.840069444443</v>
      </c>
      <c r="V3288" s="9">
        <f t="shared" si="363"/>
        <v>2016</v>
      </c>
      <c r="W3288" s="6">
        <f t="shared" si="362"/>
        <v>42597.840069444443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H3289" t="s">
        <v>8229</v>
      </c>
      <c r="I3289" t="s">
        <v>8251</v>
      </c>
      <c r="K3289">
        <v>1448733628</v>
      </c>
      <c r="L3289">
        <v>1446573628</v>
      </c>
      <c r="M3289" t="b">
        <v>0</v>
      </c>
      <c r="N3289">
        <v>34</v>
      </c>
      <c r="O3289" s="9">
        <f t="shared" si="357"/>
        <v>100</v>
      </c>
      <c r="P3289" s="12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t="b">
        <v>1</v>
      </c>
      <c r="T3289" t="s">
        <v>8271</v>
      </c>
      <c r="U3289" s="6">
        <f t="shared" si="361"/>
        <v>42311.750324074077</v>
      </c>
      <c r="V3289" s="9">
        <f t="shared" si="363"/>
        <v>2015</v>
      </c>
      <c r="W3289" s="6">
        <f t="shared" si="362"/>
        <v>42336.750324074077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H3290" t="s">
        <v>8225</v>
      </c>
      <c r="I3290" t="s">
        <v>8247</v>
      </c>
      <c r="K3290">
        <v>1466463600</v>
      </c>
      <c r="L3290">
        <v>1463337315</v>
      </c>
      <c r="M3290" t="b">
        <v>0</v>
      </c>
      <c r="N3290">
        <v>207</v>
      </c>
      <c r="O3290" s="9">
        <f t="shared" si="357"/>
        <v>100.2649</v>
      </c>
      <c r="P3290" s="12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t="b">
        <v>1</v>
      </c>
      <c r="T3290" t="s">
        <v>8271</v>
      </c>
      <c r="U3290" s="6">
        <f t="shared" si="361"/>
        <v>42505.774479166663</v>
      </c>
      <c r="V3290" s="9">
        <f t="shared" si="363"/>
        <v>2016</v>
      </c>
      <c r="W3290" s="6">
        <f t="shared" si="362"/>
        <v>42541.958333333328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H3291" t="s">
        <v>8225</v>
      </c>
      <c r="I3291" t="s">
        <v>8247</v>
      </c>
      <c r="K3291">
        <v>1487580602</v>
      </c>
      <c r="L3291">
        <v>1485161402</v>
      </c>
      <c r="M3291" t="b">
        <v>0</v>
      </c>
      <c r="N3291">
        <v>25</v>
      </c>
      <c r="O3291" s="9">
        <f t="shared" si="357"/>
        <v>133.042</v>
      </c>
      <c r="P3291" s="12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t="b">
        <v>1</v>
      </c>
      <c r="T3291" t="s">
        <v>8271</v>
      </c>
      <c r="U3291" s="6">
        <f t="shared" si="361"/>
        <v>42758.368078703701</v>
      </c>
      <c r="V3291" s="9">
        <f t="shared" si="363"/>
        <v>2017</v>
      </c>
      <c r="W3291" s="6">
        <f t="shared" si="362"/>
        <v>42786.368078703701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H3292" t="s">
        <v>8225</v>
      </c>
      <c r="I3292" t="s">
        <v>8247</v>
      </c>
      <c r="K3292">
        <v>1489234891</v>
      </c>
      <c r="L3292">
        <v>1486642891</v>
      </c>
      <c r="M3292" t="b">
        <v>0</v>
      </c>
      <c r="N3292">
        <v>72</v>
      </c>
      <c r="O3292" s="9">
        <f t="shared" si="357"/>
        <v>121.2</v>
      </c>
      <c r="P3292" s="1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t="b">
        <v>1</v>
      </c>
      <c r="T3292" t="s">
        <v>8271</v>
      </c>
      <c r="U3292" s="6">
        <f t="shared" si="361"/>
        <v>42775.51494212963</v>
      </c>
      <c r="V3292" s="9">
        <f t="shared" si="363"/>
        <v>2017</v>
      </c>
      <c r="W3292" s="6">
        <f t="shared" si="362"/>
        <v>42805.51494212963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H3293" t="s">
        <v>8224</v>
      </c>
      <c r="I3293" t="s">
        <v>8246</v>
      </c>
      <c r="K3293">
        <v>1442462340</v>
      </c>
      <c r="L3293">
        <v>1439743900</v>
      </c>
      <c r="M3293" t="b">
        <v>0</v>
      </c>
      <c r="N3293">
        <v>14</v>
      </c>
      <c r="O3293" s="9">
        <f t="shared" si="357"/>
        <v>114</v>
      </c>
      <c r="P3293" s="12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t="b">
        <v>1</v>
      </c>
      <c r="T3293" t="s">
        <v>8271</v>
      </c>
      <c r="U3293" s="6">
        <f t="shared" si="361"/>
        <v>42232.702546296292</v>
      </c>
      <c r="V3293" s="9">
        <f t="shared" si="363"/>
        <v>2015</v>
      </c>
      <c r="W3293" s="6">
        <f t="shared" si="362"/>
        <v>42264.165972222225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H3294" t="s">
        <v>8225</v>
      </c>
      <c r="I3294" t="s">
        <v>8247</v>
      </c>
      <c r="K3294">
        <v>1449257348</v>
      </c>
      <c r="L3294">
        <v>1444069748</v>
      </c>
      <c r="M3294" t="b">
        <v>0</v>
      </c>
      <c r="N3294">
        <v>15</v>
      </c>
      <c r="O3294" s="9">
        <f t="shared" si="357"/>
        <v>286.13861386138615</v>
      </c>
      <c r="P3294" s="12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t="b">
        <v>1</v>
      </c>
      <c r="T3294" t="s">
        <v>8271</v>
      </c>
      <c r="U3294" s="6">
        <f t="shared" si="361"/>
        <v>42282.770231481481</v>
      </c>
      <c r="V3294" s="9">
        <f t="shared" si="363"/>
        <v>2015</v>
      </c>
      <c r="W3294" s="6">
        <f t="shared" si="362"/>
        <v>42342.811898148153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H3295" t="s">
        <v>8228</v>
      </c>
      <c r="I3295" t="s">
        <v>8250</v>
      </c>
      <c r="K3295">
        <v>1488622352</v>
      </c>
      <c r="L3295">
        <v>1486030352</v>
      </c>
      <c r="M3295" t="b">
        <v>0</v>
      </c>
      <c r="N3295">
        <v>91</v>
      </c>
      <c r="O3295" s="9">
        <f t="shared" si="357"/>
        <v>170.44444444444446</v>
      </c>
      <c r="P3295" s="12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t="b">
        <v>1</v>
      </c>
      <c r="T3295" t="s">
        <v>8271</v>
      </c>
      <c r="U3295" s="6">
        <f t="shared" si="361"/>
        <v>42768.425370370373</v>
      </c>
      <c r="V3295" s="9">
        <f t="shared" si="363"/>
        <v>2017</v>
      </c>
      <c r="W3295" s="6">
        <f t="shared" si="362"/>
        <v>42798.425370370373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H3296" t="s">
        <v>8225</v>
      </c>
      <c r="I3296" t="s">
        <v>8247</v>
      </c>
      <c r="K3296">
        <v>1434459554</v>
      </c>
      <c r="L3296">
        <v>1431867554</v>
      </c>
      <c r="M3296" t="b">
        <v>0</v>
      </c>
      <c r="N3296">
        <v>24</v>
      </c>
      <c r="O3296" s="9">
        <f t="shared" si="357"/>
        <v>118.33333333333333</v>
      </c>
      <c r="P3296" s="12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t="b">
        <v>1</v>
      </c>
      <c r="T3296" t="s">
        <v>8271</v>
      </c>
      <c r="U3296" s="6">
        <f t="shared" si="361"/>
        <v>42141.541134259256</v>
      </c>
      <c r="V3296" s="9">
        <f t="shared" si="363"/>
        <v>2015</v>
      </c>
      <c r="W3296" s="6">
        <f t="shared" si="362"/>
        <v>42171.541134259256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H3297" t="s">
        <v>8225</v>
      </c>
      <c r="I3297" t="s">
        <v>8247</v>
      </c>
      <c r="K3297">
        <v>1474886229</v>
      </c>
      <c r="L3297">
        <v>1472294229</v>
      </c>
      <c r="M3297" t="b">
        <v>0</v>
      </c>
      <c r="N3297">
        <v>27</v>
      </c>
      <c r="O3297" s="9">
        <f t="shared" si="357"/>
        <v>102.85857142857142</v>
      </c>
      <c r="P3297" s="12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t="b">
        <v>1</v>
      </c>
      <c r="T3297" t="s">
        <v>8271</v>
      </c>
      <c r="U3297" s="6">
        <f t="shared" si="361"/>
        <v>42609.442465277782</v>
      </c>
      <c r="V3297" s="9">
        <f t="shared" si="363"/>
        <v>2016</v>
      </c>
      <c r="W3297" s="6">
        <f t="shared" si="362"/>
        <v>42639.442465277782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H3298" t="s">
        <v>8225</v>
      </c>
      <c r="I3298" t="s">
        <v>8247</v>
      </c>
      <c r="K3298">
        <v>1448229600</v>
      </c>
      <c r="L3298">
        <v>1446401372</v>
      </c>
      <c r="M3298" t="b">
        <v>0</v>
      </c>
      <c r="N3298">
        <v>47</v>
      </c>
      <c r="O3298" s="9">
        <f t="shared" si="357"/>
        <v>144.06666666666666</v>
      </c>
      <c r="P3298" s="12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t="b">
        <v>1</v>
      </c>
      <c r="T3298" t="s">
        <v>8271</v>
      </c>
      <c r="U3298" s="6">
        <f t="shared" si="361"/>
        <v>42309.756620370375</v>
      </c>
      <c r="V3298" s="9">
        <f t="shared" si="363"/>
        <v>2015</v>
      </c>
      <c r="W3298" s="6">
        <f t="shared" si="362"/>
        <v>42330.916666666672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H3299" t="s">
        <v>8225</v>
      </c>
      <c r="I3299" t="s">
        <v>8247</v>
      </c>
      <c r="K3299">
        <v>1438037940</v>
      </c>
      <c r="L3299">
        <v>1436380256</v>
      </c>
      <c r="M3299" t="b">
        <v>0</v>
      </c>
      <c r="N3299">
        <v>44</v>
      </c>
      <c r="O3299" s="9">
        <f t="shared" si="357"/>
        <v>100.07272727272728</v>
      </c>
      <c r="P3299" s="12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t="b">
        <v>1</v>
      </c>
      <c r="T3299" t="s">
        <v>8271</v>
      </c>
      <c r="U3299" s="6">
        <f t="shared" si="361"/>
        <v>42193.771481481483</v>
      </c>
      <c r="V3299" s="9">
        <f t="shared" si="363"/>
        <v>2015</v>
      </c>
      <c r="W3299" s="6">
        <f t="shared" si="362"/>
        <v>42212.957638888889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H3300" t="s">
        <v>8224</v>
      </c>
      <c r="I3300" t="s">
        <v>8246</v>
      </c>
      <c r="K3300">
        <v>1442102400</v>
      </c>
      <c r="L3300">
        <v>1440370768</v>
      </c>
      <c r="M3300" t="b">
        <v>0</v>
      </c>
      <c r="N3300">
        <v>72</v>
      </c>
      <c r="O3300" s="9">
        <f t="shared" si="357"/>
        <v>101.73</v>
      </c>
      <c r="P3300" s="12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t="b">
        <v>1</v>
      </c>
      <c r="T3300" t="s">
        <v>8271</v>
      </c>
      <c r="U3300" s="6">
        <f t="shared" si="361"/>
        <v>42239.957962962959</v>
      </c>
      <c r="V3300" s="9">
        <f t="shared" si="363"/>
        <v>2015</v>
      </c>
      <c r="W3300" s="6">
        <f t="shared" si="362"/>
        <v>42260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H3301" t="s">
        <v>8224</v>
      </c>
      <c r="I3301" t="s">
        <v>8246</v>
      </c>
      <c r="K3301">
        <v>1444860063</v>
      </c>
      <c r="L3301">
        <v>1442268063</v>
      </c>
      <c r="M3301" t="b">
        <v>0</v>
      </c>
      <c r="N3301">
        <v>63</v>
      </c>
      <c r="O3301" s="9">
        <f t="shared" si="357"/>
        <v>116.2</v>
      </c>
      <c r="P3301" s="12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t="b">
        <v>1</v>
      </c>
      <c r="T3301" t="s">
        <v>8271</v>
      </c>
      <c r="U3301" s="6">
        <f t="shared" si="361"/>
        <v>42261.917395833334</v>
      </c>
      <c r="V3301" s="9">
        <f t="shared" si="363"/>
        <v>2015</v>
      </c>
      <c r="W3301" s="6">
        <f t="shared" si="362"/>
        <v>42291.917395833334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H3302" t="s">
        <v>8224</v>
      </c>
      <c r="I3302" t="s">
        <v>8246</v>
      </c>
      <c r="K3302">
        <v>1430329862</v>
      </c>
      <c r="L3302">
        <v>1428515462</v>
      </c>
      <c r="M3302" t="b">
        <v>0</v>
      </c>
      <c r="N3302">
        <v>88</v>
      </c>
      <c r="O3302" s="9">
        <f t="shared" si="357"/>
        <v>136.16666666666666</v>
      </c>
      <c r="P3302" s="1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t="b">
        <v>1</v>
      </c>
      <c r="T3302" t="s">
        <v>8271</v>
      </c>
      <c r="U3302" s="6">
        <f t="shared" si="361"/>
        <v>42102.743773148148</v>
      </c>
      <c r="V3302" s="9">
        <f t="shared" si="363"/>
        <v>2015</v>
      </c>
      <c r="W3302" s="6">
        <f t="shared" si="362"/>
        <v>42123.743773148148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H3303" t="s">
        <v>8224</v>
      </c>
      <c r="I3303" t="s">
        <v>8246</v>
      </c>
      <c r="K3303">
        <v>1470034740</v>
      </c>
      <c r="L3303">
        <v>1466185176</v>
      </c>
      <c r="M3303" t="b">
        <v>0</v>
      </c>
      <c r="N3303">
        <v>70</v>
      </c>
      <c r="O3303" s="9">
        <f t="shared" si="357"/>
        <v>133.46666666666667</v>
      </c>
      <c r="P3303" s="12">
        <f t="shared" si="358"/>
        <v>57.2</v>
      </c>
      <c r="Q3303" t="str">
        <f t="shared" si="359"/>
        <v>theater</v>
      </c>
      <c r="R3303" t="str">
        <f t="shared" si="360"/>
        <v>plays</v>
      </c>
      <c r="S3303" t="b">
        <v>1</v>
      </c>
      <c r="T3303" t="s">
        <v>8271</v>
      </c>
      <c r="U3303" s="6">
        <f t="shared" si="361"/>
        <v>42538.735833333332</v>
      </c>
      <c r="V3303" s="9">
        <f t="shared" si="363"/>
        <v>2016</v>
      </c>
      <c r="W3303" s="6">
        <f t="shared" si="362"/>
        <v>42583.290972222225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H3304" t="s">
        <v>8227</v>
      </c>
      <c r="I3304" t="s">
        <v>8249</v>
      </c>
      <c r="K3304">
        <v>1481099176</v>
      </c>
      <c r="L3304">
        <v>1478507176</v>
      </c>
      <c r="M3304" t="b">
        <v>0</v>
      </c>
      <c r="N3304">
        <v>50</v>
      </c>
      <c r="O3304" s="9">
        <f t="shared" si="357"/>
        <v>103.39285714285714</v>
      </c>
      <c r="P3304" s="12">
        <f t="shared" si="358"/>
        <v>173.7</v>
      </c>
      <c r="Q3304" t="str">
        <f t="shared" si="359"/>
        <v>theater</v>
      </c>
      <c r="R3304" t="str">
        <f t="shared" si="360"/>
        <v>plays</v>
      </c>
      <c r="S3304" t="b">
        <v>1</v>
      </c>
      <c r="T3304" t="s">
        <v>8271</v>
      </c>
      <c r="U3304" s="6">
        <f t="shared" si="361"/>
        <v>42681.35157407407</v>
      </c>
      <c r="V3304" s="9">
        <f t="shared" si="363"/>
        <v>2016</v>
      </c>
      <c r="W3304" s="6">
        <f t="shared" si="362"/>
        <v>42711.35157407407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H3305" t="s">
        <v>8224</v>
      </c>
      <c r="I3305" t="s">
        <v>8246</v>
      </c>
      <c r="K3305">
        <v>1427553484</v>
      </c>
      <c r="L3305">
        <v>1424533084</v>
      </c>
      <c r="M3305" t="b">
        <v>0</v>
      </c>
      <c r="N3305">
        <v>35</v>
      </c>
      <c r="O3305" s="9">
        <f t="shared" si="357"/>
        <v>115.88888888888889</v>
      </c>
      <c r="P3305" s="12">
        <f t="shared" si="358"/>
        <v>59.6</v>
      </c>
      <c r="Q3305" t="str">
        <f t="shared" si="359"/>
        <v>theater</v>
      </c>
      <c r="R3305" t="str">
        <f t="shared" si="360"/>
        <v>plays</v>
      </c>
      <c r="S3305" t="b">
        <v>1</v>
      </c>
      <c r="T3305" t="s">
        <v>8271</v>
      </c>
      <c r="U3305" s="6">
        <f t="shared" si="361"/>
        <v>42056.65143518518</v>
      </c>
      <c r="V3305" s="9">
        <f t="shared" si="363"/>
        <v>2015</v>
      </c>
      <c r="W3305" s="6">
        <f t="shared" si="362"/>
        <v>42091.609768518523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H3306" t="s">
        <v>8224</v>
      </c>
      <c r="I3306" t="s">
        <v>8246</v>
      </c>
      <c r="K3306">
        <v>1482418752</v>
      </c>
      <c r="L3306">
        <v>1479826752</v>
      </c>
      <c r="M3306" t="b">
        <v>0</v>
      </c>
      <c r="N3306">
        <v>175</v>
      </c>
      <c r="O3306" s="9">
        <f t="shared" si="357"/>
        <v>104.51666666666667</v>
      </c>
      <c r="P3306" s="12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t="b">
        <v>1</v>
      </c>
      <c r="T3306" t="s">
        <v>8271</v>
      </c>
      <c r="U3306" s="6">
        <f t="shared" si="361"/>
        <v>42696.624444444446</v>
      </c>
      <c r="V3306" s="9">
        <f t="shared" si="363"/>
        <v>2016</v>
      </c>
      <c r="W3306" s="6">
        <f t="shared" si="362"/>
        <v>42726.624444444446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H3307" t="s">
        <v>8224</v>
      </c>
      <c r="I3307" t="s">
        <v>8246</v>
      </c>
      <c r="K3307">
        <v>1438374748</v>
      </c>
      <c r="L3307">
        <v>1435782748</v>
      </c>
      <c r="M3307" t="b">
        <v>0</v>
      </c>
      <c r="N3307">
        <v>20</v>
      </c>
      <c r="O3307" s="9">
        <f t="shared" si="357"/>
        <v>102.02500000000001</v>
      </c>
      <c r="P3307" s="12">
        <f t="shared" si="358"/>
        <v>204.05</v>
      </c>
      <c r="Q3307" t="str">
        <f t="shared" si="359"/>
        <v>theater</v>
      </c>
      <c r="R3307" t="str">
        <f t="shared" si="360"/>
        <v>plays</v>
      </c>
      <c r="S3307" t="b">
        <v>1</v>
      </c>
      <c r="T3307" t="s">
        <v>8271</v>
      </c>
      <c r="U3307" s="6">
        <f t="shared" si="361"/>
        <v>42186.855879629627</v>
      </c>
      <c r="V3307" s="9">
        <f t="shared" si="363"/>
        <v>2015</v>
      </c>
      <c r="W3307" s="6">
        <f t="shared" si="362"/>
        <v>42216.855879629627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H3308" t="s">
        <v>8224</v>
      </c>
      <c r="I3308" t="s">
        <v>8246</v>
      </c>
      <c r="K3308">
        <v>1465527600</v>
      </c>
      <c r="L3308">
        <v>1462252542</v>
      </c>
      <c r="M3308" t="b">
        <v>0</v>
      </c>
      <c r="N3308">
        <v>54</v>
      </c>
      <c r="O3308" s="9">
        <f t="shared" si="357"/>
        <v>175.33333333333334</v>
      </c>
      <c r="P3308" s="12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t="b">
        <v>1</v>
      </c>
      <c r="T3308" t="s">
        <v>8271</v>
      </c>
      <c r="U3308" s="6">
        <f t="shared" si="361"/>
        <v>42493.219236111108</v>
      </c>
      <c r="V3308" s="9">
        <f t="shared" si="363"/>
        <v>2016</v>
      </c>
      <c r="W3308" s="6">
        <f t="shared" si="362"/>
        <v>42531.125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H3309" t="s">
        <v>8224</v>
      </c>
      <c r="I3309" t="s">
        <v>8246</v>
      </c>
      <c r="K3309">
        <v>1463275339</v>
      </c>
      <c r="L3309">
        <v>1460683339</v>
      </c>
      <c r="M3309" t="b">
        <v>0</v>
      </c>
      <c r="N3309">
        <v>20</v>
      </c>
      <c r="O3309" s="9">
        <f t="shared" si="357"/>
        <v>106.68</v>
      </c>
      <c r="P3309" s="12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t="b">
        <v>1</v>
      </c>
      <c r="T3309" t="s">
        <v>8271</v>
      </c>
      <c r="U3309" s="6">
        <f t="shared" si="361"/>
        <v>42475.057164351849</v>
      </c>
      <c r="V3309" s="9">
        <f t="shared" si="363"/>
        <v>2016</v>
      </c>
      <c r="W3309" s="6">
        <f t="shared" si="362"/>
        <v>42505.057164351849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H3310" t="s">
        <v>8224</v>
      </c>
      <c r="I3310" t="s">
        <v>8246</v>
      </c>
      <c r="K3310">
        <v>1460581365</v>
      </c>
      <c r="L3310">
        <v>1458766965</v>
      </c>
      <c r="M3310" t="b">
        <v>0</v>
      </c>
      <c r="N3310">
        <v>57</v>
      </c>
      <c r="O3310" s="9">
        <f t="shared" si="357"/>
        <v>122.28571428571429</v>
      </c>
      <c r="P3310" s="12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t="b">
        <v>1</v>
      </c>
      <c r="T3310" t="s">
        <v>8271</v>
      </c>
      <c r="U3310" s="6">
        <f t="shared" si="361"/>
        <v>42452.876909722225</v>
      </c>
      <c r="V3310" s="9">
        <f t="shared" si="363"/>
        <v>2016</v>
      </c>
      <c r="W3310" s="6">
        <f t="shared" si="362"/>
        <v>42473.876909722225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H3311" t="s">
        <v>8225</v>
      </c>
      <c r="I3311" t="s">
        <v>8247</v>
      </c>
      <c r="K3311">
        <v>1476632178</v>
      </c>
      <c r="L3311">
        <v>1473953778</v>
      </c>
      <c r="M3311" t="b">
        <v>0</v>
      </c>
      <c r="N3311">
        <v>31</v>
      </c>
      <c r="O3311" s="9">
        <f t="shared" si="357"/>
        <v>159.42857142857142</v>
      </c>
      <c r="P3311" s="12">
        <f t="shared" si="358"/>
        <v>18</v>
      </c>
      <c r="Q3311" t="str">
        <f t="shared" si="359"/>
        <v>theater</v>
      </c>
      <c r="R3311" t="str">
        <f t="shared" si="360"/>
        <v>plays</v>
      </c>
      <c r="S3311" t="b">
        <v>1</v>
      </c>
      <c r="T3311" t="s">
        <v>8271</v>
      </c>
      <c r="U3311" s="6">
        <f t="shared" si="361"/>
        <v>42628.650208333333</v>
      </c>
      <c r="V3311" s="9">
        <f t="shared" si="363"/>
        <v>2016</v>
      </c>
      <c r="W3311" s="6">
        <f t="shared" si="362"/>
        <v>42659.650208333333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H3312" t="s">
        <v>8224</v>
      </c>
      <c r="I3312" t="s">
        <v>8246</v>
      </c>
      <c r="K3312">
        <v>1444169825</v>
      </c>
      <c r="L3312">
        <v>1441577825</v>
      </c>
      <c r="M3312" t="b">
        <v>0</v>
      </c>
      <c r="N3312">
        <v>31</v>
      </c>
      <c r="O3312" s="9">
        <f t="shared" si="357"/>
        <v>100.07692307692308</v>
      </c>
      <c r="P3312" s="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t="b">
        <v>1</v>
      </c>
      <c r="T3312" t="s">
        <v>8271</v>
      </c>
      <c r="U3312" s="6">
        <f t="shared" si="361"/>
        <v>42253.928530092591</v>
      </c>
      <c r="V3312" s="9">
        <f t="shared" si="363"/>
        <v>2015</v>
      </c>
      <c r="W3312" s="6">
        <f t="shared" si="362"/>
        <v>42283.928530092591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H3313" t="s">
        <v>8224</v>
      </c>
      <c r="I3313" t="s">
        <v>8246</v>
      </c>
      <c r="K3313">
        <v>1445065210</v>
      </c>
      <c r="L3313">
        <v>1442473210</v>
      </c>
      <c r="M3313" t="b">
        <v>0</v>
      </c>
      <c r="N3313">
        <v>45</v>
      </c>
      <c r="O3313" s="9">
        <f t="shared" si="357"/>
        <v>109.84</v>
      </c>
      <c r="P3313" s="12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t="b">
        <v>1</v>
      </c>
      <c r="T3313" t="s">
        <v>8271</v>
      </c>
      <c r="U3313" s="6">
        <f t="shared" si="361"/>
        <v>42264.29178240741</v>
      </c>
      <c r="V3313" s="9">
        <f t="shared" si="363"/>
        <v>2015</v>
      </c>
      <c r="W3313" s="6">
        <f t="shared" si="362"/>
        <v>42294.29178240741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H3314" t="s">
        <v>8224</v>
      </c>
      <c r="I3314" t="s">
        <v>8246</v>
      </c>
      <c r="K3314">
        <v>1478901600</v>
      </c>
      <c r="L3314">
        <v>1477077946</v>
      </c>
      <c r="M3314" t="b">
        <v>0</v>
      </c>
      <c r="N3314">
        <v>41</v>
      </c>
      <c r="O3314" s="9">
        <f t="shared" si="357"/>
        <v>100.04</v>
      </c>
      <c r="P3314" s="12">
        <f t="shared" si="358"/>
        <v>61</v>
      </c>
      <c r="Q3314" t="str">
        <f t="shared" si="359"/>
        <v>theater</v>
      </c>
      <c r="R3314" t="str">
        <f t="shared" si="360"/>
        <v>plays</v>
      </c>
      <c r="S3314" t="b">
        <v>1</v>
      </c>
      <c r="T3314" t="s">
        <v>8271</v>
      </c>
      <c r="U3314" s="6">
        <f t="shared" si="361"/>
        <v>42664.809560185182</v>
      </c>
      <c r="V3314" s="9">
        <f t="shared" si="363"/>
        <v>2016</v>
      </c>
      <c r="W3314" s="6">
        <f t="shared" si="362"/>
        <v>42685.916666666672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H3315" t="s">
        <v>8224</v>
      </c>
      <c r="I3315" t="s">
        <v>8246</v>
      </c>
      <c r="K3315">
        <v>1453856400</v>
      </c>
      <c r="L3315">
        <v>1452664317</v>
      </c>
      <c r="M3315" t="b">
        <v>0</v>
      </c>
      <c r="N3315">
        <v>29</v>
      </c>
      <c r="O3315" s="9">
        <f t="shared" si="357"/>
        <v>116.05</v>
      </c>
      <c r="P3315" s="12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t="b">
        <v>1</v>
      </c>
      <c r="T3315" t="s">
        <v>8271</v>
      </c>
      <c r="U3315" s="6">
        <f t="shared" si="361"/>
        <v>42382.244409722218</v>
      </c>
      <c r="V3315" s="9">
        <f t="shared" si="363"/>
        <v>2016</v>
      </c>
      <c r="W3315" s="6">
        <f t="shared" si="362"/>
        <v>42396.041666666672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H3316" t="s">
        <v>8225</v>
      </c>
      <c r="I3316" t="s">
        <v>8247</v>
      </c>
      <c r="K3316">
        <v>1431115500</v>
      </c>
      <c r="L3316">
        <v>1428733511</v>
      </c>
      <c r="M3316" t="b">
        <v>0</v>
      </c>
      <c r="N3316">
        <v>58</v>
      </c>
      <c r="O3316" s="9">
        <f t="shared" si="357"/>
        <v>210.75</v>
      </c>
      <c r="P3316" s="12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t="b">
        <v>1</v>
      </c>
      <c r="T3316" t="s">
        <v>8271</v>
      </c>
      <c r="U3316" s="6">
        <f t="shared" si="361"/>
        <v>42105.267488425925</v>
      </c>
      <c r="V3316" s="9">
        <f t="shared" si="363"/>
        <v>2015</v>
      </c>
      <c r="W3316" s="6">
        <f t="shared" si="362"/>
        <v>42132.836805555555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H3317" t="s">
        <v>8225</v>
      </c>
      <c r="I3317" t="s">
        <v>8247</v>
      </c>
      <c r="K3317">
        <v>1462519041</v>
      </c>
      <c r="L3317">
        <v>1459927041</v>
      </c>
      <c r="M3317" t="b">
        <v>0</v>
      </c>
      <c r="N3317">
        <v>89</v>
      </c>
      <c r="O3317" s="9">
        <f t="shared" si="357"/>
        <v>110</v>
      </c>
      <c r="P3317" s="12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t="b">
        <v>1</v>
      </c>
      <c r="T3317" t="s">
        <v>8271</v>
      </c>
      <c r="U3317" s="6">
        <f t="shared" si="361"/>
        <v>42466.303715277776</v>
      </c>
      <c r="V3317" s="9">
        <f t="shared" si="363"/>
        <v>2016</v>
      </c>
      <c r="W3317" s="6">
        <f t="shared" si="362"/>
        <v>42496.303715277776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H3318" t="s">
        <v>8224</v>
      </c>
      <c r="I3318" t="s">
        <v>8246</v>
      </c>
      <c r="K3318">
        <v>1407506040</v>
      </c>
      <c r="L3318">
        <v>1404680075</v>
      </c>
      <c r="M3318" t="b">
        <v>0</v>
      </c>
      <c r="N3318">
        <v>125</v>
      </c>
      <c r="O3318" s="9">
        <f t="shared" si="357"/>
        <v>100.08673425918037</v>
      </c>
      <c r="P3318" s="12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t="b">
        <v>1</v>
      </c>
      <c r="T3318" t="s">
        <v>8271</v>
      </c>
      <c r="U3318" s="6">
        <f t="shared" si="361"/>
        <v>41826.871238425927</v>
      </c>
      <c r="V3318" s="9">
        <f t="shared" si="363"/>
        <v>2014</v>
      </c>
      <c r="W3318" s="6">
        <f t="shared" si="362"/>
        <v>41859.579166666663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H3319" t="s">
        <v>8224</v>
      </c>
      <c r="I3319" t="s">
        <v>8246</v>
      </c>
      <c r="K3319">
        <v>1465347424</v>
      </c>
      <c r="L3319">
        <v>1462755424</v>
      </c>
      <c r="M3319" t="b">
        <v>0</v>
      </c>
      <c r="N3319">
        <v>18</v>
      </c>
      <c r="O3319" s="9">
        <f t="shared" si="357"/>
        <v>106.19047619047619</v>
      </c>
      <c r="P3319" s="12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t="b">
        <v>1</v>
      </c>
      <c r="T3319" t="s">
        <v>8271</v>
      </c>
      <c r="U3319" s="6">
        <f t="shared" si="361"/>
        <v>42499.039629629631</v>
      </c>
      <c r="V3319" s="9">
        <f t="shared" si="363"/>
        <v>2016</v>
      </c>
      <c r="W3319" s="6">
        <f t="shared" si="362"/>
        <v>42529.039629629631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H3320" t="s">
        <v>8229</v>
      </c>
      <c r="I3320" t="s">
        <v>8251</v>
      </c>
      <c r="K3320">
        <v>1460341800</v>
      </c>
      <c r="L3320">
        <v>1456902893</v>
      </c>
      <c r="M3320" t="b">
        <v>0</v>
      </c>
      <c r="N3320">
        <v>32</v>
      </c>
      <c r="O3320" s="9">
        <f t="shared" si="357"/>
        <v>125.6</v>
      </c>
      <c r="P3320" s="12">
        <f t="shared" si="358"/>
        <v>78.5</v>
      </c>
      <c r="Q3320" t="str">
        <f t="shared" si="359"/>
        <v>theater</v>
      </c>
      <c r="R3320" t="str">
        <f t="shared" si="360"/>
        <v>plays</v>
      </c>
      <c r="S3320" t="b">
        <v>1</v>
      </c>
      <c r="T3320" t="s">
        <v>8271</v>
      </c>
      <c r="U3320" s="6">
        <f t="shared" si="361"/>
        <v>42431.302002314813</v>
      </c>
      <c r="V3320" s="9">
        <f t="shared" si="363"/>
        <v>2016</v>
      </c>
      <c r="W3320" s="6">
        <f t="shared" si="362"/>
        <v>42471.104166666672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H3321" t="s">
        <v>8225</v>
      </c>
      <c r="I3321" t="s">
        <v>8247</v>
      </c>
      <c r="K3321">
        <v>1422712986</v>
      </c>
      <c r="L3321">
        <v>1418824986</v>
      </c>
      <c r="M3321" t="b">
        <v>0</v>
      </c>
      <c r="N3321">
        <v>16</v>
      </c>
      <c r="O3321" s="9">
        <f t="shared" si="357"/>
        <v>108</v>
      </c>
      <c r="P3321" s="12">
        <f t="shared" si="358"/>
        <v>33.75</v>
      </c>
      <c r="Q3321" t="str">
        <f t="shared" si="359"/>
        <v>theater</v>
      </c>
      <c r="R3321" t="str">
        <f t="shared" si="360"/>
        <v>plays</v>
      </c>
      <c r="S3321" t="b">
        <v>1</v>
      </c>
      <c r="T3321" t="s">
        <v>8271</v>
      </c>
      <c r="U3321" s="6">
        <f t="shared" si="361"/>
        <v>41990.585486111115</v>
      </c>
      <c r="V3321" s="9">
        <f t="shared" si="363"/>
        <v>2014</v>
      </c>
      <c r="W3321" s="6">
        <f t="shared" si="362"/>
        <v>42035.585486111115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H3322" t="s">
        <v>8224</v>
      </c>
      <c r="I3322" t="s">
        <v>8246</v>
      </c>
      <c r="K3322">
        <v>1466557557</v>
      </c>
      <c r="L3322">
        <v>1463965557</v>
      </c>
      <c r="M3322" t="b">
        <v>0</v>
      </c>
      <c r="N3322">
        <v>38</v>
      </c>
      <c r="O3322" s="9">
        <f t="shared" si="357"/>
        <v>101</v>
      </c>
      <c r="P3322" s="1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t="b">
        <v>1</v>
      </c>
      <c r="T3322" t="s">
        <v>8271</v>
      </c>
      <c r="U3322" s="6">
        <f t="shared" si="361"/>
        <v>42513.045798611114</v>
      </c>
      <c r="V3322" s="9">
        <f t="shared" si="363"/>
        <v>2016</v>
      </c>
      <c r="W3322" s="6">
        <f t="shared" si="362"/>
        <v>42543.045798611114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H3323" t="s">
        <v>8224</v>
      </c>
      <c r="I3323" t="s">
        <v>8246</v>
      </c>
      <c r="K3323">
        <v>1413431940</v>
      </c>
      <c r="L3323">
        <v>1412216665</v>
      </c>
      <c r="M3323" t="b">
        <v>0</v>
      </c>
      <c r="N3323">
        <v>15</v>
      </c>
      <c r="O3323" s="9">
        <f t="shared" si="357"/>
        <v>107.4</v>
      </c>
      <c r="P3323" s="12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t="b">
        <v>1</v>
      </c>
      <c r="T3323" t="s">
        <v>8271</v>
      </c>
      <c r="U3323" s="6">
        <f t="shared" si="361"/>
        <v>41914.100289351853</v>
      </c>
      <c r="V3323" s="9">
        <f t="shared" si="363"/>
        <v>2014</v>
      </c>
      <c r="W3323" s="6">
        <f t="shared" si="362"/>
        <v>41928.165972222225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H3324" t="s">
        <v>8224</v>
      </c>
      <c r="I3324" t="s">
        <v>8246</v>
      </c>
      <c r="K3324">
        <v>1466567700</v>
      </c>
      <c r="L3324">
        <v>1464653696</v>
      </c>
      <c r="M3324" t="b">
        <v>0</v>
      </c>
      <c r="N3324">
        <v>23</v>
      </c>
      <c r="O3324" s="9">
        <f t="shared" si="357"/>
        <v>101.51515151515152</v>
      </c>
      <c r="P3324" s="12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t="b">
        <v>1</v>
      </c>
      <c r="T3324" t="s">
        <v>8271</v>
      </c>
      <c r="U3324" s="6">
        <f t="shared" si="361"/>
        <v>42521.010370370372</v>
      </c>
      <c r="V3324" s="9">
        <f t="shared" si="363"/>
        <v>2016</v>
      </c>
      <c r="W3324" s="6">
        <f t="shared" si="362"/>
        <v>42543.163194444445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H3325" t="s">
        <v>8225</v>
      </c>
      <c r="I3325" t="s">
        <v>8247</v>
      </c>
      <c r="K3325">
        <v>1474793208</v>
      </c>
      <c r="L3325">
        <v>1472201208</v>
      </c>
      <c r="M3325" t="b">
        <v>0</v>
      </c>
      <c r="N3325">
        <v>49</v>
      </c>
      <c r="O3325" s="9">
        <f t="shared" si="357"/>
        <v>125.9</v>
      </c>
      <c r="P3325" s="12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t="b">
        <v>1</v>
      </c>
      <c r="T3325" t="s">
        <v>8271</v>
      </c>
      <c r="U3325" s="6">
        <f t="shared" si="361"/>
        <v>42608.36583333333</v>
      </c>
      <c r="V3325" s="9">
        <f t="shared" si="363"/>
        <v>2016</v>
      </c>
      <c r="W3325" s="6">
        <f t="shared" si="362"/>
        <v>42638.36583333333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H3326" t="s">
        <v>8241</v>
      </c>
      <c r="I3326" t="s">
        <v>8249</v>
      </c>
      <c r="K3326">
        <v>1465135190</v>
      </c>
      <c r="L3326">
        <v>1463925590</v>
      </c>
      <c r="M3326" t="b">
        <v>0</v>
      </c>
      <c r="N3326">
        <v>10</v>
      </c>
      <c r="O3326" s="9">
        <f t="shared" si="357"/>
        <v>101.66666666666667</v>
      </c>
      <c r="P3326" s="12">
        <f t="shared" si="358"/>
        <v>152.5</v>
      </c>
      <c r="Q3326" t="str">
        <f t="shared" si="359"/>
        <v>theater</v>
      </c>
      <c r="R3326" t="str">
        <f t="shared" si="360"/>
        <v>plays</v>
      </c>
      <c r="S3326" t="b">
        <v>1</v>
      </c>
      <c r="T3326" t="s">
        <v>8271</v>
      </c>
      <c r="U3326" s="6">
        <f t="shared" si="361"/>
        <v>42512.58321759259</v>
      </c>
      <c r="V3326" s="9">
        <f t="shared" si="363"/>
        <v>2016</v>
      </c>
      <c r="W3326" s="6">
        <f t="shared" si="362"/>
        <v>42526.58321759259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H3327" t="s">
        <v>8225</v>
      </c>
      <c r="I3327" t="s">
        <v>8247</v>
      </c>
      <c r="K3327">
        <v>1428256277</v>
      </c>
      <c r="L3327">
        <v>1425235877</v>
      </c>
      <c r="M3327" t="b">
        <v>0</v>
      </c>
      <c r="N3327">
        <v>15</v>
      </c>
      <c r="O3327" s="9">
        <f t="shared" si="357"/>
        <v>112.5</v>
      </c>
      <c r="P3327" s="12">
        <f t="shared" si="358"/>
        <v>30</v>
      </c>
      <c r="Q3327" t="str">
        <f t="shared" si="359"/>
        <v>theater</v>
      </c>
      <c r="R3327" t="str">
        <f t="shared" si="360"/>
        <v>plays</v>
      </c>
      <c r="S3327" t="b">
        <v>1</v>
      </c>
      <c r="T3327" t="s">
        <v>8271</v>
      </c>
      <c r="U3327" s="6">
        <f t="shared" si="361"/>
        <v>42064.785613425927</v>
      </c>
      <c r="V3327" s="9">
        <f t="shared" si="363"/>
        <v>2015</v>
      </c>
      <c r="W3327" s="6">
        <f t="shared" si="362"/>
        <v>42099.743946759263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H3328" t="s">
        <v>8224</v>
      </c>
      <c r="I3328" t="s">
        <v>8246</v>
      </c>
      <c r="K3328">
        <v>1425830905</v>
      </c>
      <c r="L3328">
        <v>1423242505</v>
      </c>
      <c r="M3328" t="b">
        <v>0</v>
      </c>
      <c r="N3328">
        <v>57</v>
      </c>
      <c r="O3328" s="9">
        <f t="shared" si="357"/>
        <v>101.375</v>
      </c>
      <c r="P3328" s="12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t="b">
        <v>1</v>
      </c>
      <c r="T3328" t="s">
        <v>8271</v>
      </c>
      <c r="U3328" s="6">
        <f t="shared" si="361"/>
        <v>42041.714178240742</v>
      </c>
      <c r="V3328" s="9">
        <f t="shared" si="363"/>
        <v>2015</v>
      </c>
      <c r="W3328" s="6">
        <f t="shared" si="362"/>
        <v>42071.67251157407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H3329" t="s">
        <v>8225</v>
      </c>
      <c r="I3329" t="s">
        <v>8247</v>
      </c>
      <c r="K3329">
        <v>1462697966</v>
      </c>
      <c r="L3329">
        <v>1460105966</v>
      </c>
      <c r="M3329" t="b">
        <v>0</v>
      </c>
      <c r="N3329">
        <v>33</v>
      </c>
      <c r="O3329" s="9">
        <f t="shared" si="357"/>
        <v>101.25</v>
      </c>
      <c r="P3329" s="12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t="b">
        <v>1</v>
      </c>
      <c r="T3329" t="s">
        <v>8271</v>
      </c>
      <c r="U3329" s="6">
        <f t="shared" si="361"/>
        <v>42468.374606481477</v>
      </c>
      <c r="V3329" s="9">
        <f t="shared" si="363"/>
        <v>2016</v>
      </c>
      <c r="W3329" s="6">
        <f t="shared" si="362"/>
        <v>42498.374606481477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H3330" t="s">
        <v>8224</v>
      </c>
      <c r="I3330" t="s">
        <v>8246</v>
      </c>
      <c r="K3330">
        <v>1404522000</v>
      </c>
      <c r="L3330">
        <v>1404308883</v>
      </c>
      <c r="M3330" t="b">
        <v>0</v>
      </c>
      <c r="N3330">
        <v>9</v>
      </c>
      <c r="O3330" s="9">
        <f t="shared" si="357"/>
        <v>146.38888888888889</v>
      </c>
      <c r="P3330" s="12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t="b">
        <v>1</v>
      </c>
      <c r="T3330" t="s">
        <v>8271</v>
      </c>
      <c r="U3330" s="6">
        <f t="shared" si="361"/>
        <v>41822.57503472222</v>
      </c>
      <c r="V3330" s="9">
        <f t="shared" si="363"/>
        <v>2014</v>
      </c>
      <c r="W3330" s="6">
        <f t="shared" si="362"/>
        <v>41825.041666666664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H3331" t="s">
        <v>8225</v>
      </c>
      <c r="I3331" t="s">
        <v>8247</v>
      </c>
      <c r="K3331">
        <v>1406502000</v>
      </c>
      <c r="L3331">
        <v>1405583108</v>
      </c>
      <c r="M3331" t="b">
        <v>0</v>
      </c>
      <c r="N3331">
        <v>26</v>
      </c>
      <c r="O3331" s="9">
        <f t="shared" ref="O3331:O3394" si="364">E3331*100/D3331</f>
        <v>116.8</v>
      </c>
      <c r="P3331" s="12">
        <f t="shared" ref="P3331:P3394" si="365">IF(N3331=0,0,E3331/N3331)</f>
        <v>44.92307692307692</v>
      </c>
      <c r="Q3331" t="str">
        <f t="shared" ref="Q3331:Q3394" si="366">LEFT(T3331,FIND("/",T3331)-1)</f>
        <v>theater</v>
      </c>
      <c r="R3331" t="str">
        <f t="shared" ref="R3331:R3394" si="367">RIGHT(T3331,LEN(T3331)-FIND("/",T3331))</f>
        <v>plays</v>
      </c>
      <c r="S3331" t="b">
        <v>1</v>
      </c>
      <c r="T3331" t="s">
        <v>8271</v>
      </c>
      <c r="U3331" s="6">
        <f t="shared" ref="U3331:U3394" si="368">(L3331/86400)+DATE(1970,1,1)</f>
        <v>41837.323009259257</v>
      </c>
      <c r="V3331" s="9">
        <f t="shared" si="363"/>
        <v>2014</v>
      </c>
      <c r="W3331" s="6">
        <f t="shared" ref="W3331:W3394" si="369">(K3331/86400)+DATE(1970,1,1)</f>
        <v>41847.958333333336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H3332" t="s">
        <v>8225</v>
      </c>
      <c r="I3332" t="s">
        <v>8247</v>
      </c>
      <c r="K3332">
        <v>1427919468</v>
      </c>
      <c r="L3332">
        <v>1425331068</v>
      </c>
      <c r="M3332" t="b">
        <v>0</v>
      </c>
      <c r="N3332">
        <v>69</v>
      </c>
      <c r="O3332" s="9">
        <f t="shared" si="364"/>
        <v>106.26666666666667</v>
      </c>
      <c r="P3332" s="1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t="b">
        <v>1</v>
      </c>
      <c r="T3332" t="s">
        <v>8271</v>
      </c>
      <c r="U3332" s="6">
        <f t="shared" si="368"/>
        <v>42065.887361111112</v>
      </c>
      <c r="V3332" s="9">
        <f t="shared" ref="V3332:V3395" si="370">YEAR(U3332)</f>
        <v>2015</v>
      </c>
      <c r="W3332" s="6">
        <f t="shared" si="369"/>
        <v>42095.845694444448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H3333" t="s">
        <v>8224</v>
      </c>
      <c r="I3333" t="s">
        <v>8246</v>
      </c>
      <c r="K3333">
        <v>1444149886</v>
      </c>
      <c r="L3333">
        <v>1441125886</v>
      </c>
      <c r="M3333" t="b">
        <v>0</v>
      </c>
      <c r="N3333">
        <v>65</v>
      </c>
      <c r="O3333" s="9">
        <f t="shared" si="364"/>
        <v>104.52</v>
      </c>
      <c r="P3333" s="12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t="b">
        <v>1</v>
      </c>
      <c r="T3333" t="s">
        <v>8271</v>
      </c>
      <c r="U3333" s="6">
        <f t="shared" si="368"/>
        <v>42248.697754629626</v>
      </c>
      <c r="V3333" s="9">
        <f t="shared" si="370"/>
        <v>2015</v>
      </c>
      <c r="W3333" s="6">
        <f t="shared" si="369"/>
        <v>42283.697754629626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H3334" t="s">
        <v>8224</v>
      </c>
      <c r="I3334" t="s">
        <v>8246</v>
      </c>
      <c r="K3334">
        <v>1405802330</v>
      </c>
      <c r="L3334">
        <v>1403210330</v>
      </c>
      <c r="M3334" t="b">
        <v>0</v>
      </c>
      <c r="N3334">
        <v>83</v>
      </c>
      <c r="O3334" s="9">
        <f t="shared" si="364"/>
        <v>100</v>
      </c>
      <c r="P3334" s="12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t="b">
        <v>1</v>
      </c>
      <c r="T3334" t="s">
        <v>8271</v>
      </c>
      <c r="U3334" s="6">
        <f t="shared" si="368"/>
        <v>41809.860300925924</v>
      </c>
      <c r="V3334" s="9">
        <f t="shared" si="370"/>
        <v>2014</v>
      </c>
      <c r="W3334" s="6">
        <f t="shared" si="369"/>
        <v>41839.860300925924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H3335" t="s">
        <v>8224</v>
      </c>
      <c r="I3335" t="s">
        <v>8246</v>
      </c>
      <c r="K3335">
        <v>1434384880</v>
      </c>
      <c r="L3335">
        <v>1432484080</v>
      </c>
      <c r="M3335" t="b">
        <v>0</v>
      </c>
      <c r="N3335">
        <v>111</v>
      </c>
      <c r="O3335" s="9">
        <f t="shared" si="364"/>
        <v>104.57142857142857</v>
      </c>
      <c r="P3335" s="12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t="b">
        <v>1</v>
      </c>
      <c r="T3335" t="s">
        <v>8271</v>
      </c>
      <c r="U3335" s="6">
        <f t="shared" si="368"/>
        <v>42148.676851851851</v>
      </c>
      <c r="V3335" s="9">
        <f t="shared" si="370"/>
        <v>2015</v>
      </c>
      <c r="W3335" s="6">
        <f t="shared" si="369"/>
        <v>42170.676851851851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H3336" t="s">
        <v>8224</v>
      </c>
      <c r="I3336" t="s">
        <v>8246</v>
      </c>
      <c r="K3336">
        <v>1438259422</v>
      </c>
      <c r="L3336">
        <v>1435667422</v>
      </c>
      <c r="M3336" t="b">
        <v>0</v>
      </c>
      <c r="N3336">
        <v>46</v>
      </c>
      <c r="O3336" s="9">
        <f t="shared" si="364"/>
        <v>138.62051149573753</v>
      </c>
      <c r="P3336" s="12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t="b">
        <v>1</v>
      </c>
      <c r="T3336" t="s">
        <v>8271</v>
      </c>
      <c r="U3336" s="6">
        <f t="shared" si="368"/>
        <v>42185.521087962959</v>
      </c>
      <c r="V3336" s="9">
        <f t="shared" si="370"/>
        <v>2015</v>
      </c>
      <c r="W3336" s="6">
        <f t="shared" si="369"/>
        <v>42215.521087962959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H3337" t="s">
        <v>8225</v>
      </c>
      <c r="I3337" t="s">
        <v>8247</v>
      </c>
      <c r="K3337">
        <v>1407106800</v>
      </c>
      <c r="L3337">
        <v>1404749446</v>
      </c>
      <c r="M3337" t="b">
        <v>0</v>
      </c>
      <c r="N3337">
        <v>63</v>
      </c>
      <c r="O3337" s="9">
        <f t="shared" si="364"/>
        <v>100.32</v>
      </c>
      <c r="P3337" s="12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t="b">
        <v>1</v>
      </c>
      <c r="T3337" t="s">
        <v>8271</v>
      </c>
      <c r="U3337" s="6">
        <f t="shared" si="368"/>
        <v>41827.674143518518</v>
      </c>
      <c r="V3337" s="9">
        <f t="shared" si="370"/>
        <v>2014</v>
      </c>
      <c r="W3337" s="6">
        <f t="shared" si="369"/>
        <v>41854.958333333336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H3338" t="s">
        <v>8225</v>
      </c>
      <c r="I3338" t="s">
        <v>8247</v>
      </c>
      <c r="K3338">
        <v>1459845246</v>
      </c>
      <c r="L3338">
        <v>1457429646</v>
      </c>
      <c r="M3338" t="b">
        <v>0</v>
      </c>
      <c r="N3338">
        <v>9</v>
      </c>
      <c r="O3338" s="9">
        <f t="shared" si="364"/>
        <v>100</v>
      </c>
      <c r="P3338" s="12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t="b">
        <v>1</v>
      </c>
      <c r="T3338" t="s">
        <v>8271</v>
      </c>
      <c r="U3338" s="6">
        <f t="shared" si="368"/>
        <v>42437.398680555554</v>
      </c>
      <c r="V3338" s="9">
        <f t="shared" si="370"/>
        <v>2016</v>
      </c>
      <c r="W3338" s="6">
        <f t="shared" si="369"/>
        <v>42465.35701388889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H3339" t="s">
        <v>8225</v>
      </c>
      <c r="I3339" t="s">
        <v>8247</v>
      </c>
      <c r="K3339">
        <v>1412974800</v>
      </c>
      <c r="L3339">
        <v>1411109167</v>
      </c>
      <c r="M3339" t="b">
        <v>0</v>
      </c>
      <c r="N3339">
        <v>34</v>
      </c>
      <c r="O3339" s="9">
        <f t="shared" si="364"/>
        <v>110.2</v>
      </c>
      <c r="P3339" s="12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t="b">
        <v>1</v>
      </c>
      <c r="T3339" t="s">
        <v>8271</v>
      </c>
      <c r="U3339" s="6">
        <f t="shared" si="368"/>
        <v>41901.282025462962</v>
      </c>
      <c r="V3339" s="9">
        <f t="shared" si="370"/>
        <v>2014</v>
      </c>
      <c r="W3339" s="6">
        <f t="shared" si="369"/>
        <v>41922.875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H3340" t="s">
        <v>8224</v>
      </c>
      <c r="I3340" t="s">
        <v>8246</v>
      </c>
      <c r="K3340">
        <v>1487944080</v>
      </c>
      <c r="L3340">
        <v>1486129680</v>
      </c>
      <c r="M3340" t="b">
        <v>0</v>
      </c>
      <c r="N3340">
        <v>112</v>
      </c>
      <c r="O3340" s="9">
        <f t="shared" si="364"/>
        <v>102.18</v>
      </c>
      <c r="P3340" s="12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t="b">
        <v>1</v>
      </c>
      <c r="T3340" t="s">
        <v>8271</v>
      </c>
      <c r="U3340" s="6">
        <f t="shared" si="368"/>
        <v>42769.574999999997</v>
      </c>
      <c r="V3340" s="9">
        <f t="shared" si="370"/>
        <v>2017</v>
      </c>
      <c r="W3340" s="6">
        <f t="shared" si="369"/>
        <v>42790.574999999997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H3341" t="s">
        <v>8224</v>
      </c>
      <c r="I3341" t="s">
        <v>8246</v>
      </c>
      <c r="K3341">
        <v>1469721518</v>
      </c>
      <c r="L3341">
        <v>1467129518</v>
      </c>
      <c r="M3341" t="b">
        <v>0</v>
      </c>
      <c r="N3341">
        <v>47</v>
      </c>
      <c r="O3341" s="9">
        <f t="shared" si="364"/>
        <v>104.35</v>
      </c>
      <c r="P3341" s="12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t="b">
        <v>1</v>
      </c>
      <c r="T3341" t="s">
        <v>8271</v>
      </c>
      <c r="U3341" s="6">
        <f t="shared" si="368"/>
        <v>42549.665717592594</v>
      </c>
      <c r="V3341" s="9">
        <f t="shared" si="370"/>
        <v>2016</v>
      </c>
      <c r="W3341" s="6">
        <f t="shared" si="369"/>
        <v>42579.665717592594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H3342" t="s">
        <v>8224</v>
      </c>
      <c r="I3342" t="s">
        <v>8246</v>
      </c>
      <c r="K3342">
        <v>1481066554</v>
      </c>
      <c r="L3342">
        <v>1478906554</v>
      </c>
      <c r="M3342" t="b">
        <v>0</v>
      </c>
      <c r="N3342">
        <v>38</v>
      </c>
      <c r="O3342" s="9">
        <f t="shared" si="364"/>
        <v>138.16666666666666</v>
      </c>
      <c r="P3342" s="1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t="b">
        <v>1</v>
      </c>
      <c r="T3342" t="s">
        <v>8271</v>
      </c>
      <c r="U3342" s="6">
        <f t="shared" si="368"/>
        <v>42685.974004629628</v>
      </c>
      <c r="V3342" s="9">
        <f t="shared" si="370"/>
        <v>2016</v>
      </c>
      <c r="W3342" s="6">
        <f t="shared" si="369"/>
        <v>42710.974004629628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H3343" t="s">
        <v>8225</v>
      </c>
      <c r="I3343" t="s">
        <v>8247</v>
      </c>
      <c r="K3343">
        <v>1465750800</v>
      </c>
      <c r="L3343">
        <v>1463771421</v>
      </c>
      <c r="M3343" t="b">
        <v>0</v>
      </c>
      <c r="N3343">
        <v>28</v>
      </c>
      <c r="O3343" s="9">
        <f t="shared" si="364"/>
        <v>100</v>
      </c>
      <c r="P3343" s="12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t="b">
        <v>1</v>
      </c>
      <c r="T3343" t="s">
        <v>8271</v>
      </c>
      <c r="U3343" s="6">
        <f t="shared" si="368"/>
        <v>42510.798854166671</v>
      </c>
      <c r="V3343" s="9">
        <f t="shared" si="370"/>
        <v>2016</v>
      </c>
      <c r="W3343" s="6">
        <f t="shared" si="369"/>
        <v>42533.708333333328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H3344" t="s">
        <v>8224</v>
      </c>
      <c r="I3344" t="s">
        <v>8246</v>
      </c>
      <c r="K3344">
        <v>1427864340</v>
      </c>
      <c r="L3344">
        <v>1425020810</v>
      </c>
      <c r="M3344" t="b">
        <v>0</v>
      </c>
      <c r="N3344">
        <v>78</v>
      </c>
      <c r="O3344" s="9">
        <f t="shared" si="364"/>
        <v>101.66666666666667</v>
      </c>
      <c r="P3344" s="12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t="b">
        <v>1</v>
      </c>
      <c r="T3344" t="s">
        <v>8271</v>
      </c>
      <c r="U3344" s="6">
        <f t="shared" si="368"/>
        <v>42062.296412037038</v>
      </c>
      <c r="V3344" s="9">
        <f t="shared" si="370"/>
        <v>2015</v>
      </c>
      <c r="W3344" s="6">
        <f t="shared" si="369"/>
        <v>42095.207638888889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H3345" t="s">
        <v>8225</v>
      </c>
      <c r="I3345" t="s">
        <v>8247</v>
      </c>
      <c r="K3345">
        <v>1460553480</v>
      </c>
      <c r="L3345">
        <v>1458770384</v>
      </c>
      <c r="M3345" t="b">
        <v>0</v>
      </c>
      <c r="N3345">
        <v>23</v>
      </c>
      <c r="O3345" s="9">
        <f t="shared" si="364"/>
        <v>171.42857142857142</v>
      </c>
      <c r="P3345" s="12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t="b">
        <v>1</v>
      </c>
      <c r="T3345" t="s">
        <v>8271</v>
      </c>
      <c r="U3345" s="6">
        <f t="shared" si="368"/>
        <v>42452.916481481487</v>
      </c>
      <c r="V3345" s="9">
        <f t="shared" si="370"/>
        <v>2016</v>
      </c>
      <c r="W3345" s="6">
        <f t="shared" si="369"/>
        <v>42473.554166666669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H3346" t="s">
        <v>8224</v>
      </c>
      <c r="I3346" t="s">
        <v>8246</v>
      </c>
      <c r="K3346">
        <v>1409374093</v>
      </c>
      <c r="L3346">
        <v>1406782093</v>
      </c>
      <c r="M3346" t="b">
        <v>0</v>
      </c>
      <c r="N3346">
        <v>40</v>
      </c>
      <c r="O3346" s="9">
        <f t="shared" si="364"/>
        <v>101.44444444444444</v>
      </c>
      <c r="P3346" s="12">
        <f t="shared" si="365"/>
        <v>114.125</v>
      </c>
      <c r="Q3346" t="str">
        <f t="shared" si="366"/>
        <v>theater</v>
      </c>
      <c r="R3346" t="str">
        <f t="shared" si="367"/>
        <v>plays</v>
      </c>
      <c r="S3346" t="b">
        <v>1</v>
      </c>
      <c r="T3346" t="s">
        <v>8271</v>
      </c>
      <c r="U3346" s="6">
        <f t="shared" si="368"/>
        <v>41851.200150462959</v>
      </c>
      <c r="V3346" s="9">
        <f t="shared" si="370"/>
        <v>2014</v>
      </c>
      <c r="W3346" s="6">
        <f t="shared" si="369"/>
        <v>41881.200150462959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H3347" t="s">
        <v>8224</v>
      </c>
      <c r="I3347" t="s">
        <v>8246</v>
      </c>
      <c r="K3347">
        <v>1429317420</v>
      </c>
      <c r="L3347">
        <v>1424226768</v>
      </c>
      <c r="M3347" t="b">
        <v>0</v>
      </c>
      <c r="N3347">
        <v>13</v>
      </c>
      <c r="O3347" s="9">
        <f t="shared" si="364"/>
        <v>130</v>
      </c>
      <c r="P3347" s="12">
        <f t="shared" si="365"/>
        <v>50</v>
      </c>
      <c r="Q3347" t="str">
        <f t="shared" si="366"/>
        <v>theater</v>
      </c>
      <c r="R3347" t="str">
        <f t="shared" si="367"/>
        <v>plays</v>
      </c>
      <c r="S3347" t="b">
        <v>1</v>
      </c>
      <c r="T3347" t="s">
        <v>8271</v>
      </c>
      <c r="U3347" s="6">
        <f t="shared" si="368"/>
        <v>42053.106111111112</v>
      </c>
      <c r="V3347" s="9">
        <f t="shared" si="370"/>
        <v>2015</v>
      </c>
      <c r="W3347" s="6">
        <f t="shared" si="369"/>
        <v>42112.025694444441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H3348" t="s">
        <v>8224</v>
      </c>
      <c r="I3348" t="s">
        <v>8246</v>
      </c>
      <c r="K3348">
        <v>1424910910</v>
      </c>
      <c r="L3348">
        <v>1424306110</v>
      </c>
      <c r="M3348" t="b">
        <v>0</v>
      </c>
      <c r="N3348">
        <v>18</v>
      </c>
      <c r="O3348" s="9">
        <f t="shared" si="364"/>
        <v>110</v>
      </c>
      <c r="P3348" s="12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t="b">
        <v>1</v>
      </c>
      <c r="T3348" t="s">
        <v>8271</v>
      </c>
      <c r="U3348" s="6">
        <f t="shared" si="368"/>
        <v>42054.024421296301</v>
      </c>
      <c r="V3348" s="9">
        <f t="shared" si="370"/>
        <v>2015</v>
      </c>
      <c r="W3348" s="6">
        <f t="shared" si="369"/>
        <v>42061.024421296301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H3349" t="s">
        <v>8225</v>
      </c>
      <c r="I3349" t="s">
        <v>8247</v>
      </c>
      <c r="K3349">
        <v>1462741200</v>
      </c>
      <c r="L3349">
        <v>1461503654</v>
      </c>
      <c r="M3349" t="b">
        <v>0</v>
      </c>
      <c r="N3349">
        <v>22</v>
      </c>
      <c r="O3349" s="9">
        <f t="shared" si="364"/>
        <v>119.45</v>
      </c>
      <c r="P3349" s="12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t="b">
        <v>1</v>
      </c>
      <c r="T3349" t="s">
        <v>8271</v>
      </c>
      <c r="U3349" s="6">
        <f t="shared" si="368"/>
        <v>42484.551550925928</v>
      </c>
      <c r="V3349" s="9">
        <f t="shared" si="370"/>
        <v>2016</v>
      </c>
      <c r="W3349" s="6">
        <f t="shared" si="369"/>
        <v>42498.875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H3350" t="s">
        <v>8224</v>
      </c>
      <c r="I3350" t="s">
        <v>8246</v>
      </c>
      <c r="K3350">
        <v>1461988740</v>
      </c>
      <c r="L3350">
        <v>1459949080</v>
      </c>
      <c r="M3350" t="b">
        <v>0</v>
      </c>
      <c r="N3350">
        <v>79</v>
      </c>
      <c r="O3350" s="9">
        <f t="shared" si="364"/>
        <v>100.2909090909091</v>
      </c>
      <c r="P3350" s="12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t="b">
        <v>1</v>
      </c>
      <c r="T3350" t="s">
        <v>8271</v>
      </c>
      <c r="U3350" s="6">
        <f t="shared" si="368"/>
        <v>42466.558796296296</v>
      </c>
      <c r="V3350" s="9">
        <f t="shared" si="370"/>
        <v>2016</v>
      </c>
      <c r="W3350" s="6">
        <f t="shared" si="369"/>
        <v>42490.165972222225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H3351" t="s">
        <v>8224</v>
      </c>
      <c r="I3351" t="s">
        <v>8246</v>
      </c>
      <c r="K3351">
        <v>1465837200</v>
      </c>
      <c r="L3351">
        <v>1463971172</v>
      </c>
      <c r="M3351" t="b">
        <v>0</v>
      </c>
      <c r="N3351">
        <v>14</v>
      </c>
      <c r="O3351" s="9">
        <f t="shared" si="364"/>
        <v>153.4</v>
      </c>
      <c r="P3351" s="12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t="b">
        <v>1</v>
      </c>
      <c r="T3351" t="s">
        <v>8271</v>
      </c>
      <c r="U3351" s="6">
        <f t="shared" si="368"/>
        <v>42513.110787037032</v>
      </c>
      <c r="V3351" s="9">
        <f t="shared" si="370"/>
        <v>2016</v>
      </c>
      <c r="W3351" s="6">
        <f t="shared" si="369"/>
        <v>42534.708333333328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H3352" t="s">
        <v>8243</v>
      </c>
      <c r="I3352" t="s">
        <v>8249</v>
      </c>
      <c r="K3352">
        <v>1448838000</v>
      </c>
      <c r="L3352">
        <v>1445791811</v>
      </c>
      <c r="M3352" t="b">
        <v>0</v>
      </c>
      <c r="N3352">
        <v>51</v>
      </c>
      <c r="O3352" s="9">
        <f t="shared" si="364"/>
        <v>104.42857142857143</v>
      </c>
      <c r="P3352" s="1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t="b">
        <v>1</v>
      </c>
      <c r="T3352" t="s">
        <v>8271</v>
      </c>
      <c r="U3352" s="6">
        <f t="shared" si="368"/>
        <v>42302.701516203699</v>
      </c>
      <c r="V3352" s="9">
        <f t="shared" si="370"/>
        <v>2015</v>
      </c>
      <c r="W3352" s="6">
        <f t="shared" si="369"/>
        <v>42337.958333333328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H3353" t="s">
        <v>8225</v>
      </c>
      <c r="I3353" t="s">
        <v>8247</v>
      </c>
      <c r="K3353">
        <v>1406113200</v>
      </c>
      <c r="L3353">
        <v>1402910965</v>
      </c>
      <c r="M3353" t="b">
        <v>0</v>
      </c>
      <c r="N3353">
        <v>54</v>
      </c>
      <c r="O3353" s="9">
        <f t="shared" si="364"/>
        <v>101.1</v>
      </c>
      <c r="P3353" s="12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t="b">
        <v>1</v>
      </c>
      <c r="T3353" t="s">
        <v>8271</v>
      </c>
      <c r="U3353" s="6">
        <f t="shared" si="368"/>
        <v>41806.395428240743</v>
      </c>
      <c r="V3353" s="9">
        <f t="shared" si="370"/>
        <v>2014</v>
      </c>
      <c r="W3353" s="6">
        <f t="shared" si="369"/>
        <v>41843.458333333336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H3354" t="s">
        <v>8225</v>
      </c>
      <c r="I3354" t="s">
        <v>8247</v>
      </c>
      <c r="K3354">
        <v>1467414000</v>
      </c>
      <c r="L3354">
        <v>1462492178</v>
      </c>
      <c r="M3354" t="b">
        <v>0</v>
      </c>
      <c r="N3354">
        <v>70</v>
      </c>
      <c r="O3354" s="9">
        <f t="shared" si="364"/>
        <v>107.52</v>
      </c>
      <c r="P3354" s="12">
        <f t="shared" si="365"/>
        <v>76.8</v>
      </c>
      <c r="Q3354" t="str">
        <f t="shared" si="366"/>
        <v>theater</v>
      </c>
      <c r="R3354" t="str">
        <f t="shared" si="367"/>
        <v>plays</v>
      </c>
      <c r="S3354" t="b">
        <v>1</v>
      </c>
      <c r="T3354" t="s">
        <v>8271</v>
      </c>
      <c r="U3354" s="6">
        <f t="shared" si="368"/>
        <v>42495.992800925931</v>
      </c>
      <c r="V3354" s="9">
        <f t="shared" si="370"/>
        <v>2016</v>
      </c>
      <c r="W3354" s="6">
        <f t="shared" si="369"/>
        <v>42552.958333333328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H3355" t="s">
        <v>8225</v>
      </c>
      <c r="I3355" t="s">
        <v>8247</v>
      </c>
      <c r="K3355">
        <v>1462230000</v>
      </c>
      <c r="L3355">
        <v>1461061350</v>
      </c>
      <c r="M3355" t="b">
        <v>0</v>
      </c>
      <c r="N3355">
        <v>44</v>
      </c>
      <c r="O3355" s="9">
        <f t="shared" si="364"/>
        <v>315</v>
      </c>
      <c r="P3355" s="12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t="b">
        <v>1</v>
      </c>
      <c r="T3355" t="s">
        <v>8271</v>
      </c>
      <c r="U3355" s="6">
        <f t="shared" si="368"/>
        <v>42479.432291666672</v>
      </c>
      <c r="V3355" s="9">
        <f t="shared" si="370"/>
        <v>2016</v>
      </c>
      <c r="W3355" s="6">
        <f t="shared" si="369"/>
        <v>42492.958333333328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H3356" t="s">
        <v>8224</v>
      </c>
      <c r="I3356" t="s">
        <v>8246</v>
      </c>
      <c r="K3356">
        <v>1446091260</v>
      </c>
      <c r="L3356">
        <v>1443029206</v>
      </c>
      <c r="M3356" t="b">
        <v>0</v>
      </c>
      <c r="N3356">
        <v>55</v>
      </c>
      <c r="O3356" s="9">
        <f t="shared" si="364"/>
        <v>101.93333333333334</v>
      </c>
      <c r="P3356" s="12">
        <f t="shared" si="365"/>
        <v>55.6</v>
      </c>
      <c r="Q3356" t="str">
        <f t="shared" si="366"/>
        <v>theater</v>
      </c>
      <c r="R3356" t="str">
        <f t="shared" si="367"/>
        <v>plays</v>
      </c>
      <c r="S3356" t="b">
        <v>1</v>
      </c>
      <c r="T3356" t="s">
        <v>8271</v>
      </c>
      <c r="U3356" s="6">
        <f t="shared" si="368"/>
        <v>42270.7269212963</v>
      </c>
      <c r="V3356" s="9">
        <f t="shared" si="370"/>
        <v>2015</v>
      </c>
      <c r="W3356" s="6">
        <f t="shared" si="369"/>
        <v>42306.167361111111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H3357" t="s">
        <v>8225</v>
      </c>
      <c r="I3357" t="s">
        <v>8247</v>
      </c>
      <c r="K3357">
        <v>1462879020</v>
      </c>
      <c r="L3357">
        <v>1461941527</v>
      </c>
      <c r="M3357" t="b">
        <v>0</v>
      </c>
      <c r="N3357">
        <v>15</v>
      </c>
      <c r="O3357" s="9">
        <f t="shared" si="364"/>
        <v>126.28571428571429</v>
      </c>
      <c r="P3357" s="12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t="b">
        <v>1</v>
      </c>
      <c r="T3357" t="s">
        <v>8271</v>
      </c>
      <c r="U3357" s="6">
        <f t="shared" si="368"/>
        <v>42489.619525462964</v>
      </c>
      <c r="V3357" s="9">
        <f t="shared" si="370"/>
        <v>2016</v>
      </c>
      <c r="W3357" s="6">
        <f t="shared" si="369"/>
        <v>42500.470138888893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H3358" t="s">
        <v>8225</v>
      </c>
      <c r="I3358" t="s">
        <v>8247</v>
      </c>
      <c r="K3358">
        <v>1468611272</v>
      </c>
      <c r="L3358">
        <v>1466019272</v>
      </c>
      <c r="M3358" t="b">
        <v>0</v>
      </c>
      <c r="N3358">
        <v>27</v>
      </c>
      <c r="O3358" s="9">
        <f t="shared" si="364"/>
        <v>101.4</v>
      </c>
      <c r="P3358" s="12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t="b">
        <v>1</v>
      </c>
      <c r="T3358" t="s">
        <v>8271</v>
      </c>
      <c r="U3358" s="6">
        <f t="shared" si="368"/>
        <v>42536.815648148149</v>
      </c>
      <c r="V3358" s="9">
        <f t="shared" si="370"/>
        <v>2016</v>
      </c>
      <c r="W3358" s="6">
        <f t="shared" si="369"/>
        <v>42566.815648148149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H3359" t="s">
        <v>8225</v>
      </c>
      <c r="I3359" t="s">
        <v>8247</v>
      </c>
      <c r="K3359">
        <v>1406887310</v>
      </c>
      <c r="L3359">
        <v>1404295310</v>
      </c>
      <c r="M3359" t="b">
        <v>0</v>
      </c>
      <c r="N3359">
        <v>21</v>
      </c>
      <c r="O3359" s="9">
        <f t="shared" si="364"/>
        <v>101</v>
      </c>
      <c r="P3359" s="12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t="b">
        <v>1</v>
      </c>
      <c r="T3359" t="s">
        <v>8271</v>
      </c>
      <c r="U3359" s="6">
        <f t="shared" si="368"/>
        <v>41822.417939814812</v>
      </c>
      <c r="V3359" s="9">
        <f t="shared" si="370"/>
        <v>2014</v>
      </c>
      <c r="W3359" s="6">
        <f t="shared" si="369"/>
        <v>41852.417939814812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H3360" t="s">
        <v>8224</v>
      </c>
      <c r="I3360" t="s">
        <v>8246</v>
      </c>
      <c r="K3360">
        <v>1416385679</v>
      </c>
      <c r="L3360">
        <v>1413790079</v>
      </c>
      <c r="M3360" t="b">
        <v>0</v>
      </c>
      <c r="N3360">
        <v>162</v>
      </c>
      <c r="O3360" s="9">
        <f t="shared" si="364"/>
        <v>102.99</v>
      </c>
      <c r="P3360" s="12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t="b">
        <v>1</v>
      </c>
      <c r="T3360" t="s">
        <v>8271</v>
      </c>
      <c r="U3360" s="6">
        <f t="shared" si="368"/>
        <v>41932.311099537037</v>
      </c>
      <c r="V3360" s="9">
        <f t="shared" si="370"/>
        <v>2014</v>
      </c>
      <c r="W3360" s="6">
        <f t="shared" si="369"/>
        <v>41962.352766203709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H3361" t="s">
        <v>8224</v>
      </c>
      <c r="I3361" t="s">
        <v>8246</v>
      </c>
      <c r="K3361">
        <v>1487985734</v>
      </c>
      <c r="L3361">
        <v>1484097734</v>
      </c>
      <c r="M3361" t="b">
        <v>0</v>
      </c>
      <c r="N3361">
        <v>23</v>
      </c>
      <c r="O3361" s="9">
        <f t="shared" si="364"/>
        <v>106.25</v>
      </c>
      <c r="P3361" s="12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t="b">
        <v>1</v>
      </c>
      <c r="T3361" t="s">
        <v>8271</v>
      </c>
      <c r="U3361" s="6">
        <f t="shared" si="368"/>
        <v>42746.057106481487</v>
      </c>
      <c r="V3361" s="9">
        <f t="shared" si="370"/>
        <v>2017</v>
      </c>
      <c r="W3361" s="6">
        <f t="shared" si="369"/>
        <v>42791.057106481487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H3362" t="s">
        <v>8244</v>
      </c>
      <c r="I3362" t="s">
        <v>8258</v>
      </c>
      <c r="K3362">
        <v>1481731140</v>
      </c>
      <c r="L3362">
        <v>1479866343</v>
      </c>
      <c r="M3362" t="b">
        <v>0</v>
      </c>
      <c r="N3362">
        <v>72</v>
      </c>
      <c r="O3362" s="9">
        <f t="shared" si="364"/>
        <v>101.37777777777778</v>
      </c>
      <c r="P3362" s="1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t="b">
        <v>1</v>
      </c>
      <c r="T3362" t="s">
        <v>8271</v>
      </c>
      <c r="U3362" s="6">
        <f t="shared" si="368"/>
        <v>42697.082673611112</v>
      </c>
      <c r="V3362" s="9">
        <f t="shared" si="370"/>
        <v>2016</v>
      </c>
      <c r="W3362" s="6">
        <f t="shared" si="369"/>
        <v>42718.665972222225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H3363" t="s">
        <v>8224</v>
      </c>
      <c r="I3363" t="s">
        <v>8246</v>
      </c>
      <c r="K3363">
        <v>1409587140</v>
      </c>
      <c r="L3363">
        <v>1408062990</v>
      </c>
      <c r="M3363" t="b">
        <v>0</v>
      </c>
      <c r="N3363">
        <v>68</v>
      </c>
      <c r="O3363" s="9">
        <f t="shared" si="364"/>
        <v>113.46</v>
      </c>
      <c r="P3363" s="12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t="b">
        <v>1</v>
      </c>
      <c r="T3363" t="s">
        <v>8271</v>
      </c>
      <c r="U3363" s="6">
        <f t="shared" si="368"/>
        <v>41866.025347222225</v>
      </c>
      <c r="V3363" s="9">
        <f t="shared" si="370"/>
        <v>2014</v>
      </c>
      <c r="W3363" s="6">
        <f t="shared" si="369"/>
        <v>41883.665972222225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H3364" t="s">
        <v>8224</v>
      </c>
      <c r="I3364" t="s">
        <v>8246</v>
      </c>
      <c r="K3364">
        <v>1425704100</v>
      </c>
      <c r="L3364">
        <v>1424484717</v>
      </c>
      <c r="M3364" t="b">
        <v>0</v>
      </c>
      <c r="N3364">
        <v>20</v>
      </c>
      <c r="O3364" s="9">
        <f t="shared" si="364"/>
        <v>218</v>
      </c>
      <c r="P3364" s="12">
        <f t="shared" si="365"/>
        <v>54.5</v>
      </c>
      <c r="Q3364" t="str">
        <f t="shared" si="366"/>
        <v>theater</v>
      </c>
      <c r="R3364" t="str">
        <f t="shared" si="367"/>
        <v>plays</v>
      </c>
      <c r="S3364" t="b">
        <v>1</v>
      </c>
      <c r="T3364" t="s">
        <v>8271</v>
      </c>
      <c r="U3364" s="6">
        <f t="shared" si="368"/>
        <v>42056.091631944444</v>
      </c>
      <c r="V3364" s="9">
        <f t="shared" si="370"/>
        <v>2015</v>
      </c>
      <c r="W3364" s="6">
        <f t="shared" si="369"/>
        <v>42070.204861111109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H3365" t="s">
        <v>8224</v>
      </c>
      <c r="I3365" t="s">
        <v>8246</v>
      </c>
      <c r="K3365">
        <v>1408464000</v>
      </c>
      <c r="L3365">
        <v>1406831445</v>
      </c>
      <c r="M3365" t="b">
        <v>0</v>
      </c>
      <c r="N3365">
        <v>26</v>
      </c>
      <c r="O3365" s="9">
        <f t="shared" si="364"/>
        <v>101.41935483870968</v>
      </c>
      <c r="P3365" s="12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t="b">
        <v>1</v>
      </c>
      <c r="T3365" t="s">
        <v>8271</v>
      </c>
      <c r="U3365" s="6">
        <f t="shared" si="368"/>
        <v>41851.771354166667</v>
      </c>
      <c r="V3365" s="9">
        <f t="shared" si="370"/>
        <v>2014</v>
      </c>
      <c r="W3365" s="6">
        <f t="shared" si="369"/>
        <v>41870.666666666664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H3366" t="s">
        <v>8225</v>
      </c>
      <c r="I3366" t="s">
        <v>8247</v>
      </c>
      <c r="K3366">
        <v>1458075600</v>
      </c>
      <c r="L3366">
        <v>1456183649</v>
      </c>
      <c r="M3366" t="b">
        <v>0</v>
      </c>
      <c r="N3366">
        <v>72</v>
      </c>
      <c r="O3366" s="9">
        <f t="shared" si="364"/>
        <v>105.93333333333334</v>
      </c>
      <c r="P3366" s="12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t="b">
        <v>1</v>
      </c>
      <c r="T3366" t="s">
        <v>8271</v>
      </c>
      <c r="U3366" s="6">
        <f t="shared" si="368"/>
        <v>42422.977418981478</v>
      </c>
      <c r="V3366" s="9">
        <f t="shared" si="370"/>
        <v>2016</v>
      </c>
      <c r="W3366" s="6">
        <f t="shared" si="369"/>
        <v>42444.875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H3367" t="s">
        <v>8224</v>
      </c>
      <c r="I3367" t="s">
        <v>8246</v>
      </c>
      <c r="K3367">
        <v>1449973592</v>
      </c>
      <c r="L3367">
        <v>1447381592</v>
      </c>
      <c r="M3367" t="b">
        <v>0</v>
      </c>
      <c r="N3367">
        <v>3</v>
      </c>
      <c r="O3367" s="9">
        <f t="shared" si="364"/>
        <v>104</v>
      </c>
      <c r="P3367" s="12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t="b">
        <v>1</v>
      </c>
      <c r="T3367" t="s">
        <v>8271</v>
      </c>
      <c r="U3367" s="6">
        <f t="shared" si="368"/>
        <v>42321.101759259254</v>
      </c>
      <c r="V3367" s="9">
        <f t="shared" si="370"/>
        <v>2015</v>
      </c>
      <c r="W3367" s="6">
        <f t="shared" si="369"/>
        <v>42351.101759259254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H3368" t="s">
        <v>8224</v>
      </c>
      <c r="I3368" t="s">
        <v>8246</v>
      </c>
      <c r="K3368">
        <v>1431481037</v>
      </c>
      <c r="L3368">
        <v>1428889037</v>
      </c>
      <c r="M3368" t="b">
        <v>0</v>
      </c>
      <c r="N3368">
        <v>18</v>
      </c>
      <c r="O3368" s="9">
        <f t="shared" si="364"/>
        <v>221</v>
      </c>
      <c r="P3368" s="12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t="b">
        <v>1</v>
      </c>
      <c r="T3368" t="s">
        <v>8271</v>
      </c>
      <c r="U3368" s="6">
        <f t="shared" si="368"/>
        <v>42107.067557870367</v>
      </c>
      <c r="V3368" s="9">
        <f t="shared" si="370"/>
        <v>2015</v>
      </c>
      <c r="W3368" s="6">
        <f t="shared" si="369"/>
        <v>42137.067557870367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H3369" t="s">
        <v>8225</v>
      </c>
      <c r="I3369" t="s">
        <v>8247</v>
      </c>
      <c r="K3369">
        <v>1438467894</v>
      </c>
      <c r="L3369">
        <v>1436307894</v>
      </c>
      <c r="M3369" t="b">
        <v>0</v>
      </c>
      <c r="N3369">
        <v>30</v>
      </c>
      <c r="O3369" s="9">
        <f t="shared" si="364"/>
        <v>118.66666666666667</v>
      </c>
      <c r="P3369" s="12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t="b">
        <v>1</v>
      </c>
      <c r="T3369" t="s">
        <v>8271</v>
      </c>
      <c r="U3369" s="6">
        <f t="shared" si="368"/>
        <v>42192.933958333335</v>
      </c>
      <c r="V3369" s="9">
        <f t="shared" si="370"/>
        <v>2015</v>
      </c>
      <c r="W3369" s="6">
        <f t="shared" si="369"/>
        <v>42217.933958333335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H3370" t="s">
        <v>8224</v>
      </c>
      <c r="I3370" t="s">
        <v>8246</v>
      </c>
      <c r="K3370">
        <v>1420088400</v>
      </c>
      <c r="L3370">
        <v>1416977259</v>
      </c>
      <c r="M3370" t="b">
        <v>0</v>
      </c>
      <c r="N3370">
        <v>23</v>
      </c>
      <c r="O3370" s="9">
        <f t="shared" si="364"/>
        <v>104.6</v>
      </c>
      <c r="P3370" s="12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t="b">
        <v>1</v>
      </c>
      <c r="T3370" t="s">
        <v>8271</v>
      </c>
      <c r="U3370" s="6">
        <f t="shared" si="368"/>
        <v>41969.199756944443</v>
      </c>
      <c r="V3370" s="9">
        <f t="shared" si="370"/>
        <v>2014</v>
      </c>
      <c r="W3370" s="6">
        <f t="shared" si="369"/>
        <v>42005.208333333328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H3371" t="s">
        <v>8241</v>
      </c>
      <c r="I3371" t="s">
        <v>8249</v>
      </c>
      <c r="K3371">
        <v>1484441980</v>
      </c>
      <c r="L3371">
        <v>1479257980</v>
      </c>
      <c r="M3371" t="b">
        <v>0</v>
      </c>
      <c r="N3371">
        <v>54</v>
      </c>
      <c r="O3371" s="9">
        <f t="shared" si="364"/>
        <v>103.9</v>
      </c>
      <c r="P3371" s="12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t="b">
        <v>1</v>
      </c>
      <c r="T3371" t="s">
        <v>8271</v>
      </c>
      <c r="U3371" s="6">
        <f t="shared" si="368"/>
        <v>42690.041435185187</v>
      </c>
      <c r="V3371" s="9">
        <f t="shared" si="370"/>
        <v>2016</v>
      </c>
      <c r="W3371" s="6">
        <f t="shared" si="369"/>
        <v>42750.041435185187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H3372" t="s">
        <v>8224</v>
      </c>
      <c r="I3372" t="s">
        <v>8246</v>
      </c>
      <c r="K3372">
        <v>1481961600</v>
      </c>
      <c r="L3372">
        <v>1479283285</v>
      </c>
      <c r="M3372" t="b">
        <v>0</v>
      </c>
      <c r="N3372">
        <v>26</v>
      </c>
      <c r="O3372" s="9">
        <f t="shared" si="364"/>
        <v>117.73333333333333</v>
      </c>
      <c r="P3372" s="1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t="b">
        <v>1</v>
      </c>
      <c r="T3372" t="s">
        <v>8271</v>
      </c>
      <c r="U3372" s="6">
        <f t="shared" si="368"/>
        <v>42690.334317129629</v>
      </c>
      <c r="V3372" s="9">
        <f t="shared" si="370"/>
        <v>2016</v>
      </c>
      <c r="W3372" s="6">
        <f t="shared" si="369"/>
        <v>42721.333333333328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H3373" t="s">
        <v>8224</v>
      </c>
      <c r="I3373" t="s">
        <v>8246</v>
      </c>
      <c r="K3373">
        <v>1449089965</v>
      </c>
      <c r="L3373">
        <v>1446670765</v>
      </c>
      <c r="M3373" t="b">
        <v>0</v>
      </c>
      <c r="N3373">
        <v>9</v>
      </c>
      <c r="O3373" s="9">
        <f t="shared" si="364"/>
        <v>138.5</v>
      </c>
      <c r="P3373" s="12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t="b">
        <v>1</v>
      </c>
      <c r="T3373" t="s">
        <v>8271</v>
      </c>
      <c r="U3373" s="6">
        <f t="shared" si="368"/>
        <v>42312.874594907407</v>
      </c>
      <c r="V3373" s="9">
        <f t="shared" si="370"/>
        <v>2015</v>
      </c>
      <c r="W3373" s="6">
        <f t="shared" si="369"/>
        <v>42340.874594907407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H3374" t="s">
        <v>8224</v>
      </c>
      <c r="I3374" t="s">
        <v>8246</v>
      </c>
      <c r="K3374">
        <v>1408942740</v>
      </c>
      <c r="L3374">
        <v>1407157756</v>
      </c>
      <c r="M3374" t="b">
        <v>0</v>
      </c>
      <c r="N3374">
        <v>27</v>
      </c>
      <c r="O3374" s="9">
        <f t="shared" si="364"/>
        <v>103.5</v>
      </c>
      <c r="P3374" s="12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t="b">
        <v>1</v>
      </c>
      <c r="T3374" t="s">
        <v>8271</v>
      </c>
      <c r="U3374" s="6">
        <f t="shared" si="368"/>
        <v>41855.548101851848</v>
      </c>
      <c r="V3374" s="9">
        <f t="shared" si="370"/>
        <v>2014</v>
      </c>
      <c r="W3374" s="6">
        <f t="shared" si="369"/>
        <v>41876.207638888889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H3375" t="s">
        <v>8225</v>
      </c>
      <c r="I3375" t="s">
        <v>8247</v>
      </c>
      <c r="K3375">
        <v>1437235200</v>
      </c>
      <c r="L3375">
        <v>1435177840</v>
      </c>
      <c r="M3375" t="b">
        <v>0</v>
      </c>
      <c r="N3375">
        <v>30</v>
      </c>
      <c r="O3375" s="9">
        <f t="shared" si="364"/>
        <v>100.25</v>
      </c>
      <c r="P3375" s="12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t="b">
        <v>1</v>
      </c>
      <c r="T3375" t="s">
        <v>8271</v>
      </c>
      <c r="U3375" s="6">
        <f t="shared" si="368"/>
        <v>42179.854629629626</v>
      </c>
      <c r="V3375" s="9">
        <f t="shared" si="370"/>
        <v>2015</v>
      </c>
      <c r="W3375" s="6">
        <f t="shared" si="369"/>
        <v>42203.666666666672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H3376" t="s">
        <v>8229</v>
      </c>
      <c r="I3376" t="s">
        <v>8251</v>
      </c>
      <c r="K3376">
        <v>1446053616</v>
      </c>
      <c r="L3376">
        <v>1443461616</v>
      </c>
      <c r="M3376" t="b">
        <v>0</v>
      </c>
      <c r="N3376">
        <v>52</v>
      </c>
      <c r="O3376" s="9">
        <f t="shared" si="364"/>
        <v>106.57142857142857</v>
      </c>
      <c r="P3376" s="12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t="b">
        <v>1</v>
      </c>
      <c r="T3376" t="s">
        <v>8271</v>
      </c>
      <c r="U3376" s="6">
        <f t="shared" si="368"/>
        <v>42275.731666666667</v>
      </c>
      <c r="V3376" s="9">
        <f t="shared" si="370"/>
        <v>2015</v>
      </c>
      <c r="W3376" s="6">
        <f t="shared" si="369"/>
        <v>42305.731666666667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H3377" t="s">
        <v>8225</v>
      </c>
      <c r="I3377" t="s">
        <v>8247</v>
      </c>
      <c r="K3377">
        <v>1400423973</v>
      </c>
      <c r="L3377">
        <v>1399387173</v>
      </c>
      <c r="M3377" t="b">
        <v>0</v>
      </c>
      <c r="N3377">
        <v>17</v>
      </c>
      <c r="O3377" s="9">
        <f t="shared" si="364"/>
        <v>100</v>
      </c>
      <c r="P3377" s="12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t="b">
        <v>1</v>
      </c>
      <c r="T3377" t="s">
        <v>8271</v>
      </c>
      <c r="U3377" s="6">
        <f t="shared" si="368"/>
        <v>41765.610798611109</v>
      </c>
      <c r="V3377" s="9">
        <f t="shared" si="370"/>
        <v>2014</v>
      </c>
      <c r="W3377" s="6">
        <f t="shared" si="369"/>
        <v>41777.610798611109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H3378" t="s">
        <v>8224</v>
      </c>
      <c r="I3378" t="s">
        <v>8246</v>
      </c>
      <c r="K3378">
        <v>1429976994</v>
      </c>
      <c r="L3378">
        <v>1424796594</v>
      </c>
      <c r="M3378" t="b">
        <v>0</v>
      </c>
      <c r="N3378">
        <v>19</v>
      </c>
      <c r="O3378" s="9">
        <f t="shared" si="364"/>
        <v>100.0125</v>
      </c>
      <c r="P3378" s="12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t="b">
        <v>1</v>
      </c>
      <c r="T3378" t="s">
        <v>8271</v>
      </c>
      <c r="U3378" s="6">
        <f t="shared" si="368"/>
        <v>42059.701319444444</v>
      </c>
      <c r="V3378" s="9">
        <f t="shared" si="370"/>
        <v>2015</v>
      </c>
      <c r="W3378" s="6">
        <f t="shared" si="369"/>
        <v>42119.659652777773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H3379" t="s">
        <v>8225</v>
      </c>
      <c r="I3379" t="s">
        <v>8247</v>
      </c>
      <c r="K3379">
        <v>1426870560</v>
      </c>
      <c r="L3379">
        <v>1424280899</v>
      </c>
      <c r="M3379" t="b">
        <v>0</v>
      </c>
      <c r="N3379">
        <v>77</v>
      </c>
      <c r="O3379" s="9">
        <f t="shared" si="364"/>
        <v>101.05</v>
      </c>
      <c r="P3379" s="12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t="b">
        <v>1</v>
      </c>
      <c r="T3379" t="s">
        <v>8271</v>
      </c>
      <c r="U3379" s="6">
        <f t="shared" si="368"/>
        <v>42053.732627314814</v>
      </c>
      <c r="V3379" s="9">
        <f t="shared" si="370"/>
        <v>2015</v>
      </c>
      <c r="W3379" s="6">
        <f t="shared" si="369"/>
        <v>42083.705555555556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H3380" t="s">
        <v>8225</v>
      </c>
      <c r="I3380" t="s">
        <v>8247</v>
      </c>
      <c r="K3380">
        <v>1409490480</v>
      </c>
      <c r="L3380">
        <v>1407400306</v>
      </c>
      <c r="M3380" t="b">
        <v>0</v>
      </c>
      <c r="N3380">
        <v>21</v>
      </c>
      <c r="O3380" s="9">
        <f t="shared" si="364"/>
        <v>107.63636363636364</v>
      </c>
      <c r="P3380" s="12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t="b">
        <v>1</v>
      </c>
      <c r="T3380" t="s">
        <v>8271</v>
      </c>
      <c r="U3380" s="6">
        <f t="shared" si="368"/>
        <v>41858.355393518519</v>
      </c>
      <c r="V3380" s="9">
        <f t="shared" si="370"/>
        <v>2014</v>
      </c>
      <c r="W3380" s="6">
        <f t="shared" si="369"/>
        <v>41882.547222222223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H3381" t="s">
        <v>8225</v>
      </c>
      <c r="I3381" t="s">
        <v>8247</v>
      </c>
      <c r="K3381">
        <v>1440630000</v>
      </c>
      <c r="L3381">
        <v>1439122800</v>
      </c>
      <c r="M3381" t="b">
        <v>0</v>
      </c>
      <c r="N3381">
        <v>38</v>
      </c>
      <c r="O3381" s="9">
        <f t="shared" si="364"/>
        <v>103.65</v>
      </c>
      <c r="P3381" s="12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t="b">
        <v>1</v>
      </c>
      <c r="T3381" t="s">
        <v>8271</v>
      </c>
      <c r="U3381" s="6">
        <f t="shared" si="368"/>
        <v>42225.513888888891</v>
      </c>
      <c r="V3381" s="9">
        <f t="shared" si="370"/>
        <v>2015</v>
      </c>
      <c r="W3381" s="6">
        <f t="shared" si="369"/>
        <v>42242.958333333328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H3382" t="s">
        <v>8224</v>
      </c>
      <c r="I3382" t="s">
        <v>8246</v>
      </c>
      <c r="K3382">
        <v>1417305178</v>
      </c>
      <c r="L3382">
        <v>1414277578</v>
      </c>
      <c r="M3382" t="b">
        <v>0</v>
      </c>
      <c r="N3382">
        <v>28</v>
      </c>
      <c r="O3382" s="9">
        <f t="shared" si="364"/>
        <v>104.43333333333334</v>
      </c>
      <c r="P3382" s="1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t="b">
        <v>1</v>
      </c>
      <c r="T3382" t="s">
        <v>8271</v>
      </c>
      <c r="U3382" s="6">
        <f t="shared" si="368"/>
        <v>41937.953449074077</v>
      </c>
      <c r="V3382" s="9">
        <f t="shared" si="370"/>
        <v>2014</v>
      </c>
      <c r="W3382" s="6">
        <f t="shared" si="369"/>
        <v>41972.995115740741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H3383" t="s">
        <v>8224</v>
      </c>
      <c r="I3383" t="s">
        <v>8246</v>
      </c>
      <c r="K3383">
        <v>1426044383</v>
      </c>
      <c r="L3383">
        <v>1423455983</v>
      </c>
      <c r="M3383" t="b">
        <v>0</v>
      </c>
      <c r="N3383">
        <v>48</v>
      </c>
      <c r="O3383" s="9">
        <f t="shared" si="364"/>
        <v>102.25</v>
      </c>
      <c r="P3383" s="12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t="b">
        <v>1</v>
      </c>
      <c r="T3383" t="s">
        <v>8271</v>
      </c>
      <c r="U3383" s="6">
        <f t="shared" si="368"/>
        <v>42044.184988425928</v>
      </c>
      <c r="V3383" s="9">
        <f t="shared" si="370"/>
        <v>2015</v>
      </c>
      <c r="W3383" s="6">
        <f t="shared" si="369"/>
        <v>42074.143321759257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H3384" t="s">
        <v>8225</v>
      </c>
      <c r="I3384" t="s">
        <v>8247</v>
      </c>
      <c r="K3384">
        <v>1470092340</v>
      </c>
      <c r="L3384">
        <v>1467973256</v>
      </c>
      <c r="M3384" t="b">
        <v>0</v>
      </c>
      <c r="N3384">
        <v>46</v>
      </c>
      <c r="O3384" s="9">
        <f t="shared" si="364"/>
        <v>100.74285714285715</v>
      </c>
      <c r="P3384" s="12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t="b">
        <v>1</v>
      </c>
      <c r="T3384" t="s">
        <v>8271</v>
      </c>
      <c r="U3384" s="6">
        <f t="shared" si="368"/>
        <v>42559.431203703702</v>
      </c>
      <c r="V3384" s="9">
        <f t="shared" si="370"/>
        <v>2016</v>
      </c>
      <c r="W3384" s="6">
        <f t="shared" si="369"/>
        <v>42583.957638888889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H3385" t="s">
        <v>8224</v>
      </c>
      <c r="I3385" t="s">
        <v>8246</v>
      </c>
      <c r="K3385">
        <v>1466707620</v>
      </c>
      <c r="L3385">
        <v>1464979620</v>
      </c>
      <c r="M3385" t="b">
        <v>0</v>
      </c>
      <c r="N3385">
        <v>30</v>
      </c>
      <c r="O3385" s="9">
        <f t="shared" si="364"/>
        <v>111.71428571428571</v>
      </c>
      <c r="P3385" s="12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t="b">
        <v>1</v>
      </c>
      <c r="T3385" t="s">
        <v>8271</v>
      </c>
      <c r="U3385" s="6">
        <f t="shared" si="368"/>
        <v>42524.782638888893</v>
      </c>
      <c r="V3385" s="9">
        <f t="shared" si="370"/>
        <v>2016</v>
      </c>
      <c r="W3385" s="6">
        <f t="shared" si="369"/>
        <v>42544.782638888893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H3386" t="s">
        <v>8224</v>
      </c>
      <c r="I3386" t="s">
        <v>8246</v>
      </c>
      <c r="K3386">
        <v>1448074800</v>
      </c>
      <c r="L3386">
        <v>1444874768</v>
      </c>
      <c r="M3386" t="b">
        <v>0</v>
      </c>
      <c r="N3386">
        <v>64</v>
      </c>
      <c r="O3386" s="9">
        <f t="shared" si="364"/>
        <v>100.011</v>
      </c>
      <c r="P3386" s="12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t="b">
        <v>1</v>
      </c>
      <c r="T3386" t="s">
        <v>8271</v>
      </c>
      <c r="U3386" s="6">
        <f t="shared" si="368"/>
        <v>42292.087592592594</v>
      </c>
      <c r="V3386" s="9">
        <f t="shared" si="370"/>
        <v>2015</v>
      </c>
      <c r="W3386" s="6">
        <f t="shared" si="369"/>
        <v>42329.125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H3387" t="s">
        <v>8224</v>
      </c>
      <c r="I3387" t="s">
        <v>8246</v>
      </c>
      <c r="K3387">
        <v>1418244552</v>
      </c>
      <c r="L3387">
        <v>1415652552</v>
      </c>
      <c r="M3387" t="b">
        <v>0</v>
      </c>
      <c r="N3387">
        <v>15</v>
      </c>
      <c r="O3387" s="9">
        <f t="shared" si="364"/>
        <v>100</v>
      </c>
      <c r="P3387" s="12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t="b">
        <v>1</v>
      </c>
      <c r="T3387" t="s">
        <v>8271</v>
      </c>
      <c r="U3387" s="6">
        <f t="shared" si="368"/>
        <v>41953.8675</v>
      </c>
      <c r="V3387" s="9">
        <f t="shared" si="370"/>
        <v>2014</v>
      </c>
      <c r="W3387" s="6">
        <f t="shared" si="369"/>
        <v>41983.8675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H3388" t="s">
        <v>8224</v>
      </c>
      <c r="I3388" t="s">
        <v>8246</v>
      </c>
      <c r="K3388">
        <v>1417620506</v>
      </c>
      <c r="L3388">
        <v>1415028506</v>
      </c>
      <c r="M3388" t="b">
        <v>0</v>
      </c>
      <c r="N3388">
        <v>41</v>
      </c>
      <c r="O3388" s="9">
        <f t="shared" si="364"/>
        <v>105</v>
      </c>
      <c r="P3388" s="12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t="b">
        <v>1</v>
      </c>
      <c r="T3388" t="s">
        <v>8271</v>
      </c>
      <c r="U3388" s="6">
        <f t="shared" si="368"/>
        <v>41946.644745370373</v>
      </c>
      <c r="V3388" s="9">
        <f t="shared" si="370"/>
        <v>2014</v>
      </c>
      <c r="W3388" s="6">
        <f t="shared" si="369"/>
        <v>41976.644745370373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H3389" t="s">
        <v>8224</v>
      </c>
      <c r="I3389" t="s">
        <v>8246</v>
      </c>
      <c r="K3389">
        <v>1418581088</v>
      </c>
      <c r="L3389">
        <v>1415125088</v>
      </c>
      <c r="M3389" t="b">
        <v>0</v>
      </c>
      <c r="N3389">
        <v>35</v>
      </c>
      <c r="O3389" s="9">
        <f t="shared" si="364"/>
        <v>116.86666666666666</v>
      </c>
      <c r="P3389" s="12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t="b">
        <v>1</v>
      </c>
      <c r="T3389" t="s">
        <v>8271</v>
      </c>
      <c r="U3389" s="6">
        <f t="shared" si="368"/>
        <v>41947.762592592597</v>
      </c>
      <c r="V3389" s="9">
        <f t="shared" si="370"/>
        <v>2014</v>
      </c>
      <c r="W3389" s="6">
        <f t="shared" si="369"/>
        <v>41987.762592592597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H3390" t="s">
        <v>8225</v>
      </c>
      <c r="I3390" t="s">
        <v>8247</v>
      </c>
      <c r="K3390">
        <v>1434625441</v>
      </c>
      <c r="L3390">
        <v>1432033441</v>
      </c>
      <c r="M3390" t="b">
        <v>0</v>
      </c>
      <c r="N3390">
        <v>45</v>
      </c>
      <c r="O3390" s="9">
        <f t="shared" si="364"/>
        <v>103.8</v>
      </c>
      <c r="P3390" s="12">
        <f t="shared" si="365"/>
        <v>34.6</v>
      </c>
      <c r="Q3390" t="str">
        <f t="shared" si="366"/>
        <v>theater</v>
      </c>
      <c r="R3390" t="str">
        <f t="shared" si="367"/>
        <v>plays</v>
      </c>
      <c r="S3390" t="b">
        <v>1</v>
      </c>
      <c r="T3390" t="s">
        <v>8271</v>
      </c>
      <c r="U3390" s="6">
        <f t="shared" si="368"/>
        <v>42143.461122685185</v>
      </c>
      <c r="V3390" s="9">
        <f t="shared" si="370"/>
        <v>2015</v>
      </c>
      <c r="W3390" s="6">
        <f t="shared" si="369"/>
        <v>42173.461122685185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H3391" t="s">
        <v>8224</v>
      </c>
      <c r="I3391" t="s">
        <v>8246</v>
      </c>
      <c r="K3391">
        <v>1464960682</v>
      </c>
      <c r="L3391">
        <v>1462368682</v>
      </c>
      <c r="M3391" t="b">
        <v>0</v>
      </c>
      <c r="N3391">
        <v>62</v>
      </c>
      <c r="O3391" s="9">
        <f t="shared" si="364"/>
        <v>114.5</v>
      </c>
      <c r="P3391" s="12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t="b">
        <v>1</v>
      </c>
      <c r="T3391" t="s">
        <v>8271</v>
      </c>
      <c r="U3391" s="6">
        <f t="shared" si="368"/>
        <v>42494.563449074078</v>
      </c>
      <c r="V3391" s="9">
        <f t="shared" si="370"/>
        <v>2016</v>
      </c>
      <c r="W3391" s="6">
        <f t="shared" si="369"/>
        <v>42524.563449074078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H3392" t="s">
        <v>8224</v>
      </c>
      <c r="I3392" t="s">
        <v>8246</v>
      </c>
      <c r="K3392">
        <v>1405017345</v>
      </c>
      <c r="L3392">
        <v>1403721345</v>
      </c>
      <c r="M3392" t="b">
        <v>0</v>
      </c>
      <c r="N3392">
        <v>22</v>
      </c>
      <c r="O3392" s="9">
        <f t="shared" si="364"/>
        <v>102.4</v>
      </c>
      <c r="P3392" s="1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t="b">
        <v>1</v>
      </c>
      <c r="T3392" t="s">
        <v>8271</v>
      </c>
      <c r="U3392" s="6">
        <f t="shared" si="368"/>
        <v>41815.774826388893</v>
      </c>
      <c r="V3392" s="9">
        <f t="shared" si="370"/>
        <v>2014</v>
      </c>
      <c r="W3392" s="6">
        <f t="shared" si="369"/>
        <v>41830.774826388893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H3393" t="s">
        <v>8224</v>
      </c>
      <c r="I3393" t="s">
        <v>8246</v>
      </c>
      <c r="K3393">
        <v>1407536880</v>
      </c>
      <c r="L3393">
        <v>1404997548</v>
      </c>
      <c r="M3393" t="b">
        <v>0</v>
      </c>
      <c r="N3393">
        <v>18</v>
      </c>
      <c r="O3393" s="9">
        <f t="shared" si="364"/>
        <v>223</v>
      </c>
      <c r="P3393" s="12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t="b">
        <v>1</v>
      </c>
      <c r="T3393" t="s">
        <v>8271</v>
      </c>
      <c r="U3393" s="6">
        <f t="shared" si="368"/>
        <v>41830.545694444445</v>
      </c>
      <c r="V3393" s="9">
        <f t="shared" si="370"/>
        <v>2014</v>
      </c>
      <c r="W3393" s="6">
        <f t="shared" si="369"/>
        <v>41859.936111111107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H3394" t="s">
        <v>8225</v>
      </c>
      <c r="I3394" t="s">
        <v>8247</v>
      </c>
      <c r="K3394">
        <v>1462565855</v>
      </c>
      <c r="L3394">
        <v>1458245855</v>
      </c>
      <c r="M3394" t="b">
        <v>0</v>
      </c>
      <c r="N3394">
        <v>12</v>
      </c>
      <c r="O3394" s="9">
        <f t="shared" si="364"/>
        <v>100</v>
      </c>
      <c r="P3394" s="12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t="b">
        <v>1</v>
      </c>
      <c r="T3394" t="s">
        <v>8271</v>
      </c>
      <c r="U3394" s="6">
        <f t="shared" si="368"/>
        <v>42446.845543981486</v>
      </c>
      <c r="V3394" s="9">
        <f t="shared" si="370"/>
        <v>2016</v>
      </c>
      <c r="W3394" s="6">
        <f t="shared" si="369"/>
        <v>42496.845543981486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H3395" t="s">
        <v>8224</v>
      </c>
      <c r="I3395" t="s">
        <v>8246</v>
      </c>
      <c r="K3395">
        <v>1415234760</v>
      </c>
      <c r="L3395">
        <v>1413065230</v>
      </c>
      <c r="M3395" t="b">
        <v>0</v>
      </c>
      <c r="N3395">
        <v>44</v>
      </c>
      <c r="O3395" s="9">
        <f t="shared" ref="O3395:O3458" si="371">E3395*100/D3395</f>
        <v>105.8</v>
      </c>
      <c r="P3395" s="12">
        <f t="shared" ref="P3395:P3458" si="372">IF(N3395=0,0,E3395/N3395)</f>
        <v>36.06818181818182</v>
      </c>
      <c r="Q3395" t="str">
        <f t="shared" ref="Q3395:Q3458" si="373">LEFT(T3395,FIND("/",T3395)-1)</f>
        <v>theater</v>
      </c>
      <c r="R3395" t="str">
        <f t="shared" ref="R3395:R3458" si="374">RIGHT(T3395,LEN(T3395)-FIND("/",T3395))</f>
        <v>plays</v>
      </c>
      <c r="S3395" t="b">
        <v>1</v>
      </c>
      <c r="T3395" t="s">
        <v>8271</v>
      </c>
      <c r="U3395" s="6">
        <f t="shared" ref="U3395:U3458" si="375">(L3395/86400)+DATE(1970,1,1)</f>
        <v>41923.921643518523</v>
      </c>
      <c r="V3395" s="9">
        <f t="shared" si="370"/>
        <v>2014</v>
      </c>
      <c r="W3395" s="6">
        <f t="shared" ref="W3395:W3458" si="376">(K3395/86400)+DATE(1970,1,1)</f>
        <v>41949.031944444447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H3396" t="s">
        <v>8225</v>
      </c>
      <c r="I3396" t="s">
        <v>8247</v>
      </c>
      <c r="K3396">
        <v>1406470645</v>
      </c>
      <c r="L3396">
        <v>1403878645</v>
      </c>
      <c r="M3396" t="b">
        <v>0</v>
      </c>
      <c r="N3396">
        <v>27</v>
      </c>
      <c r="O3396" s="9">
        <f t="shared" si="371"/>
        <v>142.36363636363637</v>
      </c>
      <c r="P3396" s="12">
        <f t="shared" si="372"/>
        <v>29</v>
      </c>
      <c r="Q3396" t="str">
        <f t="shared" si="373"/>
        <v>theater</v>
      </c>
      <c r="R3396" t="str">
        <f t="shared" si="374"/>
        <v>plays</v>
      </c>
      <c r="S3396" t="b">
        <v>1</v>
      </c>
      <c r="T3396" t="s">
        <v>8271</v>
      </c>
      <c r="U3396" s="6">
        <f t="shared" si="375"/>
        <v>41817.59542824074</v>
      </c>
      <c r="V3396" s="9">
        <f t="shared" ref="V3396:V3459" si="377">YEAR(U3396)</f>
        <v>2014</v>
      </c>
      <c r="W3396" s="6">
        <f t="shared" si="376"/>
        <v>41847.59542824074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H3397" t="s">
        <v>8225</v>
      </c>
      <c r="I3397" t="s">
        <v>8247</v>
      </c>
      <c r="K3397">
        <v>1433009400</v>
      </c>
      <c r="L3397">
        <v>1431795944</v>
      </c>
      <c r="M3397" t="b">
        <v>0</v>
      </c>
      <c r="N3397">
        <v>38</v>
      </c>
      <c r="O3397" s="9">
        <f t="shared" si="371"/>
        <v>184</v>
      </c>
      <c r="P3397" s="12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t="b">
        <v>1</v>
      </c>
      <c r="T3397" t="s">
        <v>8271</v>
      </c>
      <c r="U3397" s="6">
        <f t="shared" si="375"/>
        <v>42140.712314814809</v>
      </c>
      <c r="V3397" s="9">
        <f t="shared" si="377"/>
        <v>2015</v>
      </c>
      <c r="W3397" s="6">
        <f t="shared" si="376"/>
        <v>42154.756944444445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H3398" t="s">
        <v>8224</v>
      </c>
      <c r="I3398" t="s">
        <v>8246</v>
      </c>
      <c r="K3398">
        <v>1401595140</v>
      </c>
      <c r="L3398">
        <v>1399286589</v>
      </c>
      <c r="M3398" t="b">
        <v>0</v>
      </c>
      <c r="N3398">
        <v>28</v>
      </c>
      <c r="O3398" s="9">
        <f t="shared" si="371"/>
        <v>104.33333333333333</v>
      </c>
      <c r="P3398" s="12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t="b">
        <v>1</v>
      </c>
      <c r="T3398" t="s">
        <v>8271</v>
      </c>
      <c r="U3398" s="6">
        <f t="shared" si="375"/>
        <v>41764.446631944447</v>
      </c>
      <c r="V3398" s="9">
        <f t="shared" si="377"/>
        <v>2014</v>
      </c>
      <c r="W3398" s="6">
        <f t="shared" si="376"/>
        <v>41791.165972222225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H3399" t="s">
        <v>8225</v>
      </c>
      <c r="I3399" t="s">
        <v>8247</v>
      </c>
      <c r="K3399">
        <v>1455832800</v>
      </c>
      <c r="L3399">
        <v>1452338929</v>
      </c>
      <c r="M3399" t="b">
        <v>0</v>
      </c>
      <c r="N3399">
        <v>24</v>
      </c>
      <c r="O3399" s="9">
        <f t="shared" si="371"/>
        <v>112</v>
      </c>
      <c r="P3399" s="12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t="b">
        <v>1</v>
      </c>
      <c r="T3399" t="s">
        <v>8271</v>
      </c>
      <c r="U3399" s="6">
        <f t="shared" si="375"/>
        <v>42378.478344907402</v>
      </c>
      <c r="V3399" s="9">
        <f t="shared" si="377"/>
        <v>2016</v>
      </c>
      <c r="W3399" s="6">
        <f t="shared" si="376"/>
        <v>42418.916666666672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H3400" t="s">
        <v>8224</v>
      </c>
      <c r="I3400" t="s">
        <v>8246</v>
      </c>
      <c r="K3400">
        <v>1416589200</v>
      </c>
      <c r="L3400">
        <v>1414605776</v>
      </c>
      <c r="M3400" t="b">
        <v>0</v>
      </c>
      <c r="N3400">
        <v>65</v>
      </c>
      <c r="O3400" s="9">
        <f t="shared" si="371"/>
        <v>111.075</v>
      </c>
      <c r="P3400" s="12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t="b">
        <v>1</v>
      </c>
      <c r="T3400" t="s">
        <v>8271</v>
      </c>
      <c r="U3400" s="6">
        <f t="shared" si="375"/>
        <v>41941.752037037033</v>
      </c>
      <c r="V3400" s="9">
        <f t="shared" si="377"/>
        <v>2014</v>
      </c>
      <c r="W3400" s="6">
        <f t="shared" si="376"/>
        <v>41964.708333333328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H3401" t="s">
        <v>8225</v>
      </c>
      <c r="I3401" t="s">
        <v>8247</v>
      </c>
      <c r="K3401">
        <v>1424556325</v>
      </c>
      <c r="L3401">
        <v>1421964325</v>
      </c>
      <c r="M3401" t="b">
        <v>0</v>
      </c>
      <c r="N3401">
        <v>46</v>
      </c>
      <c r="O3401" s="9">
        <f t="shared" si="371"/>
        <v>103.75</v>
      </c>
      <c r="P3401" s="12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t="b">
        <v>1</v>
      </c>
      <c r="T3401" t="s">
        <v>8271</v>
      </c>
      <c r="U3401" s="6">
        <f t="shared" si="375"/>
        <v>42026.920428240745</v>
      </c>
      <c r="V3401" s="9">
        <f t="shared" si="377"/>
        <v>2015</v>
      </c>
      <c r="W3401" s="6">
        <f t="shared" si="376"/>
        <v>42056.920428240745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H3402" t="s">
        <v>8224</v>
      </c>
      <c r="I3402" t="s">
        <v>8246</v>
      </c>
      <c r="K3402">
        <v>1409266414</v>
      </c>
      <c r="L3402">
        <v>1405378414</v>
      </c>
      <c r="M3402" t="b">
        <v>0</v>
      </c>
      <c r="N3402">
        <v>85</v>
      </c>
      <c r="O3402" s="9">
        <f t="shared" si="371"/>
        <v>100.41</v>
      </c>
      <c r="P3402" s="1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t="b">
        <v>1</v>
      </c>
      <c r="T3402" t="s">
        <v>8271</v>
      </c>
      <c r="U3402" s="6">
        <f t="shared" si="375"/>
        <v>41834.953865740739</v>
      </c>
      <c r="V3402" s="9">
        <f t="shared" si="377"/>
        <v>2014</v>
      </c>
      <c r="W3402" s="6">
        <f t="shared" si="376"/>
        <v>41879.953865740739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H3403" t="s">
        <v>8225</v>
      </c>
      <c r="I3403" t="s">
        <v>8247</v>
      </c>
      <c r="K3403">
        <v>1438968146</v>
      </c>
      <c r="L3403">
        <v>1436376146</v>
      </c>
      <c r="M3403" t="b">
        <v>0</v>
      </c>
      <c r="N3403">
        <v>66</v>
      </c>
      <c r="O3403" s="9">
        <f t="shared" si="371"/>
        <v>101.86206896551724</v>
      </c>
      <c r="P3403" s="12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t="b">
        <v>1</v>
      </c>
      <c r="T3403" t="s">
        <v>8271</v>
      </c>
      <c r="U3403" s="6">
        <f t="shared" si="375"/>
        <v>42193.723912037036</v>
      </c>
      <c r="V3403" s="9">
        <f t="shared" si="377"/>
        <v>2015</v>
      </c>
      <c r="W3403" s="6">
        <f t="shared" si="376"/>
        <v>42223.723912037036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H3404" t="s">
        <v>8224</v>
      </c>
      <c r="I3404" t="s">
        <v>8246</v>
      </c>
      <c r="K3404">
        <v>1447295460</v>
      </c>
      <c r="L3404">
        <v>1444747843</v>
      </c>
      <c r="M3404" t="b">
        <v>0</v>
      </c>
      <c r="N3404">
        <v>165</v>
      </c>
      <c r="O3404" s="9">
        <f t="shared" si="371"/>
        <v>109.76666666666667</v>
      </c>
      <c r="P3404" s="12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t="b">
        <v>1</v>
      </c>
      <c r="T3404" t="s">
        <v>8271</v>
      </c>
      <c r="U3404" s="6">
        <f t="shared" si="375"/>
        <v>42290.61855324074</v>
      </c>
      <c r="V3404" s="9">
        <f t="shared" si="377"/>
        <v>2015</v>
      </c>
      <c r="W3404" s="6">
        <f t="shared" si="376"/>
        <v>42320.104861111111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H3405" t="s">
        <v>8225</v>
      </c>
      <c r="I3405" t="s">
        <v>8247</v>
      </c>
      <c r="K3405">
        <v>1435230324</v>
      </c>
      <c r="L3405">
        <v>1432638324</v>
      </c>
      <c r="M3405" t="b">
        <v>0</v>
      </c>
      <c r="N3405">
        <v>17</v>
      </c>
      <c r="O3405" s="9">
        <f t="shared" si="371"/>
        <v>100</v>
      </c>
      <c r="P3405" s="12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t="b">
        <v>1</v>
      </c>
      <c r="T3405" t="s">
        <v>8271</v>
      </c>
      <c r="U3405" s="6">
        <f t="shared" si="375"/>
        <v>42150.462083333332</v>
      </c>
      <c r="V3405" s="9">
        <f t="shared" si="377"/>
        <v>2015</v>
      </c>
      <c r="W3405" s="6">
        <f t="shared" si="376"/>
        <v>42180.462083333332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H3406" t="s">
        <v>8224</v>
      </c>
      <c r="I3406" t="s">
        <v>8246</v>
      </c>
      <c r="K3406">
        <v>1434542702</v>
      </c>
      <c r="L3406">
        <v>1432814702</v>
      </c>
      <c r="M3406" t="b">
        <v>0</v>
      </c>
      <c r="N3406">
        <v>3</v>
      </c>
      <c r="O3406" s="9">
        <f t="shared" si="371"/>
        <v>122</v>
      </c>
      <c r="P3406" s="12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t="b">
        <v>1</v>
      </c>
      <c r="T3406" t="s">
        <v>8271</v>
      </c>
      <c r="U3406" s="6">
        <f t="shared" si="375"/>
        <v>42152.503495370373</v>
      </c>
      <c r="V3406" s="9">
        <f t="shared" si="377"/>
        <v>2015</v>
      </c>
      <c r="W3406" s="6">
        <f t="shared" si="376"/>
        <v>42172.503495370373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H3407" t="s">
        <v>8225</v>
      </c>
      <c r="I3407" t="s">
        <v>8247</v>
      </c>
      <c r="K3407">
        <v>1456876740</v>
      </c>
      <c r="L3407">
        <v>1455063886</v>
      </c>
      <c r="M3407" t="b">
        <v>0</v>
      </c>
      <c r="N3407">
        <v>17</v>
      </c>
      <c r="O3407" s="9">
        <f t="shared" si="371"/>
        <v>137.57142857142858</v>
      </c>
      <c r="P3407" s="12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t="b">
        <v>1</v>
      </c>
      <c r="T3407" t="s">
        <v>8271</v>
      </c>
      <c r="U3407" s="6">
        <f t="shared" si="375"/>
        <v>42410.017199074078</v>
      </c>
      <c r="V3407" s="9">
        <f t="shared" si="377"/>
        <v>2016</v>
      </c>
      <c r="W3407" s="6">
        <f t="shared" si="376"/>
        <v>42430.999305555553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H3408" t="s">
        <v>8224</v>
      </c>
      <c r="I3408" t="s">
        <v>8246</v>
      </c>
      <c r="K3408">
        <v>1405511376</v>
      </c>
      <c r="L3408">
        <v>1401623376</v>
      </c>
      <c r="M3408" t="b">
        <v>0</v>
      </c>
      <c r="N3408">
        <v>91</v>
      </c>
      <c r="O3408" s="9">
        <f t="shared" si="371"/>
        <v>100.31</v>
      </c>
      <c r="P3408" s="12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t="b">
        <v>1</v>
      </c>
      <c r="T3408" t="s">
        <v>8271</v>
      </c>
      <c r="U3408" s="6">
        <f t="shared" si="375"/>
        <v>41791.492777777778</v>
      </c>
      <c r="V3408" s="9">
        <f t="shared" si="377"/>
        <v>2014</v>
      </c>
      <c r="W3408" s="6">
        <f t="shared" si="376"/>
        <v>41836.492777777778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H3409" t="s">
        <v>8225</v>
      </c>
      <c r="I3409" t="s">
        <v>8247</v>
      </c>
      <c r="K3409">
        <v>1404641289</v>
      </c>
      <c r="L3409">
        <v>1402049289</v>
      </c>
      <c r="M3409" t="b">
        <v>0</v>
      </c>
      <c r="N3409">
        <v>67</v>
      </c>
      <c r="O3409" s="9">
        <f t="shared" si="371"/>
        <v>107.1</v>
      </c>
      <c r="P3409" s="12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t="b">
        <v>1</v>
      </c>
      <c r="T3409" t="s">
        <v>8271</v>
      </c>
      <c r="U3409" s="6">
        <f t="shared" si="375"/>
        <v>41796.422326388885</v>
      </c>
      <c r="V3409" s="9">
        <f t="shared" si="377"/>
        <v>2014</v>
      </c>
      <c r="W3409" s="6">
        <f t="shared" si="376"/>
        <v>41826.422326388885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H3410" t="s">
        <v>8224</v>
      </c>
      <c r="I3410" t="s">
        <v>8246</v>
      </c>
      <c r="K3410">
        <v>1405727304</v>
      </c>
      <c r="L3410">
        <v>1403135304</v>
      </c>
      <c r="M3410" t="b">
        <v>0</v>
      </c>
      <c r="N3410">
        <v>18</v>
      </c>
      <c r="O3410" s="9">
        <f t="shared" si="371"/>
        <v>211</v>
      </c>
      <c r="P3410" s="12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t="b">
        <v>1</v>
      </c>
      <c r="T3410" t="s">
        <v>8271</v>
      </c>
      <c r="U3410" s="6">
        <f t="shared" si="375"/>
        <v>41808.991944444446</v>
      </c>
      <c r="V3410" s="9">
        <f t="shared" si="377"/>
        <v>2014</v>
      </c>
      <c r="W3410" s="6">
        <f t="shared" si="376"/>
        <v>41838.991944444446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H3411" t="s">
        <v>8225</v>
      </c>
      <c r="I3411" t="s">
        <v>8247</v>
      </c>
      <c r="K3411">
        <v>1469998680</v>
      </c>
      <c r="L3411">
        <v>1466710358</v>
      </c>
      <c r="M3411" t="b">
        <v>0</v>
      </c>
      <c r="N3411">
        <v>21</v>
      </c>
      <c r="O3411" s="9">
        <f t="shared" si="371"/>
        <v>123.6</v>
      </c>
      <c r="P3411" s="12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t="b">
        <v>1</v>
      </c>
      <c r="T3411" t="s">
        <v>8271</v>
      </c>
      <c r="U3411" s="6">
        <f t="shared" si="375"/>
        <v>42544.814328703702</v>
      </c>
      <c r="V3411" s="9">
        <f t="shared" si="377"/>
        <v>2016</v>
      </c>
      <c r="W3411" s="6">
        <f t="shared" si="376"/>
        <v>42582.873611111107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H3412" t="s">
        <v>8224</v>
      </c>
      <c r="I3412" t="s">
        <v>8246</v>
      </c>
      <c r="K3412">
        <v>1465196400</v>
      </c>
      <c r="L3412">
        <v>1462841990</v>
      </c>
      <c r="M3412" t="b">
        <v>0</v>
      </c>
      <c r="N3412">
        <v>40</v>
      </c>
      <c r="O3412" s="9">
        <f t="shared" si="371"/>
        <v>108.5</v>
      </c>
      <c r="P3412" s="12">
        <f t="shared" si="372"/>
        <v>81.375</v>
      </c>
      <c r="Q3412" t="str">
        <f t="shared" si="373"/>
        <v>theater</v>
      </c>
      <c r="R3412" t="str">
        <f t="shared" si="374"/>
        <v>plays</v>
      </c>
      <c r="S3412" t="b">
        <v>1</v>
      </c>
      <c r="T3412" t="s">
        <v>8271</v>
      </c>
      <c r="U3412" s="6">
        <f t="shared" si="375"/>
        <v>42500.041550925926</v>
      </c>
      <c r="V3412" s="9">
        <f t="shared" si="377"/>
        <v>2016</v>
      </c>
      <c r="W3412" s="6">
        <f t="shared" si="376"/>
        <v>42527.291666666672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H3413" t="s">
        <v>8224</v>
      </c>
      <c r="I3413" t="s">
        <v>8246</v>
      </c>
      <c r="K3413">
        <v>1444264372</v>
      </c>
      <c r="L3413">
        <v>1442536372</v>
      </c>
      <c r="M3413" t="b">
        <v>0</v>
      </c>
      <c r="N3413">
        <v>78</v>
      </c>
      <c r="O3413" s="9">
        <f t="shared" si="371"/>
        <v>103.56666666666666</v>
      </c>
      <c r="P3413" s="12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t="b">
        <v>1</v>
      </c>
      <c r="T3413" t="s">
        <v>8271</v>
      </c>
      <c r="U3413" s="6">
        <f t="shared" si="375"/>
        <v>42265.022824074069</v>
      </c>
      <c r="V3413" s="9">
        <f t="shared" si="377"/>
        <v>2015</v>
      </c>
      <c r="W3413" s="6">
        <f t="shared" si="376"/>
        <v>42285.022824074069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H3414" t="s">
        <v>8225</v>
      </c>
      <c r="I3414" t="s">
        <v>8247</v>
      </c>
      <c r="K3414">
        <v>1411858862</v>
      </c>
      <c r="L3414">
        <v>1409266862</v>
      </c>
      <c r="M3414" t="b">
        <v>0</v>
      </c>
      <c r="N3414">
        <v>26</v>
      </c>
      <c r="O3414" s="9">
        <f t="shared" si="371"/>
        <v>100</v>
      </c>
      <c r="P3414" s="12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t="b">
        <v>1</v>
      </c>
      <c r="T3414" t="s">
        <v>8271</v>
      </c>
      <c r="U3414" s="6">
        <f t="shared" si="375"/>
        <v>41879.959050925929</v>
      </c>
      <c r="V3414" s="9">
        <f t="shared" si="377"/>
        <v>2014</v>
      </c>
      <c r="W3414" s="6">
        <f t="shared" si="376"/>
        <v>41909.959050925929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H3415" t="s">
        <v>8224</v>
      </c>
      <c r="I3415" t="s">
        <v>8246</v>
      </c>
      <c r="K3415">
        <v>1425099540</v>
      </c>
      <c r="L3415">
        <v>1424280938</v>
      </c>
      <c r="M3415" t="b">
        <v>0</v>
      </c>
      <c r="N3415">
        <v>14</v>
      </c>
      <c r="O3415" s="9">
        <f t="shared" si="371"/>
        <v>130</v>
      </c>
      <c r="P3415" s="12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t="b">
        <v>1</v>
      </c>
      <c r="T3415" t="s">
        <v>8271</v>
      </c>
      <c r="U3415" s="6">
        <f t="shared" si="375"/>
        <v>42053.733078703706</v>
      </c>
      <c r="V3415" s="9">
        <f t="shared" si="377"/>
        <v>2015</v>
      </c>
      <c r="W3415" s="6">
        <f t="shared" si="376"/>
        <v>42063.207638888889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H3416" t="s">
        <v>8224</v>
      </c>
      <c r="I3416" t="s">
        <v>8246</v>
      </c>
      <c r="K3416">
        <v>1480579140</v>
      </c>
      <c r="L3416">
        <v>1478030325</v>
      </c>
      <c r="M3416" t="b">
        <v>0</v>
      </c>
      <c r="N3416">
        <v>44</v>
      </c>
      <c r="O3416" s="9">
        <f t="shared" si="371"/>
        <v>103.5</v>
      </c>
      <c r="P3416" s="12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t="b">
        <v>1</v>
      </c>
      <c r="T3416" t="s">
        <v>8271</v>
      </c>
      <c r="U3416" s="6">
        <f t="shared" si="375"/>
        <v>42675.832465277781</v>
      </c>
      <c r="V3416" s="9">
        <f t="shared" si="377"/>
        <v>2016</v>
      </c>
      <c r="W3416" s="6">
        <f t="shared" si="376"/>
        <v>42705.332638888889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H3417" t="s">
        <v>8224</v>
      </c>
      <c r="I3417" t="s">
        <v>8246</v>
      </c>
      <c r="K3417">
        <v>1460935800</v>
      </c>
      <c r="L3417">
        <v>1459999656</v>
      </c>
      <c r="M3417" t="b">
        <v>0</v>
      </c>
      <c r="N3417">
        <v>9</v>
      </c>
      <c r="O3417" s="9">
        <f t="shared" si="371"/>
        <v>100</v>
      </c>
      <c r="P3417" s="12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t="b">
        <v>1</v>
      </c>
      <c r="T3417" t="s">
        <v>8271</v>
      </c>
      <c r="U3417" s="6">
        <f t="shared" si="375"/>
        <v>42467.144166666665</v>
      </c>
      <c r="V3417" s="9">
        <f t="shared" si="377"/>
        <v>2016</v>
      </c>
      <c r="W3417" s="6">
        <f t="shared" si="376"/>
        <v>42477.979166666672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H3418" t="s">
        <v>8225</v>
      </c>
      <c r="I3418" t="s">
        <v>8247</v>
      </c>
      <c r="K3418">
        <v>1429813800</v>
      </c>
      <c r="L3418">
        <v>1427363645</v>
      </c>
      <c r="M3418" t="b">
        <v>0</v>
      </c>
      <c r="N3418">
        <v>30</v>
      </c>
      <c r="O3418" s="9">
        <f t="shared" si="371"/>
        <v>119.6</v>
      </c>
      <c r="P3418" s="12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t="b">
        <v>1</v>
      </c>
      <c r="T3418" t="s">
        <v>8271</v>
      </c>
      <c r="U3418" s="6">
        <f t="shared" si="375"/>
        <v>42089.412557870368</v>
      </c>
      <c r="V3418" s="9">
        <f t="shared" si="377"/>
        <v>2015</v>
      </c>
      <c r="W3418" s="6">
        <f t="shared" si="376"/>
        <v>42117.770833333328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H3419" t="s">
        <v>8224</v>
      </c>
      <c r="I3419" t="s">
        <v>8246</v>
      </c>
      <c r="K3419">
        <v>1414284180</v>
      </c>
      <c r="L3419">
        <v>1410558948</v>
      </c>
      <c r="M3419" t="b">
        <v>0</v>
      </c>
      <c r="N3419">
        <v>45</v>
      </c>
      <c r="O3419" s="9">
        <f t="shared" si="371"/>
        <v>100.00058823529412</v>
      </c>
      <c r="P3419" s="12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t="b">
        <v>1</v>
      </c>
      <c r="T3419" t="s">
        <v>8271</v>
      </c>
      <c r="U3419" s="6">
        <f t="shared" si="375"/>
        <v>41894.91375</v>
      </c>
      <c r="V3419" s="9">
        <f t="shared" si="377"/>
        <v>2014</v>
      </c>
      <c r="W3419" s="6">
        <f t="shared" si="376"/>
        <v>41938.029861111107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H3420" t="s">
        <v>8224</v>
      </c>
      <c r="I3420" t="s">
        <v>8246</v>
      </c>
      <c r="K3420">
        <v>1400875307</v>
      </c>
      <c r="L3420">
        <v>1398283307</v>
      </c>
      <c r="M3420" t="b">
        <v>0</v>
      </c>
      <c r="N3420">
        <v>56</v>
      </c>
      <c r="O3420" s="9">
        <f t="shared" si="371"/>
        <v>100.875</v>
      </c>
      <c r="P3420" s="12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t="b">
        <v>1</v>
      </c>
      <c r="T3420" t="s">
        <v>8271</v>
      </c>
      <c r="U3420" s="6">
        <f t="shared" si="375"/>
        <v>41752.83457175926</v>
      </c>
      <c r="V3420" s="9">
        <f t="shared" si="377"/>
        <v>2014</v>
      </c>
      <c r="W3420" s="6">
        <f t="shared" si="376"/>
        <v>41782.83457175926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H3421" t="s">
        <v>8241</v>
      </c>
      <c r="I3421" t="s">
        <v>8249</v>
      </c>
      <c r="K3421">
        <v>1459978200</v>
      </c>
      <c r="L3421">
        <v>1458416585</v>
      </c>
      <c r="M3421" t="b">
        <v>0</v>
      </c>
      <c r="N3421">
        <v>46</v>
      </c>
      <c r="O3421" s="9">
        <f t="shared" si="371"/>
        <v>106.54545454545455</v>
      </c>
      <c r="P3421" s="12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t="b">
        <v>1</v>
      </c>
      <c r="T3421" t="s">
        <v>8271</v>
      </c>
      <c r="U3421" s="6">
        <f t="shared" si="375"/>
        <v>42448.821585648147</v>
      </c>
      <c r="V3421" s="9">
        <f t="shared" si="377"/>
        <v>2016</v>
      </c>
      <c r="W3421" s="6">
        <f t="shared" si="376"/>
        <v>42466.895833333328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H3422" t="s">
        <v>8225</v>
      </c>
      <c r="I3422" t="s">
        <v>8247</v>
      </c>
      <c r="K3422">
        <v>1455408000</v>
      </c>
      <c r="L3422">
        <v>1454638202</v>
      </c>
      <c r="M3422" t="b">
        <v>0</v>
      </c>
      <c r="N3422">
        <v>34</v>
      </c>
      <c r="O3422" s="9">
        <f t="shared" si="371"/>
        <v>138</v>
      </c>
      <c r="P3422" s="1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t="b">
        <v>1</v>
      </c>
      <c r="T3422" t="s">
        <v>8271</v>
      </c>
      <c r="U3422" s="6">
        <f t="shared" si="375"/>
        <v>42405.090300925927</v>
      </c>
      <c r="V3422" s="9">
        <f t="shared" si="377"/>
        <v>2016</v>
      </c>
      <c r="W3422" s="6">
        <f t="shared" si="376"/>
        <v>42414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H3423" t="s">
        <v>8224</v>
      </c>
      <c r="I3423" t="s">
        <v>8246</v>
      </c>
      <c r="K3423">
        <v>1425495563</v>
      </c>
      <c r="L3423">
        <v>1422903563</v>
      </c>
      <c r="M3423" t="b">
        <v>0</v>
      </c>
      <c r="N3423">
        <v>98</v>
      </c>
      <c r="O3423" s="9">
        <f t="shared" si="371"/>
        <v>101.15</v>
      </c>
      <c r="P3423" s="12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t="b">
        <v>1</v>
      </c>
      <c r="T3423" t="s">
        <v>8271</v>
      </c>
      <c r="U3423" s="6">
        <f t="shared" si="375"/>
        <v>42037.791238425925</v>
      </c>
      <c r="V3423" s="9">
        <f t="shared" si="377"/>
        <v>2015</v>
      </c>
      <c r="W3423" s="6">
        <f t="shared" si="376"/>
        <v>42067.791238425925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H3424" t="s">
        <v>8225</v>
      </c>
      <c r="I3424" t="s">
        <v>8247</v>
      </c>
      <c r="K3424">
        <v>1450051200</v>
      </c>
      <c r="L3424">
        <v>1447594176</v>
      </c>
      <c r="M3424" t="b">
        <v>0</v>
      </c>
      <c r="N3424">
        <v>46</v>
      </c>
      <c r="O3424" s="9">
        <f t="shared" si="371"/>
        <v>109.1</v>
      </c>
      <c r="P3424" s="12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t="b">
        <v>1</v>
      </c>
      <c r="T3424" t="s">
        <v>8271</v>
      </c>
      <c r="U3424" s="6">
        <f t="shared" si="375"/>
        <v>42323.562222222223</v>
      </c>
      <c r="V3424" s="9">
        <f t="shared" si="377"/>
        <v>2015</v>
      </c>
      <c r="W3424" s="6">
        <f t="shared" si="376"/>
        <v>42352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H3425" t="s">
        <v>8224</v>
      </c>
      <c r="I3425" t="s">
        <v>8246</v>
      </c>
      <c r="K3425">
        <v>1429912341</v>
      </c>
      <c r="L3425">
        <v>1427320341</v>
      </c>
      <c r="M3425" t="b">
        <v>0</v>
      </c>
      <c r="N3425">
        <v>10</v>
      </c>
      <c r="O3425" s="9">
        <f t="shared" si="371"/>
        <v>140</v>
      </c>
      <c r="P3425" s="12">
        <f t="shared" si="372"/>
        <v>35</v>
      </c>
      <c r="Q3425" t="str">
        <f t="shared" si="373"/>
        <v>theater</v>
      </c>
      <c r="R3425" t="str">
        <f t="shared" si="374"/>
        <v>plays</v>
      </c>
      <c r="S3425" t="b">
        <v>1</v>
      </c>
      <c r="T3425" t="s">
        <v>8271</v>
      </c>
      <c r="U3425" s="6">
        <f t="shared" si="375"/>
        <v>42088.911354166667</v>
      </c>
      <c r="V3425" s="9">
        <f t="shared" si="377"/>
        <v>2015</v>
      </c>
      <c r="W3425" s="6">
        <f t="shared" si="376"/>
        <v>42118.911354166667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H3426" t="s">
        <v>8224</v>
      </c>
      <c r="I3426" t="s">
        <v>8246</v>
      </c>
      <c r="K3426">
        <v>1423119540</v>
      </c>
      <c r="L3426">
        <v>1421252084</v>
      </c>
      <c r="M3426" t="b">
        <v>0</v>
      </c>
      <c r="N3426">
        <v>76</v>
      </c>
      <c r="O3426" s="9">
        <f t="shared" si="371"/>
        <v>103.58333333333333</v>
      </c>
      <c r="P3426" s="12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t="b">
        <v>1</v>
      </c>
      <c r="T3426" t="s">
        <v>8271</v>
      </c>
      <c r="U3426" s="6">
        <f t="shared" si="375"/>
        <v>42018.676898148144</v>
      </c>
      <c r="V3426" s="9">
        <f t="shared" si="377"/>
        <v>2015</v>
      </c>
      <c r="W3426" s="6">
        <f t="shared" si="376"/>
        <v>42040.290972222225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H3427" t="s">
        <v>8224</v>
      </c>
      <c r="I3427" t="s">
        <v>8246</v>
      </c>
      <c r="K3427">
        <v>1412434136</v>
      </c>
      <c r="L3427">
        <v>1409669336</v>
      </c>
      <c r="M3427" t="b">
        <v>0</v>
      </c>
      <c r="N3427">
        <v>104</v>
      </c>
      <c r="O3427" s="9">
        <f t="shared" si="371"/>
        <v>102.97033333333333</v>
      </c>
      <c r="P3427" s="12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t="b">
        <v>1</v>
      </c>
      <c r="T3427" t="s">
        <v>8271</v>
      </c>
      <c r="U3427" s="6">
        <f t="shared" si="375"/>
        <v>41884.617314814815</v>
      </c>
      <c r="V3427" s="9">
        <f t="shared" si="377"/>
        <v>2014</v>
      </c>
      <c r="W3427" s="6">
        <f t="shared" si="376"/>
        <v>41916.617314814815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H3428" t="s">
        <v>8224</v>
      </c>
      <c r="I3428" t="s">
        <v>8246</v>
      </c>
      <c r="K3428">
        <v>1411264800</v>
      </c>
      <c r="L3428">
        <v>1409620903</v>
      </c>
      <c r="M3428" t="b">
        <v>0</v>
      </c>
      <c r="N3428">
        <v>87</v>
      </c>
      <c r="O3428" s="9">
        <f t="shared" si="371"/>
        <v>108.13333333333334</v>
      </c>
      <c r="P3428" s="12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t="b">
        <v>1</v>
      </c>
      <c r="T3428" t="s">
        <v>8271</v>
      </c>
      <c r="U3428" s="6">
        <f t="shared" si="375"/>
        <v>41884.056747685187</v>
      </c>
      <c r="V3428" s="9">
        <f t="shared" si="377"/>
        <v>2014</v>
      </c>
      <c r="W3428" s="6">
        <f t="shared" si="376"/>
        <v>41903.083333333336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H3429" t="s">
        <v>8225</v>
      </c>
      <c r="I3429" t="s">
        <v>8247</v>
      </c>
      <c r="K3429">
        <v>1404314952</v>
      </c>
      <c r="L3429">
        <v>1401722952</v>
      </c>
      <c r="M3429" t="b">
        <v>0</v>
      </c>
      <c r="N3429">
        <v>29</v>
      </c>
      <c r="O3429" s="9">
        <f t="shared" si="371"/>
        <v>100</v>
      </c>
      <c r="P3429" s="12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t="b">
        <v>1</v>
      </c>
      <c r="T3429" t="s">
        <v>8271</v>
      </c>
      <c r="U3429" s="6">
        <f t="shared" si="375"/>
        <v>41792.645277777774</v>
      </c>
      <c r="V3429" s="9">
        <f t="shared" si="377"/>
        <v>2014</v>
      </c>
      <c r="W3429" s="6">
        <f t="shared" si="376"/>
        <v>41822.645277777774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H3430" t="s">
        <v>8225</v>
      </c>
      <c r="I3430" t="s">
        <v>8247</v>
      </c>
      <c r="K3430">
        <v>1425142800</v>
      </c>
      <c r="L3430">
        <v>1422983847</v>
      </c>
      <c r="M3430" t="b">
        <v>0</v>
      </c>
      <c r="N3430">
        <v>51</v>
      </c>
      <c r="O3430" s="9">
        <f t="shared" si="371"/>
        <v>102.75</v>
      </c>
      <c r="P3430" s="12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t="b">
        <v>1</v>
      </c>
      <c r="T3430" t="s">
        <v>8271</v>
      </c>
      <c r="U3430" s="6">
        <f t="shared" si="375"/>
        <v>42038.720451388886</v>
      </c>
      <c r="V3430" s="9">
        <f t="shared" si="377"/>
        <v>2015</v>
      </c>
      <c r="W3430" s="6">
        <f t="shared" si="376"/>
        <v>42063.708333333328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H3431" t="s">
        <v>8225</v>
      </c>
      <c r="I3431" t="s">
        <v>8247</v>
      </c>
      <c r="K3431">
        <v>1478046661</v>
      </c>
      <c r="L3431">
        <v>1476837061</v>
      </c>
      <c r="M3431" t="b">
        <v>0</v>
      </c>
      <c r="N3431">
        <v>12</v>
      </c>
      <c r="O3431" s="9">
        <f t="shared" si="371"/>
        <v>130</v>
      </c>
      <c r="P3431" s="12">
        <f t="shared" si="372"/>
        <v>16.25</v>
      </c>
      <c r="Q3431" t="str">
        <f t="shared" si="373"/>
        <v>theater</v>
      </c>
      <c r="R3431" t="str">
        <f t="shared" si="374"/>
        <v>plays</v>
      </c>
      <c r="S3431" t="b">
        <v>1</v>
      </c>
      <c r="T3431" t="s">
        <v>8271</v>
      </c>
      <c r="U3431" s="6">
        <f t="shared" si="375"/>
        <v>42662.021539351852</v>
      </c>
      <c r="V3431" s="9">
        <f t="shared" si="377"/>
        <v>2016</v>
      </c>
      <c r="W3431" s="6">
        <f t="shared" si="376"/>
        <v>42676.021539351852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H3432" t="s">
        <v>8225</v>
      </c>
      <c r="I3432" t="s">
        <v>8247</v>
      </c>
      <c r="K3432">
        <v>1406760101</v>
      </c>
      <c r="L3432">
        <v>1404168101</v>
      </c>
      <c r="M3432" t="b">
        <v>0</v>
      </c>
      <c r="N3432">
        <v>72</v>
      </c>
      <c r="O3432" s="9">
        <f t="shared" si="371"/>
        <v>108.54949999999998</v>
      </c>
      <c r="P3432" s="1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t="b">
        <v>1</v>
      </c>
      <c r="T3432" t="s">
        <v>8271</v>
      </c>
      <c r="U3432" s="6">
        <f t="shared" si="375"/>
        <v>41820.945613425924</v>
      </c>
      <c r="V3432" s="9">
        <f t="shared" si="377"/>
        <v>2014</v>
      </c>
      <c r="W3432" s="6">
        <f t="shared" si="376"/>
        <v>41850.945613425924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H3433" t="s">
        <v>8224</v>
      </c>
      <c r="I3433" t="s">
        <v>8246</v>
      </c>
      <c r="K3433">
        <v>1408383153</v>
      </c>
      <c r="L3433">
        <v>1405791153</v>
      </c>
      <c r="M3433" t="b">
        <v>0</v>
      </c>
      <c r="N3433">
        <v>21</v>
      </c>
      <c r="O3433" s="9">
        <f t="shared" si="371"/>
        <v>100</v>
      </c>
      <c r="P3433" s="12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t="b">
        <v>1</v>
      </c>
      <c r="T3433" t="s">
        <v>8271</v>
      </c>
      <c r="U3433" s="6">
        <f t="shared" si="375"/>
        <v>41839.730937500004</v>
      </c>
      <c r="V3433" s="9">
        <f t="shared" si="377"/>
        <v>2014</v>
      </c>
      <c r="W3433" s="6">
        <f t="shared" si="376"/>
        <v>41869.730937500004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H3434" t="s">
        <v>8224</v>
      </c>
      <c r="I3434" t="s">
        <v>8246</v>
      </c>
      <c r="K3434">
        <v>1454709600</v>
      </c>
      <c r="L3434">
        <v>1452520614</v>
      </c>
      <c r="M3434" t="b">
        <v>0</v>
      </c>
      <c r="N3434">
        <v>42</v>
      </c>
      <c r="O3434" s="9">
        <f t="shared" si="371"/>
        <v>109.65</v>
      </c>
      <c r="P3434" s="12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t="b">
        <v>1</v>
      </c>
      <c r="T3434" t="s">
        <v>8271</v>
      </c>
      <c r="U3434" s="6">
        <f t="shared" si="375"/>
        <v>42380.581180555557</v>
      </c>
      <c r="V3434" s="9">
        <f t="shared" si="377"/>
        <v>2016</v>
      </c>
      <c r="W3434" s="6">
        <f t="shared" si="376"/>
        <v>42405.916666666672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H3435" t="s">
        <v>8224</v>
      </c>
      <c r="I3435" t="s">
        <v>8246</v>
      </c>
      <c r="K3435">
        <v>1402974000</v>
      </c>
      <c r="L3435">
        <v>1400290255</v>
      </c>
      <c r="M3435" t="b">
        <v>0</v>
      </c>
      <c r="N3435">
        <v>71</v>
      </c>
      <c r="O3435" s="9">
        <f t="shared" si="371"/>
        <v>100.26315789473684</v>
      </c>
      <c r="P3435" s="12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t="b">
        <v>1</v>
      </c>
      <c r="T3435" t="s">
        <v>8271</v>
      </c>
      <c r="U3435" s="6">
        <f t="shared" si="375"/>
        <v>41776.06313657407</v>
      </c>
      <c r="V3435" s="9">
        <f t="shared" si="377"/>
        <v>2014</v>
      </c>
      <c r="W3435" s="6">
        <f t="shared" si="376"/>
        <v>41807.125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H3436" t="s">
        <v>8224</v>
      </c>
      <c r="I3436" t="s">
        <v>8246</v>
      </c>
      <c r="K3436">
        <v>1404983269</v>
      </c>
      <c r="L3436">
        <v>1402391269</v>
      </c>
      <c r="M3436" t="b">
        <v>0</v>
      </c>
      <c r="N3436">
        <v>168</v>
      </c>
      <c r="O3436" s="9">
        <f t="shared" si="371"/>
        <v>105.55</v>
      </c>
      <c r="P3436" s="12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t="b">
        <v>1</v>
      </c>
      <c r="T3436" t="s">
        <v>8271</v>
      </c>
      <c r="U3436" s="6">
        <f t="shared" si="375"/>
        <v>41800.380428240736</v>
      </c>
      <c r="V3436" s="9">
        <f t="shared" si="377"/>
        <v>2014</v>
      </c>
      <c r="W3436" s="6">
        <f t="shared" si="376"/>
        <v>41830.380428240736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H3437" t="s">
        <v>8224</v>
      </c>
      <c r="I3437" t="s">
        <v>8246</v>
      </c>
      <c r="K3437">
        <v>1470538800</v>
      </c>
      <c r="L3437">
        <v>1469112493</v>
      </c>
      <c r="M3437" t="b">
        <v>0</v>
      </c>
      <c r="N3437">
        <v>19</v>
      </c>
      <c r="O3437" s="9">
        <f t="shared" si="371"/>
        <v>112</v>
      </c>
      <c r="P3437" s="12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t="b">
        <v>1</v>
      </c>
      <c r="T3437" t="s">
        <v>8271</v>
      </c>
      <c r="U3437" s="6">
        <f t="shared" si="375"/>
        <v>42572.61681712963</v>
      </c>
      <c r="V3437" s="9">
        <f t="shared" si="377"/>
        <v>2016</v>
      </c>
      <c r="W3437" s="6">
        <f t="shared" si="376"/>
        <v>42589.125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H3438" t="s">
        <v>8224</v>
      </c>
      <c r="I3438" t="s">
        <v>8246</v>
      </c>
      <c r="K3438">
        <v>1408638480</v>
      </c>
      <c r="L3438">
        <v>1406811593</v>
      </c>
      <c r="M3438" t="b">
        <v>0</v>
      </c>
      <c r="N3438">
        <v>37</v>
      </c>
      <c r="O3438" s="9">
        <f t="shared" si="371"/>
        <v>105.9</v>
      </c>
      <c r="P3438" s="12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t="b">
        <v>1</v>
      </c>
      <c r="T3438" t="s">
        <v>8271</v>
      </c>
      <c r="U3438" s="6">
        <f t="shared" si="375"/>
        <v>41851.541585648149</v>
      </c>
      <c r="V3438" s="9">
        <f t="shared" si="377"/>
        <v>2014</v>
      </c>
      <c r="W3438" s="6">
        <f t="shared" si="376"/>
        <v>41872.686111111107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H3439" t="s">
        <v>8224</v>
      </c>
      <c r="I3439" t="s">
        <v>8246</v>
      </c>
      <c r="K3439">
        <v>1440003820</v>
      </c>
      <c r="L3439">
        <v>1437411820</v>
      </c>
      <c r="M3439" t="b">
        <v>0</v>
      </c>
      <c r="N3439">
        <v>36</v>
      </c>
      <c r="O3439" s="9">
        <f t="shared" si="371"/>
        <v>101</v>
      </c>
      <c r="P3439" s="12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t="b">
        <v>1</v>
      </c>
      <c r="T3439" t="s">
        <v>8271</v>
      </c>
      <c r="U3439" s="6">
        <f t="shared" si="375"/>
        <v>42205.710879629631</v>
      </c>
      <c r="V3439" s="9">
        <f t="shared" si="377"/>
        <v>2015</v>
      </c>
      <c r="W3439" s="6">
        <f t="shared" si="376"/>
        <v>42235.710879629631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H3440" t="s">
        <v>8225</v>
      </c>
      <c r="I3440" t="s">
        <v>8247</v>
      </c>
      <c r="K3440">
        <v>1430600400</v>
      </c>
      <c r="L3440">
        <v>1428358567</v>
      </c>
      <c r="M3440" t="b">
        <v>0</v>
      </c>
      <c r="N3440">
        <v>14</v>
      </c>
      <c r="O3440" s="9">
        <f t="shared" si="371"/>
        <v>104.2</v>
      </c>
      <c r="P3440" s="12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t="b">
        <v>1</v>
      </c>
      <c r="T3440" t="s">
        <v>8271</v>
      </c>
      <c r="U3440" s="6">
        <f t="shared" si="375"/>
        <v>42100.927858796298</v>
      </c>
      <c r="V3440" s="9">
        <f t="shared" si="377"/>
        <v>2015</v>
      </c>
      <c r="W3440" s="6">
        <f t="shared" si="376"/>
        <v>42126.875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H3441" t="s">
        <v>8224</v>
      </c>
      <c r="I3441" t="s">
        <v>8246</v>
      </c>
      <c r="K3441">
        <v>1453179540</v>
      </c>
      <c r="L3441">
        <v>1452030730</v>
      </c>
      <c r="M3441" t="b">
        <v>0</v>
      </c>
      <c r="N3441">
        <v>18</v>
      </c>
      <c r="O3441" s="9">
        <f t="shared" si="371"/>
        <v>134.67833333333334</v>
      </c>
      <c r="P3441" s="12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t="b">
        <v>1</v>
      </c>
      <c r="T3441" t="s">
        <v>8271</v>
      </c>
      <c r="U3441" s="6">
        <f t="shared" si="375"/>
        <v>42374.911226851851</v>
      </c>
      <c r="V3441" s="9">
        <f t="shared" si="377"/>
        <v>2016</v>
      </c>
      <c r="W3441" s="6">
        <f t="shared" si="376"/>
        <v>42388.207638888889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H3442" t="s">
        <v>8224</v>
      </c>
      <c r="I3442" t="s">
        <v>8246</v>
      </c>
      <c r="K3442">
        <v>1405095300</v>
      </c>
      <c r="L3442">
        <v>1403146628</v>
      </c>
      <c r="M3442" t="b">
        <v>0</v>
      </c>
      <c r="N3442">
        <v>82</v>
      </c>
      <c r="O3442" s="9">
        <f t="shared" si="371"/>
        <v>105.2184</v>
      </c>
      <c r="P3442" s="1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t="b">
        <v>1</v>
      </c>
      <c r="T3442" t="s">
        <v>8271</v>
      </c>
      <c r="U3442" s="6">
        <f t="shared" si="375"/>
        <v>41809.12300925926</v>
      </c>
      <c r="V3442" s="9">
        <f t="shared" si="377"/>
        <v>2014</v>
      </c>
      <c r="W3442" s="6">
        <f t="shared" si="376"/>
        <v>41831.677083333336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H3443" t="s">
        <v>8224</v>
      </c>
      <c r="I3443" t="s">
        <v>8246</v>
      </c>
      <c r="K3443">
        <v>1447445820</v>
      </c>
      <c r="L3443">
        <v>1445077121</v>
      </c>
      <c r="M3443" t="b">
        <v>0</v>
      </c>
      <c r="N3443">
        <v>43</v>
      </c>
      <c r="O3443" s="9">
        <f t="shared" si="371"/>
        <v>102.6</v>
      </c>
      <c r="P3443" s="12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t="b">
        <v>1</v>
      </c>
      <c r="T3443" t="s">
        <v>8271</v>
      </c>
      <c r="U3443" s="6">
        <f t="shared" si="375"/>
        <v>42294.429641203707</v>
      </c>
      <c r="V3443" s="9">
        <f t="shared" si="377"/>
        <v>2015</v>
      </c>
      <c r="W3443" s="6">
        <f t="shared" si="376"/>
        <v>42321.845138888893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H3444" t="s">
        <v>8224</v>
      </c>
      <c r="I3444" t="s">
        <v>8246</v>
      </c>
      <c r="K3444">
        <v>1433016672</v>
      </c>
      <c r="L3444">
        <v>1430424672</v>
      </c>
      <c r="M3444" t="b">
        <v>0</v>
      </c>
      <c r="N3444">
        <v>8</v>
      </c>
      <c r="O3444" s="9">
        <f t="shared" si="371"/>
        <v>100</v>
      </c>
      <c r="P3444" s="12">
        <f t="shared" si="372"/>
        <v>31.25</v>
      </c>
      <c r="Q3444" t="str">
        <f t="shared" si="373"/>
        <v>theater</v>
      </c>
      <c r="R3444" t="str">
        <f t="shared" si="374"/>
        <v>plays</v>
      </c>
      <c r="S3444" t="b">
        <v>1</v>
      </c>
      <c r="T3444" t="s">
        <v>8271</v>
      </c>
      <c r="U3444" s="6">
        <f t="shared" si="375"/>
        <v>42124.841111111113</v>
      </c>
      <c r="V3444" s="9">
        <f t="shared" si="377"/>
        <v>2015</v>
      </c>
      <c r="W3444" s="6">
        <f t="shared" si="376"/>
        <v>42154.841111111113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H3445" t="s">
        <v>8224</v>
      </c>
      <c r="I3445" t="s">
        <v>8246</v>
      </c>
      <c r="K3445">
        <v>1410266146</v>
      </c>
      <c r="L3445">
        <v>1407674146</v>
      </c>
      <c r="M3445" t="b">
        <v>0</v>
      </c>
      <c r="N3445">
        <v>45</v>
      </c>
      <c r="O3445" s="9">
        <f t="shared" si="371"/>
        <v>185.5</v>
      </c>
      <c r="P3445" s="12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t="b">
        <v>1</v>
      </c>
      <c r="T3445" t="s">
        <v>8271</v>
      </c>
      <c r="U3445" s="6">
        <f t="shared" si="375"/>
        <v>41861.524837962963</v>
      </c>
      <c r="V3445" s="9">
        <f t="shared" si="377"/>
        <v>2014</v>
      </c>
      <c r="W3445" s="6">
        <f t="shared" si="376"/>
        <v>41891.524837962963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H3446" t="s">
        <v>8226</v>
      </c>
      <c r="I3446" t="s">
        <v>8248</v>
      </c>
      <c r="K3446">
        <v>1465394340</v>
      </c>
      <c r="L3446">
        <v>1464677986</v>
      </c>
      <c r="M3446" t="b">
        <v>0</v>
      </c>
      <c r="N3446">
        <v>20</v>
      </c>
      <c r="O3446" s="9">
        <f t="shared" si="371"/>
        <v>289</v>
      </c>
      <c r="P3446" s="12">
        <f t="shared" si="372"/>
        <v>43.35</v>
      </c>
      <c r="Q3446" t="str">
        <f t="shared" si="373"/>
        <v>theater</v>
      </c>
      <c r="R3446" t="str">
        <f t="shared" si="374"/>
        <v>plays</v>
      </c>
      <c r="S3446" t="b">
        <v>1</v>
      </c>
      <c r="T3446" t="s">
        <v>8271</v>
      </c>
      <c r="U3446" s="6">
        <f t="shared" si="375"/>
        <v>42521.291504629626</v>
      </c>
      <c r="V3446" s="9">
        <f t="shared" si="377"/>
        <v>2016</v>
      </c>
      <c r="W3446" s="6">
        <f t="shared" si="376"/>
        <v>42529.582638888889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H3447" t="s">
        <v>8225</v>
      </c>
      <c r="I3447" t="s">
        <v>8247</v>
      </c>
      <c r="K3447">
        <v>1445604236</v>
      </c>
      <c r="L3447">
        <v>1443185036</v>
      </c>
      <c r="M3447" t="b">
        <v>0</v>
      </c>
      <c r="N3447">
        <v>31</v>
      </c>
      <c r="O3447" s="9">
        <f t="shared" si="371"/>
        <v>100</v>
      </c>
      <c r="P3447" s="12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t="b">
        <v>1</v>
      </c>
      <c r="T3447" t="s">
        <v>8271</v>
      </c>
      <c r="U3447" s="6">
        <f t="shared" si="375"/>
        <v>42272.530509259261</v>
      </c>
      <c r="V3447" s="9">
        <f t="shared" si="377"/>
        <v>2015</v>
      </c>
      <c r="W3447" s="6">
        <f t="shared" si="376"/>
        <v>42300.530509259261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H3448" t="s">
        <v>8225</v>
      </c>
      <c r="I3448" t="s">
        <v>8247</v>
      </c>
      <c r="K3448">
        <v>1423138800</v>
      </c>
      <c r="L3448">
        <v>1421092725</v>
      </c>
      <c r="M3448" t="b">
        <v>0</v>
      </c>
      <c r="N3448">
        <v>25</v>
      </c>
      <c r="O3448" s="9">
        <f t="shared" si="371"/>
        <v>108.2</v>
      </c>
      <c r="P3448" s="12">
        <f t="shared" si="372"/>
        <v>43.28</v>
      </c>
      <c r="Q3448" t="str">
        <f t="shared" si="373"/>
        <v>theater</v>
      </c>
      <c r="R3448" t="str">
        <f t="shared" si="374"/>
        <v>plays</v>
      </c>
      <c r="S3448" t="b">
        <v>1</v>
      </c>
      <c r="T3448" t="s">
        <v>8271</v>
      </c>
      <c r="U3448" s="6">
        <f t="shared" si="375"/>
        <v>42016.832465277781</v>
      </c>
      <c r="V3448" s="9">
        <f t="shared" si="377"/>
        <v>2015</v>
      </c>
      <c r="W3448" s="6">
        <f t="shared" si="376"/>
        <v>42040.513888888891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H3449" t="s">
        <v>8224</v>
      </c>
      <c r="I3449" t="s">
        <v>8246</v>
      </c>
      <c r="K3449">
        <v>1458332412</v>
      </c>
      <c r="L3449">
        <v>1454448012</v>
      </c>
      <c r="M3449" t="b">
        <v>0</v>
      </c>
      <c r="N3449">
        <v>14</v>
      </c>
      <c r="O3449" s="9">
        <f t="shared" si="371"/>
        <v>107.8</v>
      </c>
      <c r="P3449" s="12">
        <f t="shared" si="372"/>
        <v>77</v>
      </c>
      <c r="Q3449" t="str">
        <f t="shared" si="373"/>
        <v>theater</v>
      </c>
      <c r="R3449" t="str">
        <f t="shared" si="374"/>
        <v>plays</v>
      </c>
      <c r="S3449" t="b">
        <v>1</v>
      </c>
      <c r="T3449" t="s">
        <v>8271</v>
      </c>
      <c r="U3449" s="6">
        <f t="shared" si="375"/>
        <v>42402.889027777783</v>
      </c>
      <c r="V3449" s="9">
        <f t="shared" si="377"/>
        <v>2016</v>
      </c>
      <c r="W3449" s="6">
        <f t="shared" si="376"/>
        <v>42447.847361111111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H3450" t="s">
        <v>8224</v>
      </c>
      <c r="I3450" t="s">
        <v>8246</v>
      </c>
      <c r="K3450">
        <v>1418784689</v>
      </c>
      <c r="L3450">
        <v>1416192689</v>
      </c>
      <c r="M3450" t="b">
        <v>0</v>
      </c>
      <c r="N3450">
        <v>45</v>
      </c>
      <c r="O3450" s="9">
        <f t="shared" si="371"/>
        <v>109.76190476190476</v>
      </c>
      <c r="P3450" s="12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t="b">
        <v>1</v>
      </c>
      <c r="T3450" t="s">
        <v>8271</v>
      </c>
      <c r="U3450" s="6">
        <f t="shared" si="375"/>
        <v>41960.119085648148</v>
      </c>
      <c r="V3450" s="9">
        <f t="shared" si="377"/>
        <v>2014</v>
      </c>
      <c r="W3450" s="6">
        <f t="shared" si="376"/>
        <v>41990.119085648148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H3451" t="s">
        <v>8224</v>
      </c>
      <c r="I3451" t="s">
        <v>8246</v>
      </c>
      <c r="K3451">
        <v>1468036800</v>
      </c>
      <c r="L3451">
        <v>1465607738</v>
      </c>
      <c r="M3451" t="b">
        <v>0</v>
      </c>
      <c r="N3451">
        <v>20</v>
      </c>
      <c r="O3451" s="9">
        <f t="shared" si="371"/>
        <v>170.625</v>
      </c>
      <c r="P3451" s="12">
        <f t="shared" si="372"/>
        <v>68.25</v>
      </c>
      <c r="Q3451" t="str">
        <f t="shared" si="373"/>
        <v>theater</v>
      </c>
      <c r="R3451" t="str">
        <f t="shared" si="374"/>
        <v>plays</v>
      </c>
      <c r="S3451" t="b">
        <v>1</v>
      </c>
      <c r="T3451" t="s">
        <v>8271</v>
      </c>
      <c r="U3451" s="6">
        <f t="shared" si="375"/>
        <v>42532.052523148144</v>
      </c>
      <c r="V3451" s="9">
        <f t="shared" si="377"/>
        <v>2016</v>
      </c>
      <c r="W3451" s="6">
        <f t="shared" si="376"/>
        <v>42560.166666666672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H3452" t="s">
        <v>8225</v>
      </c>
      <c r="I3452" t="s">
        <v>8247</v>
      </c>
      <c r="K3452">
        <v>1427990071</v>
      </c>
      <c r="L3452">
        <v>1422809671</v>
      </c>
      <c r="M3452" t="b">
        <v>0</v>
      </c>
      <c r="N3452">
        <v>39</v>
      </c>
      <c r="O3452" s="9">
        <f t="shared" si="371"/>
        <v>152</v>
      </c>
      <c r="P3452" s="1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t="b">
        <v>1</v>
      </c>
      <c r="T3452" t="s">
        <v>8271</v>
      </c>
      <c r="U3452" s="6">
        <f t="shared" si="375"/>
        <v>42036.704525462963</v>
      </c>
      <c r="V3452" s="9">
        <f t="shared" si="377"/>
        <v>2015</v>
      </c>
      <c r="W3452" s="6">
        <f t="shared" si="376"/>
        <v>42096.662858796291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H3453" t="s">
        <v>8224</v>
      </c>
      <c r="I3453" t="s">
        <v>8246</v>
      </c>
      <c r="K3453">
        <v>1429636927</v>
      </c>
      <c r="L3453">
        <v>1427304127</v>
      </c>
      <c r="M3453" t="b">
        <v>0</v>
      </c>
      <c r="N3453">
        <v>16</v>
      </c>
      <c r="O3453" s="9">
        <f t="shared" si="371"/>
        <v>101.23076923076923</v>
      </c>
      <c r="P3453" s="12">
        <f t="shared" si="372"/>
        <v>41.125</v>
      </c>
      <c r="Q3453" t="str">
        <f t="shared" si="373"/>
        <v>theater</v>
      </c>
      <c r="R3453" t="str">
        <f t="shared" si="374"/>
        <v>plays</v>
      </c>
      <c r="S3453" t="b">
        <v>1</v>
      </c>
      <c r="T3453" t="s">
        <v>8271</v>
      </c>
      <c r="U3453" s="6">
        <f t="shared" si="375"/>
        <v>42088.723692129628</v>
      </c>
      <c r="V3453" s="9">
        <f t="shared" si="377"/>
        <v>2015</v>
      </c>
      <c r="W3453" s="6">
        <f t="shared" si="376"/>
        <v>42115.723692129628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H3454" t="s">
        <v>8224</v>
      </c>
      <c r="I3454" t="s">
        <v>8246</v>
      </c>
      <c r="K3454">
        <v>1406087940</v>
      </c>
      <c r="L3454">
        <v>1404141626</v>
      </c>
      <c r="M3454" t="b">
        <v>0</v>
      </c>
      <c r="N3454">
        <v>37</v>
      </c>
      <c r="O3454" s="9">
        <f t="shared" si="371"/>
        <v>153.19999999999999</v>
      </c>
      <c r="P3454" s="12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t="b">
        <v>1</v>
      </c>
      <c r="T3454" t="s">
        <v>8271</v>
      </c>
      <c r="U3454" s="6">
        <f t="shared" si="375"/>
        <v>41820.639189814814</v>
      </c>
      <c r="V3454" s="9">
        <f t="shared" si="377"/>
        <v>2014</v>
      </c>
      <c r="W3454" s="6">
        <f t="shared" si="376"/>
        <v>41843.165972222225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H3455" t="s">
        <v>8225</v>
      </c>
      <c r="I3455" t="s">
        <v>8247</v>
      </c>
      <c r="K3455">
        <v>1471130956</v>
      </c>
      <c r="L3455">
        <v>1465946956</v>
      </c>
      <c r="M3455" t="b">
        <v>0</v>
      </c>
      <c r="N3455">
        <v>14</v>
      </c>
      <c r="O3455" s="9">
        <f t="shared" si="371"/>
        <v>128.33333333333334</v>
      </c>
      <c r="P3455" s="12">
        <f t="shared" si="372"/>
        <v>27.5</v>
      </c>
      <c r="Q3455" t="str">
        <f t="shared" si="373"/>
        <v>theater</v>
      </c>
      <c r="R3455" t="str">
        <f t="shared" si="374"/>
        <v>plays</v>
      </c>
      <c r="S3455" t="b">
        <v>1</v>
      </c>
      <c r="T3455" t="s">
        <v>8271</v>
      </c>
      <c r="U3455" s="6">
        <f t="shared" si="375"/>
        <v>42535.97865740741</v>
      </c>
      <c r="V3455" s="9">
        <f t="shared" si="377"/>
        <v>2016</v>
      </c>
      <c r="W3455" s="6">
        <f t="shared" si="376"/>
        <v>42595.97865740741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H3456" t="s">
        <v>8225</v>
      </c>
      <c r="I3456" t="s">
        <v>8247</v>
      </c>
      <c r="K3456">
        <v>1406825159</v>
      </c>
      <c r="L3456">
        <v>1404233159</v>
      </c>
      <c r="M3456" t="b">
        <v>0</v>
      </c>
      <c r="N3456">
        <v>21</v>
      </c>
      <c r="O3456" s="9">
        <f t="shared" si="371"/>
        <v>100.71428571428571</v>
      </c>
      <c r="P3456" s="12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t="b">
        <v>1</v>
      </c>
      <c r="T3456" t="s">
        <v>8271</v>
      </c>
      <c r="U3456" s="6">
        <f t="shared" si="375"/>
        <v>41821.698599537034</v>
      </c>
      <c r="V3456" s="9">
        <f t="shared" si="377"/>
        <v>2014</v>
      </c>
      <c r="W3456" s="6">
        <f t="shared" si="376"/>
        <v>41851.698599537034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H3457" t="s">
        <v>8224</v>
      </c>
      <c r="I3457" t="s">
        <v>8246</v>
      </c>
      <c r="K3457">
        <v>1476381627</v>
      </c>
      <c r="L3457">
        <v>1473789627</v>
      </c>
      <c r="M3457" t="b">
        <v>0</v>
      </c>
      <c r="N3457">
        <v>69</v>
      </c>
      <c r="O3457" s="9">
        <f t="shared" si="371"/>
        <v>100.65</v>
      </c>
      <c r="P3457" s="12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t="b">
        <v>1</v>
      </c>
      <c r="T3457" t="s">
        <v>8271</v>
      </c>
      <c r="U3457" s="6">
        <f t="shared" si="375"/>
        <v>42626.7503125</v>
      </c>
      <c r="V3457" s="9">
        <f t="shared" si="377"/>
        <v>2016</v>
      </c>
      <c r="W3457" s="6">
        <f t="shared" si="376"/>
        <v>42656.7503125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H3458" t="s">
        <v>8224</v>
      </c>
      <c r="I3458" t="s">
        <v>8246</v>
      </c>
      <c r="K3458">
        <v>1406876340</v>
      </c>
      <c r="L3458">
        <v>1404190567</v>
      </c>
      <c r="M3458" t="b">
        <v>0</v>
      </c>
      <c r="N3458">
        <v>16</v>
      </c>
      <c r="O3458" s="9">
        <f t="shared" si="371"/>
        <v>191.3</v>
      </c>
      <c r="P3458" s="12">
        <f t="shared" si="372"/>
        <v>358.6875</v>
      </c>
      <c r="Q3458" t="str">
        <f t="shared" si="373"/>
        <v>theater</v>
      </c>
      <c r="R3458" t="str">
        <f t="shared" si="374"/>
        <v>plays</v>
      </c>
      <c r="S3458" t="b">
        <v>1</v>
      </c>
      <c r="T3458" t="s">
        <v>8271</v>
      </c>
      <c r="U3458" s="6">
        <f t="shared" si="375"/>
        <v>41821.205636574072</v>
      </c>
      <c r="V3458" s="9">
        <f t="shared" si="377"/>
        <v>2014</v>
      </c>
      <c r="W3458" s="6">
        <f t="shared" si="376"/>
        <v>41852.290972222225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H3459" t="s">
        <v>8224</v>
      </c>
      <c r="I3459" t="s">
        <v>8246</v>
      </c>
      <c r="K3459">
        <v>1423720740</v>
      </c>
      <c r="L3459">
        <v>1421081857</v>
      </c>
      <c r="M3459" t="b">
        <v>0</v>
      </c>
      <c r="N3459">
        <v>55</v>
      </c>
      <c r="O3459" s="9">
        <f t="shared" ref="O3459:O3522" si="378">E3459*100/D3459</f>
        <v>140.19999999999999</v>
      </c>
      <c r="P3459" s="12">
        <f t="shared" ref="P3459:P3522" si="379">IF(N3459=0,0,E3459/N3459)</f>
        <v>50.981818181818184</v>
      </c>
      <c r="Q3459" t="str">
        <f t="shared" ref="Q3459:Q3522" si="380">LEFT(T3459,FIND("/",T3459)-1)</f>
        <v>theater</v>
      </c>
      <c r="R3459" t="str">
        <f t="shared" ref="R3459:R3522" si="381">RIGHT(T3459,LEN(T3459)-FIND("/",T3459))</f>
        <v>plays</v>
      </c>
      <c r="S3459" t="b">
        <v>1</v>
      </c>
      <c r="T3459" t="s">
        <v>8271</v>
      </c>
      <c r="U3459" s="6">
        <f t="shared" ref="U3459:U3522" si="382">(L3459/86400)+DATE(1970,1,1)</f>
        <v>42016.706678240742</v>
      </c>
      <c r="V3459" s="9">
        <f t="shared" si="377"/>
        <v>2015</v>
      </c>
      <c r="W3459" s="6">
        <f t="shared" ref="W3459:W3522" si="383">(K3459/86400)+DATE(1970,1,1)</f>
        <v>42047.249305555553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H3460" t="s">
        <v>8224</v>
      </c>
      <c r="I3460" t="s">
        <v>8246</v>
      </c>
      <c r="K3460">
        <v>1422937620</v>
      </c>
      <c r="L3460">
        <v>1420606303</v>
      </c>
      <c r="M3460" t="b">
        <v>0</v>
      </c>
      <c r="N3460">
        <v>27</v>
      </c>
      <c r="O3460" s="9">
        <f t="shared" si="378"/>
        <v>124.33537832310839</v>
      </c>
      <c r="P3460" s="12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t="b">
        <v>1</v>
      </c>
      <c r="T3460" t="s">
        <v>8271</v>
      </c>
      <c r="U3460" s="6">
        <f t="shared" si="382"/>
        <v>42011.202581018515</v>
      </c>
      <c r="V3460" s="9">
        <f t="shared" ref="V3460:V3523" si="384">YEAR(U3460)</f>
        <v>2015</v>
      </c>
      <c r="W3460" s="6">
        <f t="shared" si="383"/>
        <v>42038.185416666667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H3461" t="s">
        <v>8225</v>
      </c>
      <c r="I3461" t="s">
        <v>8247</v>
      </c>
      <c r="K3461">
        <v>1463743860</v>
      </c>
      <c r="L3461">
        <v>1461151860</v>
      </c>
      <c r="M3461" t="b">
        <v>0</v>
      </c>
      <c r="N3461">
        <v>36</v>
      </c>
      <c r="O3461" s="9">
        <f t="shared" si="378"/>
        <v>126.2</v>
      </c>
      <c r="P3461" s="12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t="b">
        <v>1</v>
      </c>
      <c r="T3461" t="s">
        <v>8271</v>
      </c>
      <c r="U3461" s="6">
        <f t="shared" si="382"/>
        <v>42480.479861111111</v>
      </c>
      <c r="V3461" s="9">
        <f t="shared" si="384"/>
        <v>2016</v>
      </c>
      <c r="W3461" s="6">
        <f t="shared" si="383"/>
        <v>42510.479861111111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H3462" t="s">
        <v>8225</v>
      </c>
      <c r="I3462" t="s">
        <v>8247</v>
      </c>
      <c r="K3462">
        <v>1408106352</v>
      </c>
      <c r="L3462">
        <v>1406896752</v>
      </c>
      <c r="M3462" t="b">
        <v>0</v>
      </c>
      <c r="N3462">
        <v>19</v>
      </c>
      <c r="O3462" s="9">
        <f t="shared" si="378"/>
        <v>190</v>
      </c>
      <c r="P3462" s="12">
        <f t="shared" si="379"/>
        <v>50</v>
      </c>
      <c r="Q3462" t="str">
        <f t="shared" si="380"/>
        <v>theater</v>
      </c>
      <c r="R3462" t="str">
        <f t="shared" si="381"/>
        <v>plays</v>
      </c>
      <c r="S3462" t="b">
        <v>1</v>
      </c>
      <c r="T3462" t="s">
        <v>8271</v>
      </c>
      <c r="U3462" s="6">
        <f t="shared" si="382"/>
        <v>41852.527222222227</v>
      </c>
      <c r="V3462" s="9">
        <f t="shared" si="384"/>
        <v>2014</v>
      </c>
      <c r="W3462" s="6">
        <f t="shared" si="383"/>
        <v>41866.527222222227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H3463" t="s">
        <v>8224</v>
      </c>
      <c r="I3463" t="s">
        <v>8246</v>
      </c>
      <c r="K3463">
        <v>1477710000</v>
      </c>
      <c r="L3463">
        <v>1475248279</v>
      </c>
      <c r="M3463" t="b">
        <v>0</v>
      </c>
      <c r="N3463">
        <v>12</v>
      </c>
      <c r="O3463" s="9">
        <f t="shared" si="378"/>
        <v>139</v>
      </c>
      <c r="P3463" s="12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t="b">
        <v>1</v>
      </c>
      <c r="T3463" t="s">
        <v>8271</v>
      </c>
      <c r="U3463" s="6">
        <f t="shared" si="382"/>
        <v>42643.632858796293</v>
      </c>
      <c r="V3463" s="9">
        <f t="shared" si="384"/>
        <v>2016</v>
      </c>
      <c r="W3463" s="6">
        <f t="shared" si="383"/>
        <v>42672.125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H3464" t="s">
        <v>8224</v>
      </c>
      <c r="I3464" t="s">
        <v>8246</v>
      </c>
      <c r="K3464">
        <v>1436551200</v>
      </c>
      <c r="L3464">
        <v>1435181628</v>
      </c>
      <c r="M3464" t="b">
        <v>0</v>
      </c>
      <c r="N3464">
        <v>17</v>
      </c>
      <c r="O3464" s="9">
        <f t="shared" si="378"/>
        <v>202</v>
      </c>
      <c r="P3464" s="12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t="b">
        <v>1</v>
      </c>
      <c r="T3464" t="s">
        <v>8271</v>
      </c>
      <c r="U3464" s="6">
        <f t="shared" si="382"/>
        <v>42179.898472222223</v>
      </c>
      <c r="V3464" s="9">
        <f t="shared" si="384"/>
        <v>2015</v>
      </c>
      <c r="W3464" s="6">
        <f t="shared" si="383"/>
        <v>42195.75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H3465" t="s">
        <v>8229</v>
      </c>
      <c r="I3465" t="s">
        <v>8251</v>
      </c>
      <c r="K3465">
        <v>1476158340</v>
      </c>
      <c r="L3465">
        <v>1472594585</v>
      </c>
      <c r="M3465" t="b">
        <v>0</v>
      </c>
      <c r="N3465">
        <v>114</v>
      </c>
      <c r="O3465" s="9">
        <f t="shared" si="378"/>
        <v>103.38</v>
      </c>
      <c r="P3465" s="12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t="b">
        <v>1</v>
      </c>
      <c r="T3465" t="s">
        <v>8271</v>
      </c>
      <c r="U3465" s="6">
        <f t="shared" si="382"/>
        <v>42612.918807870374</v>
      </c>
      <c r="V3465" s="9">
        <f t="shared" si="384"/>
        <v>2016</v>
      </c>
      <c r="W3465" s="6">
        <f t="shared" si="383"/>
        <v>42654.165972222225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H3466" t="s">
        <v>8224</v>
      </c>
      <c r="I3466" t="s">
        <v>8246</v>
      </c>
      <c r="K3466">
        <v>1471921637</v>
      </c>
      <c r="L3466">
        <v>1469329637</v>
      </c>
      <c r="M3466" t="b">
        <v>0</v>
      </c>
      <c r="N3466">
        <v>93</v>
      </c>
      <c r="O3466" s="9">
        <f t="shared" si="378"/>
        <v>102.3236</v>
      </c>
      <c r="P3466" s="12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t="b">
        <v>1</v>
      </c>
      <c r="T3466" t="s">
        <v>8271</v>
      </c>
      <c r="U3466" s="6">
        <f t="shared" si="382"/>
        <v>42575.130057870367</v>
      </c>
      <c r="V3466" s="9">
        <f t="shared" si="384"/>
        <v>2016</v>
      </c>
      <c r="W3466" s="6">
        <f t="shared" si="383"/>
        <v>42605.130057870367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H3467" t="s">
        <v>8225</v>
      </c>
      <c r="I3467" t="s">
        <v>8247</v>
      </c>
      <c r="K3467">
        <v>1439136000</v>
      </c>
      <c r="L3467">
        <v>1436972472</v>
      </c>
      <c r="M3467" t="b">
        <v>0</v>
      </c>
      <c r="N3467">
        <v>36</v>
      </c>
      <c r="O3467" s="9">
        <f t="shared" si="378"/>
        <v>103</v>
      </c>
      <c r="P3467" s="12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t="b">
        <v>1</v>
      </c>
      <c r="T3467" t="s">
        <v>8271</v>
      </c>
      <c r="U3467" s="6">
        <f t="shared" si="382"/>
        <v>42200.625833333332</v>
      </c>
      <c r="V3467" s="9">
        <f t="shared" si="384"/>
        <v>2015</v>
      </c>
      <c r="W3467" s="6">
        <f t="shared" si="383"/>
        <v>42225.666666666672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H3468" t="s">
        <v>8224</v>
      </c>
      <c r="I3468" t="s">
        <v>8246</v>
      </c>
      <c r="K3468">
        <v>1461108450</v>
      </c>
      <c r="L3468">
        <v>1455928050</v>
      </c>
      <c r="M3468" t="b">
        <v>0</v>
      </c>
      <c r="N3468">
        <v>61</v>
      </c>
      <c r="O3468" s="9">
        <f t="shared" si="378"/>
        <v>127.14285714285714</v>
      </c>
      <c r="P3468" s="12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t="b">
        <v>1</v>
      </c>
      <c r="T3468" t="s">
        <v>8271</v>
      </c>
      <c r="U3468" s="6">
        <f t="shared" si="382"/>
        <v>42420.019097222219</v>
      </c>
      <c r="V3468" s="9">
        <f t="shared" si="384"/>
        <v>2016</v>
      </c>
      <c r="W3468" s="6">
        <f t="shared" si="383"/>
        <v>42479.977430555555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H3469" t="s">
        <v>8224</v>
      </c>
      <c r="I3469" t="s">
        <v>8246</v>
      </c>
      <c r="K3469">
        <v>1426864032</v>
      </c>
      <c r="L3469">
        <v>1424275632</v>
      </c>
      <c r="M3469" t="b">
        <v>0</v>
      </c>
      <c r="N3469">
        <v>47</v>
      </c>
      <c r="O3469" s="9">
        <f t="shared" si="378"/>
        <v>101</v>
      </c>
      <c r="P3469" s="12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t="b">
        <v>1</v>
      </c>
      <c r="T3469" t="s">
        <v>8271</v>
      </c>
      <c r="U3469" s="6">
        <f t="shared" si="382"/>
        <v>42053.671666666662</v>
      </c>
      <c r="V3469" s="9">
        <f t="shared" si="384"/>
        <v>2015</v>
      </c>
      <c r="W3469" s="6">
        <f t="shared" si="383"/>
        <v>42083.630000000005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H3470" t="s">
        <v>8224</v>
      </c>
      <c r="I3470" t="s">
        <v>8246</v>
      </c>
      <c r="K3470">
        <v>1474426800</v>
      </c>
      <c r="L3470">
        <v>1471976529</v>
      </c>
      <c r="M3470" t="b">
        <v>0</v>
      </c>
      <c r="N3470">
        <v>17</v>
      </c>
      <c r="O3470" s="9">
        <f t="shared" si="378"/>
        <v>121.78</v>
      </c>
      <c r="P3470" s="12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t="b">
        <v>1</v>
      </c>
      <c r="T3470" t="s">
        <v>8271</v>
      </c>
      <c r="U3470" s="6">
        <f t="shared" si="382"/>
        <v>42605.765381944446</v>
      </c>
      <c r="V3470" s="9">
        <f t="shared" si="384"/>
        <v>2016</v>
      </c>
      <c r="W3470" s="6">
        <f t="shared" si="383"/>
        <v>42634.125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H3471" t="s">
        <v>8224</v>
      </c>
      <c r="I3471" t="s">
        <v>8246</v>
      </c>
      <c r="K3471">
        <v>1461857045</v>
      </c>
      <c r="L3471">
        <v>1459265045</v>
      </c>
      <c r="M3471" t="b">
        <v>0</v>
      </c>
      <c r="N3471">
        <v>63</v>
      </c>
      <c r="O3471" s="9">
        <f t="shared" si="378"/>
        <v>113.39285714285714</v>
      </c>
      <c r="P3471" s="12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t="b">
        <v>1</v>
      </c>
      <c r="T3471" t="s">
        <v>8271</v>
      </c>
      <c r="U3471" s="6">
        <f t="shared" si="382"/>
        <v>42458.641724537039</v>
      </c>
      <c r="V3471" s="9">
        <f t="shared" si="384"/>
        <v>2016</v>
      </c>
      <c r="W3471" s="6">
        <f t="shared" si="383"/>
        <v>42488.641724537039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H3472" t="s">
        <v>8224</v>
      </c>
      <c r="I3472" t="s">
        <v>8246</v>
      </c>
      <c r="K3472">
        <v>1468618680</v>
      </c>
      <c r="L3472">
        <v>1465345902</v>
      </c>
      <c r="M3472" t="b">
        <v>0</v>
      </c>
      <c r="N3472">
        <v>9</v>
      </c>
      <c r="O3472" s="9">
        <f t="shared" si="378"/>
        <v>150</v>
      </c>
      <c r="P3472" s="1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t="b">
        <v>1</v>
      </c>
      <c r="T3472" t="s">
        <v>8271</v>
      </c>
      <c r="U3472" s="6">
        <f t="shared" si="382"/>
        <v>42529.022013888884</v>
      </c>
      <c r="V3472" s="9">
        <f t="shared" si="384"/>
        <v>2016</v>
      </c>
      <c r="W3472" s="6">
        <f t="shared" si="383"/>
        <v>42566.901388888888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H3473" t="s">
        <v>8225</v>
      </c>
      <c r="I3473" t="s">
        <v>8247</v>
      </c>
      <c r="K3473">
        <v>1409515200</v>
      </c>
      <c r="L3473">
        <v>1405971690</v>
      </c>
      <c r="M3473" t="b">
        <v>0</v>
      </c>
      <c r="N3473">
        <v>30</v>
      </c>
      <c r="O3473" s="9">
        <f t="shared" si="378"/>
        <v>214.6</v>
      </c>
      <c r="P3473" s="12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t="b">
        <v>1</v>
      </c>
      <c r="T3473" t="s">
        <v>8271</v>
      </c>
      <c r="U3473" s="6">
        <f t="shared" si="382"/>
        <v>41841.820486111115</v>
      </c>
      <c r="V3473" s="9">
        <f t="shared" si="384"/>
        <v>2014</v>
      </c>
      <c r="W3473" s="6">
        <f t="shared" si="383"/>
        <v>41882.833333333336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H3474" t="s">
        <v>8224</v>
      </c>
      <c r="I3474" t="s">
        <v>8246</v>
      </c>
      <c r="K3474">
        <v>1415253540</v>
      </c>
      <c r="L3474">
        <v>1413432331</v>
      </c>
      <c r="M3474" t="b">
        <v>0</v>
      </c>
      <c r="N3474">
        <v>23</v>
      </c>
      <c r="O3474" s="9">
        <f t="shared" si="378"/>
        <v>102.05</v>
      </c>
      <c r="P3474" s="12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t="b">
        <v>1</v>
      </c>
      <c r="T3474" t="s">
        <v>8271</v>
      </c>
      <c r="U3474" s="6">
        <f t="shared" si="382"/>
        <v>41928.170497685183</v>
      </c>
      <c r="V3474" s="9">
        <f t="shared" si="384"/>
        <v>2014</v>
      </c>
      <c r="W3474" s="6">
        <f t="shared" si="383"/>
        <v>41949.249305555553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H3475" t="s">
        <v>8224</v>
      </c>
      <c r="I3475" t="s">
        <v>8246</v>
      </c>
      <c r="K3475">
        <v>1426883220</v>
      </c>
      <c r="L3475">
        <v>1425067296</v>
      </c>
      <c r="M3475" t="b">
        <v>0</v>
      </c>
      <c r="N3475">
        <v>33</v>
      </c>
      <c r="O3475" s="9">
        <f t="shared" si="378"/>
        <v>100</v>
      </c>
      <c r="P3475" s="12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t="b">
        <v>1</v>
      </c>
      <c r="T3475" t="s">
        <v>8271</v>
      </c>
      <c r="U3475" s="6">
        <f t="shared" si="382"/>
        <v>42062.834444444445</v>
      </c>
      <c r="V3475" s="9">
        <f t="shared" si="384"/>
        <v>2015</v>
      </c>
      <c r="W3475" s="6">
        <f t="shared" si="383"/>
        <v>42083.852083333331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H3476" t="s">
        <v>8225</v>
      </c>
      <c r="I3476" t="s">
        <v>8247</v>
      </c>
      <c r="K3476">
        <v>1469016131</v>
      </c>
      <c r="L3476">
        <v>1466424131</v>
      </c>
      <c r="M3476" t="b">
        <v>0</v>
      </c>
      <c r="N3476">
        <v>39</v>
      </c>
      <c r="O3476" s="9">
        <f t="shared" si="378"/>
        <v>101</v>
      </c>
      <c r="P3476" s="12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t="b">
        <v>1</v>
      </c>
      <c r="T3476" t="s">
        <v>8271</v>
      </c>
      <c r="U3476" s="6">
        <f t="shared" si="382"/>
        <v>42541.501516203702</v>
      </c>
      <c r="V3476" s="9">
        <f t="shared" si="384"/>
        <v>2016</v>
      </c>
      <c r="W3476" s="6">
        <f t="shared" si="383"/>
        <v>42571.501516203702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H3477" t="s">
        <v>8225</v>
      </c>
      <c r="I3477" t="s">
        <v>8247</v>
      </c>
      <c r="K3477">
        <v>1414972800</v>
      </c>
      <c r="L3477">
        <v>1412629704</v>
      </c>
      <c r="M3477" t="b">
        <v>0</v>
      </c>
      <c r="N3477">
        <v>17</v>
      </c>
      <c r="O3477" s="9">
        <f t="shared" si="378"/>
        <v>113.33333333333333</v>
      </c>
      <c r="P3477" s="12">
        <f t="shared" si="379"/>
        <v>20</v>
      </c>
      <c r="Q3477" t="str">
        <f t="shared" si="380"/>
        <v>theater</v>
      </c>
      <c r="R3477" t="str">
        <f t="shared" si="381"/>
        <v>plays</v>
      </c>
      <c r="S3477" t="b">
        <v>1</v>
      </c>
      <c r="T3477" t="s">
        <v>8271</v>
      </c>
      <c r="U3477" s="6">
        <f t="shared" si="382"/>
        <v>41918.880833333329</v>
      </c>
      <c r="V3477" s="9">
        <f t="shared" si="384"/>
        <v>2014</v>
      </c>
      <c r="W3477" s="6">
        <f t="shared" si="383"/>
        <v>41946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H3478" t="s">
        <v>8224</v>
      </c>
      <c r="I3478" t="s">
        <v>8246</v>
      </c>
      <c r="K3478">
        <v>1414378800</v>
      </c>
      <c r="L3478">
        <v>1412836990</v>
      </c>
      <c r="M3478" t="b">
        <v>0</v>
      </c>
      <c r="N3478">
        <v>6</v>
      </c>
      <c r="O3478" s="9">
        <f t="shared" si="378"/>
        <v>104</v>
      </c>
      <c r="P3478" s="12">
        <f t="shared" si="379"/>
        <v>52</v>
      </c>
      <c r="Q3478" t="str">
        <f t="shared" si="380"/>
        <v>theater</v>
      </c>
      <c r="R3478" t="str">
        <f t="shared" si="381"/>
        <v>plays</v>
      </c>
      <c r="S3478" t="b">
        <v>1</v>
      </c>
      <c r="T3478" t="s">
        <v>8271</v>
      </c>
      <c r="U3478" s="6">
        <f t="shared" si="382"/>
        <v>41921.279976851853</v>
      </c>
      <c r="V3478" s="9">
        <f t="shared" si="384"/>
        <v>2014</v>
      </c>
      <c r="W3478" s="6">
        <f t="shared" si="383"/>
        <v>41939.125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H3479" t="s">
        <v>8224</v>
      </c>
      <c r="I3479" t="s">
        <v>8246</v>
      </c>
      <c r="K3479">
        <v>1431831600</v>
      </c>
      <c r="L3479">
        <v>1430761243</v>
      </c>
      <c r="M3479" t="b">
        <v>0</v>
      </c>
      <c r="N3479">
        <v>39</v>
      </c>
      <c r="O3479" s="9">
        <f t="shared" si="378"/>
        <v>115.33333333333333</v>
      </c>
      <c r="P3479" s="12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t="b">
        <v>1</v>
      </c>
      <c r="T3479" t="s">
        <v>8271</v>
      </c>
      <c r="U3479" s="6">
        <f t="shared" si="382"/>
        <v>42128.736608796295</v>
      </c>
      <c r="V3479" s="9">
        <f t="shared" si="384"/>
        <v>2015</v>
      </c>
      <c r="W3479" s="6">
        <f t="shared" si="383"/>
        <v>42141.125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H3480" t="s">
        <v>8224</v>
      </c>
      <c r="I3480" t="s">
        <v>8246</v>
      </c>
      <c r="K3480">
        <v>1426539600</v>
      </c>
      <c r="L3480">
        <v>1424296822</v>
      </c>
      <c r="M3480" t="b">
        <v>0</v>
      </c>
      <c r="N3480">
        <v>57</v>
      </c>
      <c r="O3480" s="9">
        <f t="shared" si="378"/>
        <v>112.85</v>
      </c>
      <c r="P3480" s="12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t="b">
        <v>1</v>
      </c>
      <c r="T3480" t="s">
        <v>8271</v>
      </c>
      <c r="U3480" s="6">
        <f t="shared" si="382"/>
        <v>42053.916921296295</v>
      </c>
      <c r="V3480" s="9">
        <f t="shared" si="384"/>
        <v>2015</v>
      </c>
      <c r="W3480" s="6">
        <f t="shared" si="383"/>
        <v>42079.875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H3481" t="s">
        <v>8225</v>
      </c>
      <c r="I3481" t="s">
        <v>8247</v>
      </c>
      <c r="K3481">
        <v>1403382680</v>
      </c>
      <c r="L3481">
        <v>1400790680</v>
      </c>
      <c r="M3481" t="b">
        <v>0</v>
      </c>
      <c r="N3481">
        <v>56</v>
      </c>
      <c r="O3481" s="9">
        <f t="shared" si="378"/>
        <v>127.86666666666666</v>
      </c>
      <c r="P3481" s="12">
        <f t="shared" si="379"/>
        <v>34.25</v>
      </c>
      <c r="Q3481" t="str">
        <f t="shared" si="380"/>
        <v>theater</v>
      </c>
      <c r="R3481" t="str">
        <f t="shared" si="381"/>
        <v>plays</v>
      </c>
      <c r="S3481" t="b">
        <v>1</v>
      </c>
      <c r="T3481" t="s">
        <v>8271</v>
      </c>
      <c r="U3481" s="6">
        <f t="shared" si="382"/>
        <v>41781.855092592596</v>
      </c>
      <c r="V3481" s="9">
        <f t="shared" si="384"/>
        <v>2014</v>
      </c>
      <c r="W3481" s="6">
        <f t="shared" si="383"/>
        <v>41811.855092592596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H3482" t="s">
        <v>8224</v>
      </c>
      <c r="I3482" t="s">
        <v>8246</v>
      </c>
      <c r="K3482">
        <v>1436562000</v>
      </c>
      <c r="L3482">
        <v>1434440227</v>
      </c>
      <c r="M3482" t="b">
        <v>0</v>
      </c>
      <c r="N3482">
        <v>13</v>
      </c>
      <c r="O3482" s="9">
        <f t="shared" si="378"/>
        <v>142.66666666666666</v>
      </c>
      <c r="P3482" s="1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t="b">
        <v>1</v>
      </c>
      <c r="T3482" t="s">
        <v>8271</v>
      </c>
      <c r="U3482" s="6">
        <f t="shared" si="382"/>
        <v>42171.317442129628</v>
      </c>
      <c r="V3482" s="9">
        <f t="shared" si="384"/>
        <v>2015</v>
      </c>
      <c r="W3482" s="6">
        <f t="shared" si="383"/>
        <v>42195.875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H3483" t="s">
        <v>8226</v>
      </c>
      <c r="I3483" t="s">
        <v>8248</v>
      </c>
      <c r="K3483">
        <v>1420178188</v>
      </c>
      <c r="L3483">
        <v>1418709388</v>
      </c>
      <c r="M3483" t="b">
        <v>0</v>
      </c>
      <c r="N3483">
        <v>95</v>
      </c>
      <c r="O3483" s="9">
        <f t="shared" si="378"/>
        <v>118.8</v>
      </c>
      <c r="P3483" s="12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t="b">
        <v>1</v>
      </c>
      <c r="T3483" t="s">
        <v>8271</v>
      </c>
      <c r="U3483" s="6">
        <f t="shared" si="382"/>
        <v>41989.247546296298</v>
      </c>
      <c r="V3483" s="9">
        <f t="shared" si="384"/>
        <v>2014</v>
      </c>
      <c r="W3483" s="6">
        <f t="shared" si="383"/>
        <v>42006.247546296298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H3484" t="s">
        <v>8225</v>
      </c>
      <c r="I3484" t="s">
        <v>8247</v>
      </c>
      <c r="K3484">
        <v>1404671466</v>
      </c>
      <c r="L3484">
        <v>1402079466</v>
      </c>
      <c r="M3484" t="b">
        <v>0</v>
      </c>
      <c r="N3484">
        <v>80</v>
      </c>
      <c r="O3484" s="9">
        <f t="shared" si="378"/>
        <v>138.33333333333334</v>
      </c>
      <c r="P3484" s="12">
        <f t="shared" si="379"/>
        <v>51.875</v>
      </c>
      <c r="Q3484" t="str">
        <f t="shared" si="380"/>
        <v>theater</v>
      </c>
      <c r="R3484" t="str">
        <f t="shared" si="381"/>
        <v>plays</v>
      </c>
      <c r="S3484" t="b">
        <v>1</v>
      </c>
      <c r="T3484" t="s">
        <v>8271</v>
      </c>
      <c r="U3484" s="6">
        <f t="shared" si="382"/>
        <v>41796.771597222221</v>
      </c>
      <c r="V3484" s="9">
        <f t="shared" si="384"/>
        <v>2014</v>
      </c>
      <c r="W3484" s="6">
        <f t="shared" si="383"/>
        <v>41826.771597222221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H3485" t="s">
        <v>8224</v>
      </c>
      <c r="I3485" t="s">
        <v>8246</v>
      </c>
      <c r="K3485">
        <v>1404403381</v>
      </c>
      <c r="L3485">
        <v>1401811381</v>
      </c>
      <c r="M3485" t="b">
        <v>0</v>
      </c>
      <c r="N3485">
        <v>133</v>
      </c>
      <c r="O3485" s="9">
        <f t="shared" si="378"/>
        <v>159.9402985074627</v>
      </c>
      <c r="P3485" s="12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t="b">
        <v>1</v>
      </c>
      <c r="T3485" t="s">
        <v>8271</v>
      </c>
      <c r="U3485" s="6">
        <f t="shared" si="382"/>
        <v>41793.668761574074</v>
      </c>
      <c r="V3485" s="9">
        <f t="shared" si="384"/>
        <v>2014</v>
      </c>
      <c r="W3485" s="6">
        <f t="shared" si="383"/>
        <v>41823.668761574074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H3486" t="s">
        <v>8224</v>
      </c>
      <c r="I3486" t="s">
        <v>8246</v>
      </c>
      <c r="K3486">
        <v>1466014499</v>
      </c>
      <c r="L3486">
        <v>1463422499</v>
      </c>
      <c r="M3486" t="b">
        <v>0</v>
      </c>
      <c r="N3486">
        <v>44</v>
      </c>
      <c r="O3486" s="9">
        <f t="shared" si="378"/>
        <v>114.24</v>
      </c>
      <c r="P3486" s="12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t="b">
        <v>1</v>
      </c>
      <c r="T3486" t="s">
        <v>8271</v>
      </c>
      <c r="U3486" s="6">
        <f t="shared" si="382"/>
        <v>42506.760405092587</v>
      </c>
      <c r="V3486" s="9">
        <f t="shared" si="384"/>
        <v>2016</v>
      </c>
      <c r="W3486" s="6">
        <f t="shared" si="383"/>
        <v>42536.760405092587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H3487" t="s">
        <v>8224</v>
      </c>
      <c r="I3487" t="s">
        <v>8246</v>
      </c>
      <c r="K3487">
        <v>1454431080</v>
      </c>
      <c r="L3487">
        <v>1451839080</v>
      </c>
      <c r="M3487" t="b">
        <v>0</v>
      </c>
      <c r="N3487">
        <v>30</v>
      </c>
      <c r="O3487" s="9">
        <f t="shared" si="378"/>
        <v>100.60606060606061</v>
      </c>
      <c r="P3487" s="12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t="b">
        <v>1</v>
      </c>
      <c r="T3487" t="s">
        <v>8271</v>
      </c>
      <c r="U3487" s="6">
        <f t="shared" si="382"/>
        <v>42372.693055555559</v>
      </c>
      <c r="V3487" s="9">
        <f t="shared" si="384"/>
        <v>2016</v>
      </c>
      <c r="W3487" s="6">
        <f t="shared" si="383"/>
        <v>42402.693055555559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H3488" t="s">
        <v>8224</v>
      </c>
      <c r="I3488" t="s">
        <v>8246</v>
      </c>
      <c r="K3488">
        <v>1433314740</v>
      </c>
      <c r="L3488">
        <v>1430600401</v>
      </c>
      <c r="M3488" t="b">
        <v>0</v>
      </c>
      <c r="N3488">
        <v>56</v>
      </c>
      <c r="O3488" s="9">
        <f t="shared" si="378"/>
        <v>155.19999999999999</v>
      </c>
      <c r="P3488" s="12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t="b">
        <v>1</v>
      </c>
      <c r="T3488" t="s">
        <v>8271</v>
      </c>
      <c r="U3488" s="6">
        <f t="shared" si="382"/>
        <v>42126.87501157407</v>
      </c>
      <c r="V3488" s="9">
        <f t="shared" si="384"/>
        <v>2015</v>
      </c>
      <c r="W3488" s="6">
        <f t="shared" si="383"/>
        <v>42158.290972222225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H3489" t="s">
        <v>8225</v>
      </c>
      <c r="I3489" t="s">
        <v>8247</v>
      </c>
      <c r="K3489">
        <v>1435185252</v>
      </c>
      <c r="L3489">
        <v>1432593252</v>
      </c>
      <c r="M3489" t="b">
        <v>0</v>
      </c>
      <c r="N3489">
        <v>66</v>
      </c>
      <c r="O3489" s="9">
        <f t="shared" si="378"/>
        <v>127.75</v>
      </c>
      <c r="P3489" s="12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t="b">
        <v>1</v>
      </c>
      <c r="T3489" t="s">
        <v>8271</v>
      </c>
      <c r="U3489" s="6">
        <f t="shared" si="382"/>
        <v>42149.940416666665</v>
      </c>
      <c r="V3489" s="9">
        <f t="shared" si="384"/>
        <v>2015</v>
      </c>
      <c r="W3489" s="6">
        <f t="shared" si="383"/>
        <v>42179.940416666665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H3490" t="s">
        <v>8224</v>
      </c>
      <c r="I3490" t="s">
        <v>8246</v>
      </c>
      <c r="K3490">
        <v>1429286400</v>
      </c>
      <c r="L3490">
        <v>1427221560</v>
      </c>
      <c r="M3490" t="b">
        <v>0</v>
      </c>
      <c r="N3490">
        <v>29</v>
      </c>
      <c r="O3490" s="9">
        <f t="shared" si="378"/>
        <v>121.2</v>
      </c>
      <c r="P3490" s="12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t="b">
        <v>1</v>
      </c>
      <c r="T3490" t="s">
        <v>8271</v>
      </c>
      <c r="U3490" s="6">
        <f t="shared" si="382"/>
        <v>42087.768055555556</v>
      </c>
      <c r="V3490" s="9">
        <f t="shared" si="384"/>
        <v>2015</v>
      </c>
      <c r="W3490" s="6">
        <f t="shared" si="383"/>
        <v>42111.666666666672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H3491" t="s">
        <v>8225</v>
      </c>
      <c r="I3491" t="s">
        <v>8247</v>
      </c>
      <c r="K3491">
        <v>1400965200</v>
      </c>
      <c r="L3491">
        <v>1398352531</v>
      </c>
      <c r="M3491" t="b">
        <v>0</v>
      </c>
      <c r="N3491">
        <v>72</v>
      </c>
      <c r="O3491" s="9">
        <f t="shared" si="378"/>
        <v>112.7</v>
      </c>
      <c r="P3491" s="12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t="b">
        <v>1</v>
      </c>
      <c r="T3491" t="s">
        <v>8271</v>
      </c>
      <c r="U3491" s="6">
        <f t="shared" si="382"/>
        <v>41753.635775462964</v>
      </c>
      <c r="V3491" s="9">
        <f t="shared" si="384"/>
        <v>2014</v>
      </c>
      <c r="W3491" s="6">
        <f t="shared" si="383"/>
        <v>41783.875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H3492" t="s">
        <v>8224</v>
      </c>
      <c r="I3492" t="s">
        <v>8246</v>
      </c>
      <c r="K3492">
        <v>1460574924</v>
      </c>
      <c r="L3492">
        <v>1457982924</v>
      </c>
      <c r="M3492" t="b">
        <v>0</v>
      </c>
      <c r="N3492">
        <v>27</v>
      </c>
      <c r="O3492" s="9">
        <f t="shared" si="378"/>
        <v>127.5</v>
      </c>
      <c r="P3492" s="1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t="b">
        <v>1</v>
      </c>
      <c r="T3492" t="s">
        <v>8271</v>
      </c>
      <c r="U3492" s="6">
        <f t="shared" si="382"/>
        <v>42443.802361111113</v>
      </c>
      <c r="V3492" s="9">
        <f t="shared" si="384"/>
        <v>2016</v>
      </c>
      <c r="W3492" s="6">
        <f t="shared" si="383"/>
        <v>42473.802361111113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H3493" t="s">
        <v>8224</v>
      </c>
      <c r="I3493" t="s">
        <v>8246</v>
      </c>
      <c r="K3493">
        <v>1431928784</v>
      </c>
      <c r="L3493">
        <v>1430114384</v>
      </c>
      <c r="M3493" t="b">
        <v>0</v>
      </c>
      <c r="N3493">
        <v>10</v>
      </c>
      <c r="O3493" s="9">
        <f t="shared" si="378"/>
        <v>158.19999999999999</v>
      </c>
      <c r="P3493" s="12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t="b">
        <v>1</v>
      </c>
      <c r="T3493" t="s">
        <v>8271</v>
      </c>
      <c r="U3493" s="6">
        <f t="shared" si="382"/>
        <v>42121.249814814815</v>
      </c>
      <c r="V3493" s="9">
        <f t="shared" si="384"/>
        <v>2015</v>
      </c>
      <c r="W3493" s="6">
        <f t="shared" si="383"/>
        <v>42142.249814814815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H3494" t="s">
        <v>8224</v>
      </c>
      <c r="I3494" t="s">
        <v>8246</v>
      </c>
      <c r="K3494">
        <v>1445818397</v>
      </c>
      <c r="L3494">
        <v>1442794397</v>
      </c>
      <c r="M3494" t="b">
        <v>0</v>
      </c>
      <c r="N3494">
        <v>35</v>
      </c>
      <c r="O3494" s="9">
        <f t="shared" si="378"/>
        <v>105.26894736842105</v>
      </c>
      <c r="P3494" s="12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t="b">
        <v>1</v>
      </c>
      <c r="T3494" t="s">
        <v>8271</v>
      </c>
      <c r="U3494" s="6">
        <f t="shared" si="382"/>
        <v>42268.009224537032</v>
      </c>
      <c r="V3494" s="9">
        <f t="shared" si="384"/>
        <v>2015</v>
      </c>
      <c r="W3494" s="6">
        <f t="shared" si="383"/>
        <v>42303.009224537032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H3495" t="s">
        <v>8224</v>
      </c>
      <c r="I3495" t="s">
        <v>8246</v>
      </c>
      <c r="K3495">
        <v>1408252260</v>
      </c>
      <c r="L3495">
        <v>1406580436</v>
      </c>
      <c r="M3495" t="b">
        <v>0</v>
      </c>
      <c r="N3495">
        <v>29</v>
      </c>
      <c r="O3495" s="9">
        <f t="shared" si="378"/>
        <v>100</v>
      </c>
      <c r="P3495" s="12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t="b">
        <v>1</v>
      </c>
      <c r="T3495" t="s">
        <v>8271</v>
      </c>
      <c r="U3495" s="6">
        <f t="shared" si="382"/>
        <v>41848.866157407407</v>
      </c>
      <c r="V3495" s="9">
        <f t="shared" si="384"/>
        <v>2014</v>
      </c>
      <c r="W3495" s="6">
        <f t="shared" si="383"/>
        <v>41868.21597222222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H3496" t="s">
        <v>8224</v>
      </c>
      <c r="I3496" t="s">
        <v>8246</v>
      </c>
      <c r="K3496">
        <v>1480140000</v>
      </c>
      <c r="L3496">
        <v>1479186575</v>
      </c>
      <c r="M3496" t="b">
        <v>0</v>
      </c>
      <c r="N3496">
        <v>13</v>
      </c>
      <c r="O3496" s="9">
        <f t="shared" si="378"/>
        <v>100</v>
      </c>
      <c r="P3496" s="12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t="b">
        <v>1</v>
      </c>
      <c r="T3496" t="s">
        <v>8271</v>
      </c>
      <c r="U3496" s="6">
        <f t="shared" si="382"/>
        <v>42689.214988425927</v>
      </c>
      <c r="V3496" s="9">
        <f t="shared" si="384"/>
        <v>2016</v>
      </c>
      <c r="W3496" s="6">
        <f t="shared" si="383"/>
        <v>42700.25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H3497" t="s">
        <v>8229</v>
      </c>
      <c r="I3497" t="s">
        <v>8251</v>
      </c>
      <c r="K3497">
        <v>1414862280</v>
      </c>
      <c r="L3497">
        <v>1412360309</v>
      </c>
      <c r="M3497" t="b">
        <v>0</v>
      </c>
      <c r="N3497">
        <v>72</v>
      </c>
      <c r="O3497" s="9">
        <f t="shared" si="378"/>
        <v>106.86</v>
      </c>
      <c r="P3497" s="12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t="b">
        <v>1</v>
      </c>
      <c r="T3497" t="s">
        <v>8271</v>
      </c>
      <c r="U3497" s="6">
        <f t="shared" si="382"/>
        <v>41915.762835648144</v>
      </c>
      <c r="V3497" s="9">
        <f t="shared" si="384"/>
        <v>2014</v>
      </c>
      <c r="W3497" s="6">
        <f t="shared" si="383"/>
        <v>41944.720833333333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H3498" t="s">
        <v>8224</v>
      </c>
      <c r="I3498" t="s">
        <v>8246</v>
      </c>
      <c r="K3498">
        <v>1473625166</v>
      </c>
      <c r="L3498">
        <v>1470169166</v>
      </c>
      <c r="M3498" t="b">
        <v>0</v>
      </c>
      <c r="N3498">
        <v>78</v>
      </c>
      <c r="O3498" s="9">
        <f t="shared" si="378"/>
        <v>124.4</v>
      </c>
      <c r="P3498" s="12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t="b">
        <v>1</v>
      </c>
      <c r="T3498" t="s">
        <v>8271</v>
      </c>
      <c r="U3498" s="6">
        <f t="shared" si="382"/>
        <v>42584.846828703703</v>
      </c>
      <c r="V3498" s="9">
        <f t="shared" si="384"/>
        <v>2016</v>
      </c>
      <c r="W3498" s="6">
        <f t="shared" si="383"/>
        <v>42624.846828703703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H3499" t="s">
        <v>8224</v>
      </c>
      <c r="I3499" t="s">
        <v>8246</v>
      </c>
      <c r="K3499">
        <v>1464904800</v>
      </c>
      <c r="L3499">
        <v>1463852904</v>
      </c>
      <c r="M3499" t="b">
        <v>0</v>
      </c>
      <c r="N3499">
        <v>49</v>
      </c>
      <c r="O3499" s="9">
        <f t="shared" si="378"/>
        <v>108.70406189555126</v>
      </c>
      <c r="P3499" s="12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t="b">
        <v>1</v>
      </c>
      <c r="T3499" t="s">
        <v>8271</v>
      </c>
      <c r="U3499" s="6">
        <f t="shared" si="382"/>
        <v>42511.741944444446</v>
      </c>
      <c r="V3499" s="9">
        <f t="shared" si="384"/>
        <v>2016</v>
      </c>
      <c r="W3499" s="6">
        <f t="shared" si="383"/>
        <v>42523.916666666672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H3500" t="s">
        <v>8229</v>
      </c>
      <c r="I3500" t="s">
        <v>8251</v>
      </c>
      <c r="K3500">
        <v>1464471840</v>
      </c>
      <c r="L3500">
        <v>1459309704</v>
      </c>
      <c r="M3500" t="b">
        <v>0</v>
      </c>
      <c r="N3500">
        <v>42</v>
      </c>
      <c r="O3500" s="9">
        <f t="shared" si="378"/>
        <v>102.42424242424242</v>
      </c>
      <c r="P3500" s="12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t="b">
        <v>1</v>
      </c>
      <c r="T3500" t="s">
        <v>8271</v>
      </c>
      <c r="U3500" s="6">
        <f t="shared" si="382"/>
        <v>42459.15861111111</v>
      </c>
      <c r="V3500" s="9">
        <f t="shared" si="384"/>
        <v>2016</v>
      </c>
      <c r="W3500" s="6">
        <f t="shared" si="383"/>
        <v>42518.905555555553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H3501" t="s">
        <v>8224</v>
      </c>
      <c r="I3501" t="s">
        <v>8246</v>
      </c>
      <c r="K3501">
        <v>1435733940</v>
      </c>
      <c r="L3501">
        <v>1431046325</v>
      </c>
      <c r="M3501" t="b">
        <v>0</v>
      </c>
      <c r="N3501">
        <v>35</v>
      </c>
      <c r="O3501" s="9">
        <f t="shared" si="378"/>
        <v>105.5</v>
      </c>
      <c r="P3501" s="12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t="b">
        <v>1</v>
      </c>
      <c r="T3501" t="s">
        <v>8271</v>
      </c>
      <c r="U3501" s="6">
        <f t="shared" si="382"/>
        <v>42132.036168981482</v>
      </c>
      <c r="V3501" s="9">
        <f t="shared" si="384"/>
        <v>2015</v>
      </c>
      <c r="W3501" s="6">
        <f t="shared" si="383"/>
        <v>42186.290972222225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H3502" t="s">
        <v>8224</v>
      </c>
      <c r="I3502" t="s">
        <v>8246</v>
      </c>
      <c r="K3502">
        <v>1457326740</v>
      </c>
      <c r="L3502">
        <v>1455919438</v>
      </c>
      <c r="M3502" t="b">
        <v>0</v>
      </c>
      <c r="N3502">
        <v>42</v>
      </c>
      <c r="O3502" s="9">
        <f t="shared" si="378"/>
        <v>106.3</v>
      </c>
      <c r="P3502" s="1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t="b">
        <v>1</v>
      </c>
      <c r="T3502" t="s">
        <v>8271</v>
      </c>
      <c r="U3502" s="6">
        <f t="shared" si="382"/>
        <v>42419.919421296298</v>
      </c>
      <c r="V3502" s="9">
        <f t="shared" si="384"/>
        <v>2016</v>
      </c>
      <c r="W3502" s="6">
        <f t="shared" si="383"/>
        <v>42436.207638888889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H3503" t="s">
        <v>8225</v>
      </c>
      <c r="I3503" t="s">
        <v>8247</v>
      </c>
      <c r="K3503">
        <v>1441995595</v>
      </c>
      <c r="L3503">
        <v>1439835595</v>
      </c>
      <c r="M3503" t="b">
        <v>0</v>
      </c>
      <c r="N3503">
        <v>42</v>
      </c>
      <c r="O3503" s="9">
        <f t="shared" si="378"/>
        <v>100.66666666666667</v>
      </c>
      <c r="P3503" s="12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t="b">
        <v>1</v>
      </c>
      <c r="T3503" t="s">
        <v>8271</v>
      </c>
      <c r="U3503" s="6">
        <f t="shared" si="382"/>
        <v>42233.763831018514</v>
      </c>
      <c r="V3503" s="9">
        <f t="shared" si="384"/>
        <v>2015</v>
      </c>
      <c r="W3503" s="6">
        <f t="shared" si="383"/>
        <v>42258.763831018514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H3504" t="s">
        <v>8224</v>
      </c>
      <c r="I3504" t="s">
        <v>8246</v>
      </c>
      <c r="K3504">
        <v>1458100740</v>
      </c>
      <c r="L3504">
        <v>1456862924</v>
      </c>
      <c r="M3504" t="b">
        <v>0</v>
      </c>
      <c r="N3504">
        <v>31</v>
      </c>
      <c r="O3504" s="9">
        <f t="shared" si="378"/>
        <v>105.4</v>
      </c>
      <c r="P3504" s="12">
        <f t="shared" si="379"/>
        <v>136</v>
      </c>
      <c r="Q3504" t="str">
        <f t="shared" si="380"/>
        <v>theater</v>
      </c>
      <c r="R3504" t="str">
        <f t="shared" si="381"/>
        <v>plays</v>
      </c>
      <c r="S3504" t="b">
        <v>1</v>
      </c>
      <c r="T3504" t="s">
        <v>8271</v>
      </c>
      <c r="U3504" s="6">
        <f t="shared" si="382"/>
        <v>42430.839398148149</v>
      </c>
      <c r="V3504" s="9">
        <f t="shared" si="384"/>
        <v>2016</v>
      </c>
      <c r="W3504" s="6">
        <f t="shared" si="383"/>
        <v>42445.165972222225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H3505" t="s">
        <v>8225</v>
      </c>
      <c r="I3505" t="s">
        <v>8247</v>
      </c>
      <c r="K3505">
        <v>1469359728</v>
      </c>
      <c r="L3505">
        <v>1466767728</v>
      </c>
      <c r="M3505" t="b">
        <v>0</v>
      </c>
      <c r="N3505">
        <v>38</v>
      </c>
      <c r="O3505" s="9">
        <f t="shared" si="378"/>
        <v>107.56</v>
      </c>
      <c r="P3505" s="12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t="b">
        <v>1</v>
      </c>
      <c r="T3505" t="s">
        <v>8271</v>
      </c>
      <c r="U3505" s="6">
        <f t="shared" si="382"/>
        <v>42545.478333333333</v>
      </c>
      <c r="V3505" s="9">
        <f t="shared" si="384"/>
        <v>2016</v>
      </c>
      <c r="W3505" s="6">
        <f t="shared" si="383"/>
        <v>42575.478333333333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H3506" t="s">
        <v>8224</v>
      </c>
      <c r="I3506" t="s">
        <v>8246</v>
      </c>
      <c r="K3506">
        <v>1447959491</v>
      </c>
      <c r="L3506">
        <v>1445363891</v>
      </c>
      <c r="M3506" t="b">
        <v>0</v>
      </c>
      <c r="N3506">
        <v>8</v>
      </c>
      <c r="O3506" s="9">
        <f t="shared" si="378"/>
        <v>100</v>
      </c>
      <c r="P3506" s="12">
        <f t="shared" si="379"/>
        <v>125</v>
      </c>
      <c r="Q3506" t="str">
        <f t="shared" si="380"/>
        <v>theater</v>
      </c>
      <c r="R3506" t="str">
        <f t="shared" si="381"/>
        <v>plays</v>
      </c>
      <c r="S3506" t="b">
        <v>1</v>
      </c>
      <c r="T3506" t="s">
        <v>8271</v>
      </c>
      <c r="U3506" s="6">
        <f t="shared" si="382"/>
        <v>42297.748738425929</v>
      </c>
      <c r="V3506" s="9">
        <f t="shared" si="384"/>
        <v>2015</v>
      </c>
      <c r="W3506" s="6">
        <f t="shared" si="383"/>
        <v>42327.790405092594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H3507" t="s">
        <v>8224</v>
      </c>
      <c r="I3507" t="s">
        <v>8246</v>
      </c>
      <c r="K3507">
        <v>1399953600</v>
      </c>
      <c r="L3507">
        <v>1398983245</v>
      </c>
      <c r="M3507" t="b">
        <v>0</v>
      </c>
      <c r="N3507">
        <v>39</v>
      </c>
      <c r="O3507" s="9">
        <f t="shared" si="378"/>
        <v>103.76</v>
      </c>
      <c r="P3507" s="12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t="b">
        <v>1</v>
      </c>
      <c r="T3507" t="s">
        <v>8271</v>
      </c>
      <c r="U3507" s="6">
        <f t="shared" si="382"/>
        <v>41760.935706018521</v>
      </c>
      <c r="V3507" s="9">
        <f t="shared" si="384"/>
        <v>2014</v>
      </c>
      <c r="W3507" s="6">
        <f t="shared" si="383"/>
        <v>41772.166666666664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H3508" t="s">
        <v>8224</v>
      </c>
      <c r="I3508" t="s">
        <v>8246</v>
      </c>
      <c r="K3508">
        <v>1408815440</v>
      </c>
      <c r="L3508">
        <v>1404927440</v>
      </c>
      <c r="M3508" t="b">
        <v>0</v>
      </c>
      <c r="N3508">
        <v>29</v>
      </c>
      <c r="O3508" s="9">
        <f t="shared" si="378"/>
        <v>101.5</v>
      </c>
      <c r="P3508" s="12">
        <f t="shared" si="379"/>
        <v>105</v>
      </c>
      <c r="Q3508" t="str">
        <f t="shared" si="380"/>
        <v>theater</v>
      </c>
      <c r="R3508" t="str">
        <f t="shared" si="381"/>
        <v>plays</v>
      </c>
      <c r="S3508" t="b">
        <v>1</v>
      </c>
      <c r="T3508" t="s">
        <v>8271</v>
      </c>
      <c r="U3508" s="6">
        <f t="shared" si="382"/>
        <v>41829.734259259261</v>
      </c>
      <c r="V3508" s="9">
        <f t="shared" si="384"/>
        <v>2014</v>
      </c>
      <c r="W3508" s="6">
        <f t="shared" si="383"/>
        <v>41874.734259259261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H3509" t="s">
        <v>8224</v>
      </c>
      <c r="I3509" t="s">
        <v>8246</v>
      </c>
      <c r="K3509">
        <v>1464732537</v>
      </c>
      <c r="L3509">
        <v>1462140537</v>
      </c>
      <c r="M3509" t="b">
        <v>0</v>
      </c>
      <c r="N3509">
        <v>72</v>
      </c>
      <c r="O3509" s="9">
        <f t="shared" si="378"/>
        <v>104.4</v>
      </c>
      <c r="P3509" s="12">
        <f t="shared" si="379"/>
        <v>145</v>
      </c>
      <c r="Q3509" t="str">
        <f t="shared" si="380"/>
        <v>theater</v>
      </c>
      <c r="R3509" t="str">
        <f t="shared" si="381"/>
        <v>plays</v>
      </c>
      <c r="S3509" t="b">
        <v>1</v>
      </c>
      <c r="T3509" t="s">
        <v>8271</v>
      </c>
      <c r="U3509" s="6">
        <f t="shared" si="382"/>
        <v>42491.92288194444</v>
      </c>
      <c r="V3509" s="9">
        <f t="shared" si="384"/>
        <v>2016</v>
      </c>
      <c r="W3509" s="6">
        <f t="shared" si="383"/>
        <v>42521.92288194444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H3510" t="s">
        <v>8225</v>
      </c>
      <c r="I3510" t="s">
        <v>8247</v>
      </c>
      <c r="K3510">
        <v>1462914000</v>
      </c>
      <c r="L3510">
        <v>1460914253</v>
      </c>
      <c r="M3510" t="b">
        <v>0</v>
      </c>
      <c r="N3510">
        <v>15</v>
      </c>
      <c r="O3510" s="9">
        <f t="shared" si="378"/>
        <v>180</v>
      </c>
      <c r="P3510" s="12">
        <f t="shared" si="379"/>
        <v>12</v>
      </c>
      <c r="Q3510" t="str">
        <f t="shared" si="380"/>
        <v>theater</v>
      </c>
      <c r="R3510" t="str">
        <f t="shared" si="381"/>
        <v>plays</v>
      </c>
      <c r="S3510" t="b">
        <v>1</v>
      </c>
      <c r="T3510" t="s">
        <v>8271</v>
      </c>
      <c r="U3510" s="6">
        <f t="shared" si="382"/>
        <v>42477.729780092588</v>
      </c>
      <c r="V3510" s="9">
        <f t="shared" si="384"/>
        <v>2016</v>
      </c>
      <c r="W3510" s="6">
        <f t="shared" si="383"/>
        <v>42500.875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H3511" t="s">
        <v>8224</v>
      </c>
      <c r="I3511" t="s">
        <v>8246</v>
      </c>
      <c r="K3511">
        <v>1416545700</v>
      </c>
      <c r="L3511">
        <v>1415392666</v>
      </c>
      <c r="M3511" t="b">
        <v>0</v>
      </c>
      <c r="N3511">
        <v>33</v>
      </c>
      <c r="O3511" s="9">
        <f t="shared" si="378"/>
        <v>106.33333333333333</v>
      </c>
      <c r="P3511" s="12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t="b">
        <v>1</v>
      </c>
      <c r="T3511" t="s">
        <v>8271</v>
      </c>
      <c r="U3511" s="6">
        <f t="shared" si="382"/>
        <v>41950.859560185185</v>
      </c>
      <c r="V3511" s="9">
        <f t="shared" si="384"/>
        <v>2014</v>
      </c>
      <c r="W3511" s="6">
        <f t="shared" si="383"/>
        <v>41964.204861111109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H3512" t="s">
        <v>8224</v>
      </c>
      <c r="I3512" t="s">
        <v>8246</v>
      </c>
      <c r="K3512">
        <v>1404312846</v>
      </c>
      <c r="L3512">
        <v>1402584846</v>
      </c>
      <c r="M3512" t="b">
        <v>0</v>
      </c>
      <c r="N3512">
        <v>15</v>
      </c>
      <c r="O3512" s="9">
        <f t="shared" si="378"/>
        <v>100.55555555555556</v>
      </c>
      <c r="P3512" s="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t="b">
        <v>1</v>
      </c>
      <c r="T3512" t="s">
        <v>8271</v>
      </c>
      <c r="U3512" s="6">
        <f t="shared" si="382"/>
        <v>41802.62090277778</v>
      </c>
      <c r="V3512" s="9">
        <f t="shared" si="384"/>
        <v>2014</v>
      </c>
      <c r="W3512" s="6">
        <f t="shared" si="383"/>
        <v>41822.62090277778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H3513" t="s">
        <v>8225</v>
      </c>
      <c r="I3513" t="s">
        <v>8247</v>
      </c>
      <c r="K3513">
        <v>1415385000</v>
      </c>
      <c r="L3513">
        <v>1413406695</v>
      </c>
      <c r="M3513" t="b">
        <v>0</v>
      </c>
      <c r="N3513">
        <v>19</v>
      </c>
      <c r="O3513" s="9">
        <f t="shared" si="378"/>
        <v>101.2</v>
      </c>
      <c r="P3513" s="12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t="b">
        <v>1</v>
      </c>
      <c r="T3513" t="s">
        <v>8271</v>
      </c>
      <c r="U3513" s="6">
        <f t="shared" si="382"/>
        <v>41927.873784722222</v>
      </c>
      <c r="V3513" s="9">
        <f t="shared" si="384"/>
        <v>2014</v>
      </c>
      <c r="W3513" s="6">
        <f t="shared" si="383"/>
        <v>41950.770833333336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H3514" t="s">
        <v>8225</v>
      </c>
      <c r="I3514" t="s">
        <v>8247</v>
      </c>
      <c r="K3514">
        <v>1429789992</v>
      </c>
      <c r="L3514">
        <v>1424609592</v>
      </c>
      <c r="M3514" t="b">
        <v>0</v>
      </c>
      <c r="N3514">
        <v>17</v>
      </c>
      <c r="O3514" s="9">
        <f t="shared" si="378"/>
        <v>100</v>
      </c>
      <c r="P3514" s="12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t="b">
        <v>1</v>
      </c>
      <c r="T3514" t="s">
        <v>8271</v>
      </c>
      <c r="U3514" s="6">
        <f t="shared" si="382"/>
        <v>42057.536944444444</v>
      </c>
      <c r="V3514" s="9">
        <f t="shared" si="384"/>
        <v>2015</v>
      </c>
      <c r="W3514" s="6">
        <f t="shared" si="383"/>
        <v>42117.49527777778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H3515" t="s">
        <v>8224</v>
      </c>
      <c r="I3515" t="s">
        <v>8246</v>
      </c>
      <c r="K3515">
        <v>1401857940</v>
      </c>
      <c r="L3515">
        <v>1400725112</v>
      </c>
      <c r="M3515" t="b">
        <v>0</v>
      </c>
      <c r="N3515">
        <v>44</v>
      </c>
      <c r="O3515" s="9">
        <f t="shared" si="378"/>
        <v>118.39285714285714</v>
      </c>
      <c r="P3515" s="12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t="b">
        <v>1</v>
      </c>
      <c r="T3515" t="s">
        <v>8271</v>
      </c>
      <c r="U3515" s="6">
        <f t="shared" si="382"/>
        <v>41781.096203703702</v>
      </c>
      <c r="V3515" s="9">
        <f t="shared" si="384"/>
        <v>2014</v>
      </c>
      <c r="W3515" s="6">
        <f t="shared" si="383"/>
        <v>41794.207638888889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H3516" t="s">
        <v>8224</v>
      </c>
      <c r="I3516" t="s">
        <v>8246</v>
      </c>
      <c r="K3516">
        <v>1422853140</v>
      </c>
      <c r="L3516">
        <v>1421439552</v>
      </c>
      <c r="M3516" t="b">
        <v>0</v>
      </c>
      <c r="N3516">
        <v>10</v>
      </c>
      <c r="O3516" s="9">
        <f t="shared" si="378"/>
        <v>110</v>
      </c>
      <c r="P3516" s="12">
        <f t="shared" si="379"/>
        <v>55</v>
      </c>
      <c r="Q3516" t="str">
        <f t="shared" si="380"/>
        <v>theater</v>
      </c>
      <c r="R3516" t="str">
        <f t="shared" si="381"/>
        <v>plays</v>
      </c>
      <c r="S3516" t="b">
        <v>1</v>
      </c>
      <c r="T3516" t="s">
        <v>8271</v>
      </c>
      <c r="U3516" s="6">
        <f t="shared" si="382"/>
        <v>42020.846666666665</v>
      </c>
      <c r="V3516" s="9">
        <f t="shared" si="384"/>
        <v>2015</v>
      </c>
      <c r="W3516" s="6">
        <f t="shared" si="383"/>
        <v>42037.207638888889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H3517" t="s">
        <v>8224</v>
      </c>
      <c r="I3517" t="s">
        <v>8246</v>
      </c>
      <c r="K3517">
        <v>1433097171</v>
      </c>
      <c r="L3517">
        <v>1430505171</v>
      </c>
      <c r="M3517" t="b">
        <v>0</v>
      </c>
      <c r="N3517">
        <v>46</v>
      </c>
      <c r="O3517" s="9">
        <f t="shared" si="378"/>
        <v>102.66666666666667</v>
      </c>
      <c r="P3517" s="12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t="b">
        <v>1</v>
      </c>
      <c r="T3517" t="s">
        <v>8271</v>
      </c>
      <c r="U3517" s="6">
        <f t="shared" si="382"/>
        <v>42125.772812499999</v>
      </c>
      <c r="V3517" s="9">
        <f t="shared" si="384"/>
        <v>2015</v>
      </c>
      <c r="W3517" s="6">
        <f t="shared" si="383"/>
        <v>42155.772812499999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H3518" t="s">
        <v>8224</v>
      </c>
      <c r="I3518" t="s">
        <v>8246</v>
      </c>
      <c r="K3518">
        <v>1410145200</v>
      </c>
      <c r="L3518">
        <v>1407197670</v>
      </c>
      <c r="M3518" t="b">
        <v>0</v>
      </c>
      <c r="N3518">
        <v>11</v>
      </c>
      <c r="O3518" s="9">
        <f t="shared" si="378"/>
        <v>100</v>
      </c>
      <c r="P3518" s="12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t="b">
        <v>1</v>
      </c>
      <c r="T3518" t="s">
        <v>8271</v>
      </c>
      <c r="U3518" s="6">
        <f t="shared" si="382"/>
        <v>41856.010069444441</v>
      </c>
      <c r="V3518" s="9">
        <f t="shared" si="384"/>
        <v>2014</v>
      </c>
      <c r="W3518" s="6">
        <f t="shared" si="383"/>
        <v>41890.125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H3519" t="s">
        <v>8225</v>
      </c>
      <c r="I3519" t="s">
        <v>8247</v>
      </c>
      <c r="K3519">
        <v>1404471600</v>
      </c>
      <c r="L3519">
        <v>1401910634</v>
      </c>
      <c r="M3519" t="b">
        <v>0</v>
      </c>
      <c r="N3519">
        <v>13</v>
      </c>
      <c r="O3519" s="9">
        <f t="shared" si="378"/>
        <v>100</v>
      </c>
      <c r="P3519" s="12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t="b">
        <v>1</v>
      </c>
      <c r="T3519" t="s">
        <v>8271</v>
      </c>
      <c r="U3519" s="6">
        <f t="shared" si="382"/>
        <v>41794.817523148144</v>
      </c>
      <c r="V3519" s="9">
        <f t="shared" si="384"/>
        <v>2014</v>
      </c>
      <c r="W3519" s="6">
        <f t="shared" si="383"/>
        <v>41824.458333333336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H3520" t="s">
        <v>8224</v>
      </c>
      <c r="I3520" t="s">
        <v>8246</v>
      </c>
      <c r="K3520">
        <v>1412259660</v>
      </c>
      <c r="L3520">
        <v>1410461299</v>
      </c>
      <c r="M3520" t="b">
        <v>0</v>
      </c>
      <c r="N3520">
        <v>33</v>
      </c>
      <c r="O3520" s="9">
        <f t="shared" si="378"/>
        <v>110.04600000000001</v>
      </c>
      <c r="P3520" s="12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t="b">
        <v>1</v>
      </c>
      <c r="T3520" t="s">
        <v>8271</v>
      </c>
      <c r="U3520" s="6">
        <f t="shared" si="382"/>
        <v>41893.783553240741</v>
      </c>
      <c r="V3520" s="9">
        <f t="shared" si="384"/>
        <v>2014</v>
      </c>
      <c r="W3520" s="6">
        <f t="shared" si="383"/>
        <v>41914.597916666666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H3521" t="s">
        <v>8225</v>
      </c>
      <c r="I3521" t="s">
        <v>8247</v>
      </c>
      <c r="K3521">
        <v>1425478950</v>
      </c>
      <c r="L3521">
        <v>1422886950</v>
      </c>
      <c r="M3521" t="b">
        <v>0</v>
      </c>
      <c r="N3521">
        <v>28</v>
      </c>
      <c r="O3521" s="9">
        <f t="shared" si="378"/>
        <v>101.35</v>
      </c>
      <c r="P3521" s="12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t="b">
        <v>1</v>
      </c>
      <c r="T3521" t="s">
        <v>8271</v>
      </c>
      <c r="U3521" s="6">
        <f t="shared" si="382"/>
        <v>42037.598958333328</v>
      </c>
      <c r="V3521" s="9">
        <f t="shared" si="384"/>
        <v>2015</v>
      </c>
      <c r="W3521" s="6">
        <f t="shared" si="383"/>
        <v>42067.598958333328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H3522" t="s">
        <v>8225</v>
      </c>
      <c r="I3522" t="s">
        <v>8247</v>
      </c>
      <c r="K3522">
        <v>1441547220</v>
      </c>
      <c r="L3522">
        <v>1439322412</v>
      </c>
      <c r="M3522" t="b">
        <v>0</v>
      </c>
      <c r="N3522">
        <v>21</v>
      </c>
      <c r="O3522" s="9">
        <f t="shared" si="378"/>
        <v>100.75</v>
      </c>
      <c r="P3522" s="12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t="b">
        <v>1</v>
      </c>
      <c r="T3522" t="s">
        <v>8271</v>
      </c>
      <c r="U3522" s="6">
        <f t="shared" si="382"/>
        <v>42227.824212962965</v>
      </c>
      <c r="V3522" s="9">
        <f t="shared" si="384"/>
        <v>2015</v>
      </c>
      <c r="W3522" s="6">
        <f t="shared" si="383"/>
        <v>42253.57430555555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H3523" t="s">
        <v>8224</v>
      </c>
      <c r="I3523" t="s">
        <v>8246</v>
      </c>
      <c r="K3523">
        <v>1411980020</v>
      </c>
      <c r="L3523">
        <v>1409388020</v>
      </c>
      <c r="M3523" t="b">
        <v>0</v>
      </c>
      <c r="N3523">
        <v>13</v>
      </c>
      <c r="O3523" s="9">
        <f t="shared" ref="O3523:O3586" si="385">E3523*100/D3523</f>
        <v>169.42857142857142</v>
      </c>
      <c r="P3523" s="12">
        <f t="shared" ref="P3523:P3586" si="386">IF(N3523=0,0,E3523/N3523)</f>
        <v>45.615384615384613</v>
      </c>
      <c r="Q3523" t="str">
        <f t="shared" ref="Q3523:Q3586" si="387">LEFT(T3523,FIND("/",T3523)-1)</f>
        <v>theater</v>
      </c>
      <c r="R3523" t="str">
        <f t="shared" ref="R3523:R3586" si="388">RIGHT(T3523,LEN(T3523)-FIND("/",T3523))</f>
        <v>plays</v>
      </c>
      <c r="S3523" t="b">
        <v>1</v>
      </c>
      <c r="T3523" t="s">
        <v>8271</v>
      </c>
      <c r="U3523" s="6">
        <f t="shared" ref="U3523:U3586" si="389">(L3523/86400)+DATE(1970,1,1)</f>
        <v>41881.361342592594</v>
      </c>
      <c r="V3523" s="9">
        <f t="shared" si="384"/>
        <v>2014</v>
      </c>
      <c r="W3523" s="6">
        <f t="shared" ref="W3523:W3586" si="390">(K3523/86400)+DATE(1970,1,1)</f>
        <v>41911.361342592594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H3524" t="s">
        <v>8225</v>
      </c>
      <c r="I3524" t="s">
        <v>8247</v>
      </c>
      <c r="K3524">
        <v>1442311560</v>
      </c>
      <c r="L3524">
        <v>1439924246</v>
      </c>
      <c r="M3524" t="b">
        <v>0</v>
      </c>
      <c r="N3524">
        <v>34</v>
      </c>
      <c r="O3524" s="9">
        <f t="shared" si="385"/>
        <v>100</v>
      </c>
      <c r="P3524" s="12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t="b">
        <v>1</v>
      </c>
      <c r="T3524" t="s">
        <v>8271</v>
      </c>
      <c r="U3524" s="6">
        <f t="shared" si="389"/>
        <v>42234.789884259255</v>
      </c>
      <c r="V3524" s="9">
        <f t="shared" ref="V3524:V3587" si="391">YEAR(U3524)</f>
        <v>2015</v>
      </c>
      <c r="W3524" s="6">
        <f t="shared" si="390"/>
        <v>42262.420833333337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H3525" t="s">
        <v>8225</v>
      </c>
      <c r="I3525" t="s">
        <v>8247</v>
      </c>
      <c r="K3525">
        <v>1474844400</v>
      </c>
      <c r="L3525">
        <v>1469871148</v>
      </c>
      <c r="M3525" t="b">
        <v>0</v>
      </c>
      <c r="N3525">
        <v>80</v>
      </c>
      <c r="O3525" s="9">
        <f t="shared" si="385"/>
        <v>113.65</v>
      </c>
      <c r="P3525" s="12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t="b">
        <v>1</v>
      </c>
      <c r="T3525" t="s">
        <v>8271</v>
      </c>
      <c r="U3525" s="6">
        <f t="shared" si="389"/>
        <v>42581.397546296299</v>
      </c>
      <c r="V3525" s="9">
        <f t="shared" si="391"/>
        <v>2016</v>
      </c>
      <c r="W3525" s="6">
        <f t="shared" si="390"/>
        <v>42638.958333333328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H3526" t="s">
        <v>8224</v>
      </c>
      <c r="I3526" t="s">
        <v>8246</v>
      </c>
      <c r="K3526">
        <v>1410580800</v>
      </c>
      <c r="L3526">
        <v>1409336373</v>
      </c>
      <c r="M3526" t="b">
        <v>0</v>
      </c>
      <c r="N3526">
        <v>74</v>
      </c>
      <c r="O3526" s="9">
        <f t="shared" si="385"/>
        <v>101.56</v>
      </c>
      <c r="P3526" s="12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t="b">
        <v>1</v>
      </c>
      <c r="T3526" t="s">
        <v>8271</v>
      </c>
      <c r="U3526" s="6">
        <f t="shared" si="389"/>
        <v>41880.76357638889</v>
      </c>
      <c r="V3526" s="9">
        <f t="shared" si="391"/>
        <v>2014</v>
      </c>
      <c r="W3526" s="6">
        <f t="shared" si="390"/>
        <v>41895.166666666664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H3527" t="s">
        <v>8224</v>
      </c>
      <c r="I3527" t="s">
        <v>8246</v>
      </c>
      <c r="K3527">
        <v>1439136000</v>
      </c>
      <c r="L3527">
        <v>1438188106</v>
      </c>
      <c r="M3527" t="b">
        <v>0</v>
      </c>
      <c r="N3527">
        <v>7</v>
      </c>
      <c r="O3527" s="9">
        <f t="shared" si="385"/>
        <v>106</v>
      </c>
      <c r="P3527" s="12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t="b">
        <v>1</v>
      </c>
      <c r="T3527" t="s">
        <v>8271</v>
      </c>
      <c r="U3527" s="6">
        <f t="shared" si="389"/>
        <v>42214.6956712963</v>
      </c>
      <c r="V3527" s="9">
        <f t="shared" si="391"/>
        <v>2015</v>
      </c>
      <c r="W3527" s="6">
        <f t="shared" si="390"/>
        <v>42225.666666666672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H3528" t="s">
        <v>8224</v>
      </c>
      <c r="I3528" t="s">
        <v>8246</v>
      </c>
      <c r="K3528">
        <v>1461823140</v>
      </c>
      <c r="L3528">
        <v>1459411371</v>
      </c>
      <c r="M3528" t="b">
        <v>0</v>
      </c>
      <c r="N3528">
        <v>34</v>
      </c>
      <c r="O3528" s="9">
        <f t="shared" si="385"/>
        <v>102</v>
      </c>
      <c r="P3528" s="12">
        <f t="shared" si="386"/>
        <v>99</v>
      </c>
      <c r="Q3528" t="str">
        <f t="shared" si="387"/>
        <v>theater</v>
      </c>
      <c r="R3528" t="str">
        <f t="shared" si="388"/>
        <v>plays</v>
      </c>
      <c r="S3528" t="b">
        <v>1</v>
      </c>
      <c r="T3528" t="s">
        <v>8271</v>
      </c>
      <c r="U3528" s="6">
        <f t="shared" si="389"/>
        <v>42460.335312499999</v>
      </c>
      <c r="V3528" s="9">
        <f t="shared" si="391"/>
        <v>2016</v>
      </c>
      <c r="W3528" s="6">
        <f t="shared" si="390"/>
        <v>42488.249305555553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H3529" t="s">
        <v>8224</v>
      </c>
      <c r="I3529" t="s">
        <v>8246</v>
      </c>
      <c r="K3529">
        <v>1436587140</v>
      </c>
      <c r="L3529">
        <v>1434069205</v>
      </c>
      <c r="M3529" t="b">
        <v>0</v>
      </c>
      <c r="N3529">
        <v>86</v>
      </c>
      <c r="O3529" s="9">
        <f t="shared" si="385"/>
        <v>116.91666666666667</v>
      </c>
      <c r="P3529" s="12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t="b">
        <v>1</v>
      </c>
      <c r="T3529" t="s">
        <v>8271</v>
      </c>
      <c r="U3529" s="6">
        <f t="shared" si="389"/>
        <v>42167.023206018523</v>
      </c>
      <c r="V3529" s="9">
        <f t="shared" si="391"/>
        <v>2015</v>
      </c>
      <c r="W3529" s="6">
        <f t="shared" si="390"/>
        <v>42196.165972222225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H3530" t="s">
        <v>8225</v>
      </c>
      <c r="I3530" t="s">
        <v>8247</v>
      </c>
      <c r="K3530">
        <v>1484740918</v>
      </c>
      <c r="L3530">
        <v>1483012918</v>
      </c>
      <c r="M3530" t="b">
        <v>0</v>
      </c>
      <c r="N3530">
        <v>37</v>
      </c>
      <c r="O3530" s="9">
        <f t="shared" si="385"/>
        <v>101.15151515151516</v>
      </c>
      <c r="P3530" s="12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t="b">
        <v>1</v>
      </c>
      <c r="T3530" t="s">
        <v>8271</v>
      </c>
      <c r="U3530" s="6">
        <f t="shared" si="389"/>
        <v>42733.50136574074</v>
      </c>
      <c r="V3530" s="9">
        <f t="shared" si="391"/>
        <v>2016</v>
      </c>
      <c r="W3530" s="6">
        <f t="shared" si="390"/>
        <v>42753.50136574074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H3531" t="s">
        <v>8224</v>
      </c>
      <c r="I3531" t="s">
        <v>8246</v>
      </c>
      <c r="K3531">
        <v>1436749200</v>
      </c>
      <c r="L3531">
        <v>1434997018</v>
      </c>
      <c r="M3531" t="b">
        <v>0</v>
      </c>
      <c r="N3531">
        <v>18</v>
      </c>
      <c r="O3531" s="9">
        <f t="shared" si="385"/>
        <v>132</v>
      </c>
      <c r="P3531" s="12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t="b">
        <v>1</v>
      </c>
      <c r="T3531" t="s">
        <v>8271</v>
      </c>
      <c r="U3531" s="6">
        <f t="shared" si="389"/>
        <v>42177.761782407411</v>
      </c>
      <c r="V3531" s="9">
        <f t="shared" si="391"/>
        <v>2015</v>
      </c>
      <c r="W3531" s="6">
        <f t="shared" si="390"/>
        <v>42198.041666666672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H3532" t="s">
        <v>8225</v>
      </c>
      <c r="I3532" t="s">
        <v>8247</v>
      </c>
      <c r="K3532">
        <v>1460318400</v>
      </c>
      <c r="L3532">
        <v>1457881057</v>
      </c>
      <c r="M3532" t="b">
        <v>0</v>
      </c>
      <c r="N3532">
        <v>22</v>
      </c>
      <c r="O3532" s="9">
        <f t="shared" si="385"/>
        <v>100</v>
      </c>
      <c r="P3532" s="12">
        <f t="shared" si="386"/>
        <v>125</v>
      </c>
      <c r="Q3532" t="str">
        <f t="shared" si="387"/>
        <v>theater</v>
      </c>
      <c r="R3532" t="str">
        <f t="shared" si="388"/>
        <v>plays</v>
      </c>
      <c r="S3532" t="b">
        <v>1</v>
      </c>
      <c r="T3532" t="s">
        <v>8271</v>
      </c>
      <c r="U3532" s="6">
        <f t="shared" si="389"/>
        <v>42442.623344907406</v>
      </c>
      <c r="V3532" s="9">
        <f t="shared" si="391"/>
        <v>2016</v>
      </c>
      <c r="W3532" s="6">
        <f t="shared" si="390"/>
        <v>42470.833333333328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H3533" t="s">
        <v>8224</v>
      </c>
      <c r="I3533" t="s">
        <v>8246</v>
      </c>
      <c r="K3533">
        <v>1467301334</v>
      </c>
      <c r="L3533">
        <v>1464709334</v>
      </c>
      <c r="M3533" t="b">
        <v>0</v>
      </c>
      <c r="N3533">
        <v>26</v>
      </c>
      <c r="O3533" s="9">
        <f t="shared" si="385"/>
        <v>128</v>
      </c>
      <c r="P3533" s="12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t="b">
        <v>1</v>
      </c>
      <c r="T3533" t="s">
        <v>8271</v>
      </c>
      <c r="U3533" s="6">
        <f t="shared" si="389"/>
        <v>42521.654328703706</v>
      </c>
      <c r="V3533" s="9">
        <f t="shared" si="391"/>
        <v>2016</v>
      </c>
      <c r="W3533" s="6">
        <f t="shared" si="390"/>
        <v>42551.654328703706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H3534" t="s">
        <v>8224</v>
      </c>
      <c r="I3534" t="s">
        <v>8246</v>
      </c>
      <c r="K3534">
        <v>1411012740</v>
      </c>
      <c r="L3534">
        <v>1409667827</v>
      </c>
      <c r="M3534" t="b">
        <v>0</v>
      </c>
      <c r="N3534">
        <v>27</v>
      </c>
      <c r="O3534" s="9">
        <f t="shared" si="385"/>
        <v>118.95833333333333</v>
      </c>
      <c r="P3534" s="12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t="b">
        <v>1</v>
      </c>
      <c r="T3534" t="s">
        <v>8271</v>
      </c>
      <c r="U3534" s="6">
        <f t="shared" si="389"/>
        <v>41884.599849537037</v>
      </c>
      <c r="V3534" s="9">
        <f t="shared" si="391"/>
        <v>2014</v>
      </c>
      <c r="W3534" s="6">
        <f t="shared" si="390"/>
        <v>41900.165972222225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H3535" t="s">
        <v>8224</v>
      </c>
      <c r="I3535" t="s">
        <v>8246</v>
      </c>
      <c r="K3535">
        <v>1447269367</v>
      </c>
      <c r="L3535">
        <v>1444673767</v>
      </c>
      <c r="M3535" t="b">
        <v>0</v>
      </c>
      <c r="N3535">
        <v>8</v>
      </c>
      <c r="O3535" s="9">
        <f t="shared" si="385"/>
        <v>126.2</v>
      </c>
      <c r="P3535" s="12">
        <f t="shared" si="386"/>
        <v>78.875</v>
      </c>
      <c r="Q3535" t="str">
        <f t="shared" si="387"/>
        <v>theater</v>
      </c>
      <c r="R3535" t="str">
        <f t="shared" si="388"/>
        <v>plays</v>
      </c>
      <c r="S3535" t="b">
        <v>1</v>
      </c>
      <c r="T3535" t="s">
        <v>8271</v>
      </c>
      <c r="U3535" s="6">
        <f t="shared" si="389"/>
        <v>42289.761192129634</v>
      </c>
      <c r="V3535" s="9">
        <f t="shared" si="391"/>
        <v>2015</v>
      </c>
      <c r="W3535" s="6">
        <f t="shared" si="390"/>
        <v>42319.802858796298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H3536" t="s">
        <v>8224</v>
      </c>
      <c r="I3536" t="s">
        <v>8246</v>
      </c>
      <c r="K3536">
        <v>1443711623</v>
      </c>
      <c r="L3536">
        <v>1440687623</v>
      </c>
      <c r="M3536" t="b">
        <v>0</v>
      </c>
      <c r="N3536">
        <v>204</v>
      </c>
      <c r="O3536" s="9">
        <f t="shared" si="385"/>
        <v>156.19999999999999</v>
      </c>
      <c r="P3536" s="12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t="b">
        <v>1</v>
      </c>
      <c r="T3536" t="s">
        <v>8271</v>
      </c>
      <c r="U3536" s="6">
        <f t="shared" si="389"/>
        <v>42243.6252662037</v>
      </c>
      <c r="V3536" s="9">
        <f t="shared" si="391"/>
        <v>2015</v>
      </c>
      <c r="W3536" s="6">
        <f t="shared" si="390"/>
        <v>42278.6252662037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H3537" t="s">
        <v>8225</v>
      </c>
      <c r="I3537" t="s">
        <v>8247</v>
      </c>
      <c r="K3537">
        <v>1443808800</v>
      </c>
      <c r="L3537">
        <v>1441120910</v>
      </c>
      <c r="M3537" t="b">
        <v>0</v>
      </c>
      <c r="N3537">
        <v>46</v>
      </c>
      <c r="O3537" s="9">
        <f t="shared" si="385"/>
        <v>103.15</v>
      </c>
      <c r="P3537" s="12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t="b">
        <v>1</v>
      </c>
      <c r="T3537" t="s">
        <v>8271</v>
      </c>
      <c r="U3537" s="6">
        <f t="shared" si="389"/>
        <v>42248.640162037038</v>
      </c>
      <c r="V3537" s="9">
        <f t="shared" si="391"/>
        <v>2015</v>
      </c>
      <c r="W3537" s="6">
        <f t="shared" si="390"/>
        <v>42279.75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H3538" t="s">
        <v>8225</v>
      </c>
      <c r="I3538" t="s">
        <v>8247</v>
      </c>
      <c r="K3538">
        <v>1450612740</v>
      </c>
      <c r="L3538">
        <v>1448040425</v>
      </c>
      <c r="M3538" t="b">
        <v>0</v>
      </c>
      <c r="N3538">
        <v>17</v>
      </c>
      <c r="O3538" s="9">
        <f t="shared" si="385"/>
        <v>153.33333333333334</v>
      </c>
      <c r="P3538" s="12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t="b">
        <v>1</v>
      </c>
      <c r="T3538" t="s">
        <v>8271</v>
      </c>
      <c r="U3538" s="6">
        <f t="shared" si="389"/>
        <v>42328.727141203708</v>
      </c>
      <c r="V3538" s="9">
        <f t="shared" si="391"/>
        <v>2015</v>
      </c>
      <c r="W3538" s="6">
        <f t="shared" si="390"/>
        <v>42358.499305555553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H3539" t="s">
        <v>8229</v>
      </c>
      <c r="I3539" t="s">
        <v>8251</v>
      </c>
      <c r="K3539">
        <v>1416211140</v>
      </c>
      <c r="L3539">
        <v>1413016216</v>
      </c>
      <c r="M3539" t="b">
        <v>0</v>
      </c>
      <c r="N3539">
        <v>28</v>
      </c>
      <c r="O3539" s="9">
        <f t="shared" si="385"/>
        <v>180.44444444444446</v>
      </c>
      <c r="P3539" s="12">
        <f t="shared" si="386"/>
        <v>43.5</v>
      </c>
      <c r="Q3539" t="str">
        <f t="shared" si="387"/>
        <v>theater</v>
      </c>
      <c r="R3539" t="str">
        <f t="shared" si="388"/>
        <v>plays</v>
      </c>
      <c r="S3539" t="b">
        <v>1</v>
      </c>
      <c r="T3539" t="s">
        <v>8271</v>
      </c>
      <c r="U3539" s="6">
        <f t="shared" si="389"/>
        <v>41923.354351851856</v>
      </c>
      <c r="V3539" s="9">
        <f t="shared" si="391"/>
        <v>2014</v>
      </c>
      <c r="W3539" s="6">
        <f t="shared" si="390"/>
        <v>41960.332638888889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H3540" t="s">
        <v>8225</v>
      </c>
      <c r="I3540" t="s">
        <v>8247</v>
      </c>
      <c r="K3540">
        <v>1471428340</v>
      </c>
      <c r="L3540">
        <v>1469009140</v>
      </c>
      <c r="M3540" t="b">
        <v>0</v>
      </c>
      <c r="N3540">
        <v>83</v>
      </c>
      <c r="O3540" s="9">
        <f t="shared" si="385"/>
        <v>128.44999999999999</v>
      </c>
      <c r="P3540" s="12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t="b">
        <v>1</v>
      </c>
      <c r="T3540" t="s">
        <v>8271</v>
      </c>
      <c r="U3540" s="6">
        <f t="shared" si="389"/>
        <v>42571.420601851853</v>
      </c>
      <c r="V3540" s="9">
        <f t="shared" si="391"/>
        <v>2016</v>
      </c>
      <c r="W3540" s="6">
        <f t="shared" si="390"/>
        <v>42599.420601851853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H3541" t="s">
        <v>8224</v>
      </c>
      <c r="I3541" t="s">
        <v>8246</v>
      </c>
      <c r="K3541">
        <v>1473358122</v>
      </c>
      <c r="L3541">
        <v>1471543722</v>
      </c>
      <c r="M3541" t="b">
        <v>0</v>
      </c>
      <c r="N3541">
        <v>13</v>
      </c>
      <c r="O3541" s="9">
        <f t="shared" si="385"/>
        <v>119.66666666666667</v>
      </c>
      <c r="P3541" s="12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t="b">
        <v>1</v>
      </c>
      <c r="T3541" t="s">
        <v>8271</v>
      </c>
      <c r="U3541" s="6">
        <f t="shared" si="389"/>
        <v>42600.756041666667</v>
      </c>
      <c r="V3541" s="9">
        <f t="shared" si="391"/>
        <v>2016</v>
      </c>
      <c r="W3541" s="6">
        <f t="shared" si="390"/>
        <v>42621.756041666667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H3542" t="s">
        <v>8225</v>
      </c>
      <c r="I3542" t="s">
        <v>8247</v>
      </c>
      <c r="K3542">
        <v>1466899491</v>
      </c>
      <c r="L3542">
        <v>1464307491</v>
      </c>
      <c r="M3542" t="b">
        <v>0</v>
      </c>
      <c r="N3542">
        <v>8</v>
      </c>
      <c r="O3542" s="9">
        <f t="shared" si="385"/>
        <v>123</v>
      </c>
      <c r="P3542" s="12">
        <f t="shared" si="386"/>
        <v>46.125</v>
      </c>
      <c r="Q3542" t="str">
        <f t="shared" si="387"/>
        <v>theater</v>
      </c>
      <c r="R3542" t="str">
        <f t="shared" si="388"/>
        <v>plays</v>
      </c>
      <c r="S3542" t="b">
        <v>1</v>
      </c>
      <c r="T3542" t="s">
        <v>8271</v>
      </c>
      <c r="U3542" s="6">
        <f t="shared" si="389"/>
        <v>42517.003368055557</v>
      </c>
      <c r="V3542" s="9">
        <f t="shared" si="391"/>
        <v>2016</v>
      </c>
      <c r="W3542" s="6">
        <f t="shared" si="390"/>
        <v>42547.003368055557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H3543" t="s">
        <v>8225</v>
      </c>
      <c r="I3543" t="s">
        <v>8247</v>
      </c>
      <c r="K3543">
        <v>1441042275</v>
      </c>
      <c r="L3543">
        <v>1438882275</v>
      </c>
      <c r="M3543" t="b">
        <v>0</v>
      </c>
      <c r="N3543">
        <v>32</v>
      </c>
      <c r="O3543" s="9">
        <f t="shared" si="385"/>
        <v>105</v>
      </c>
      <c r="P3543" s="12">
        <f t="shared" si="386"/>
        <v>39.375</v>
      </c>
      <c r="Q3543" t="str">
        <f t="shared" si="387"/>
        <v>theater</v>
      </c>
      <c r="R3543" t="str">
        <f t="shared" si="388"/>
        <v>plays</v>
      </c>
      <c r="S3543" t="b">
        <v>1</v>
      </c>
      <c r="T3543" t="s">
        <v>8271</v>
      </c>
      <c r="U3543" s="6">
        <f t="shared" si="389"/>
        <v>42222.730034722219</v>
      </c>
      <c r="V3543" s="9">
        <f t="shared" si="391"/>
        <v>2015</v>
      </c>
      <c r="W3543" s="6">
        <f t="shared" si="390"/>
        <v>42247.730034722219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H3544" t="s">
        <v>8224</v>
      </c>
      <c r="I3544" t="s">
        <v>8246</v>
      </c>
      <c r="K3544">
        <v>1410099822</v>
      </c>
      <c r="L3544">
        <v>1404915822</v>
      </c>
      <c r="M3544" t="b">
        <v>0</v>
      </c>
      <c r="N3544">
        <v>85</v>
      </c>
      <c r="O3544" s="9">
        <f t="shared" si="385"/>
        <v>102.23636363636363</v>
      </c>
      <c r="P3544" s="12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t="b">
        <v>1</v>
      </c>
      <c r="T3544" t="s">
        <v>8271</v>
      </c>
      <c r="U3544" s="6">
        <f t="shared" si="389"/>
        <v>41829.599791666667</v>
      </c>
      <c r="V3544" s="9">
        <f t="shared" si="391"/>
        <v>2014</v>
      </c>
      <c r="W3544" s="6">
        <f t="shared" si="390"/>
        <v>41889.599791666667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H3545" t="s">
        <v>8236</v>
      </c>
      <c r="I3545" t="s">
        <v>8249</v>
      </c>
      <c r="K3545">
        <v>1435255659</v>
      </c>
      <c r="L3545">
        <v>1432663659</v>
      </c>
      <c r="M3545" t="b">
        <v>0</v>
      </c>
      <c r="N3545">
        <v>29</v>
      </c>
      <c r="O3545" s="9">
        <f t="shared" si="385"/>
        <v>104.66666666666667</v>
      </c>
      <c r="P3545" s="12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t="b">
        <v>1</v>
      </c>
      <c r="T3545" t="s">
        <v>8271</v>
      </c>
      <c r="U3545" s="6">
        <f t="shared" si="389"/>
        <v>42150.755312499998</v>
      </c>
      <c r="V3545" s="9">
        <f t="shared" si="391"/>
        <v>2015</v>
      </c>
      <c r="W3545" s="6">
        <f t="shared" si="390"/>
        <v>42180.755312499998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H3546" t="s">
        <v>8224</v>
      </c>
      <c r="I3546" t="s">
        <v>8246</v>
      </c>
      <c r="K3546">
        <v>1425758257</v>
      </c>
      <c r="L3546">
        <v>1423166257</v>
      </c>
      <c r="M3546" t="b">
        <v>0</v>
      </c>
      <c r="N3546">
        <v>24</v>
      </c>
      <c r="O3546" s="9">
        <f t="shared" si="385"/>
        <v>100</v>
      </c>
      <c r="P3546" s="12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t="b">
        <v>1</v>
      </c>
      <c r="T3546" t="s">
        <v>8271</v>
      </c>
      <c r="U3546" s="6">
        <f t="shared" si="389"/>
        <v>42040.831678240742</v>
      </c>
      <c r="V3546" s="9">
        <f t="shared" si="391"/>
        <v>2015</v>
      </c>
      <c r="W3546" s="6">
        <f t="shared" si="390"/>
        <v>42070.831678240742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H3547" t="s">
        <v>8224</v>
      </c>
      <c r="I3547" t="s">
        <v>8246</v>
      </c>
      <c r="K3547">
        <v>1428780159</v>
      </c>
      <c r="L3547">
        <v>1426188159</v>
      </c>
      <c r="M3547" t="b">
        <v>0</v>
      </c>
      <c r="N3547">
        <v>8</v>
      </c>
      <c r="O3547" s="9">
        <f t="shared" si="385"/>
        <v>100.4</v>
      </c>
      <c r="P3547" s="12">
        <f t="shared" si="386"/>
        <v>31.375</v>
      </c>
      <c r="Q3547" t="str">
        <f t="shared" si="387"/>
        <v>theater</v>
      </c>
      <c r="R3547" t="str">
        <f t="shared" si="388"/>
        <v>plays</v>
      </c>
      <c r="S3547" t="b">
        <v>1</v>
      </c>
      <c r="T3547" t="s">
        <v>8271</v>
      </c>
      <c r="U3547" s="6">
        <f t="shared" si="389"/>
        <v>42075.807395833333</v>
      </c>
      <c r="V3547" s="9">
        <f t="shared" si="391"/>
        <v>2015</v>
      </c>
      <c r="W3547" s="6">
        <f t="shared" si="390"/>
        <v>42105.807395833333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H3548" t="s">
        <v>8224</v>
      </c>
      <c r="I3548" t="s">
        <v>8246</v>
      </c>
      <c r="K3548">
        <v>1427860740</v>
      </c>
      <c r="L3548">
        <v>1426002684</v>
      </c>
      <c r="M3548" t="b">
        <v>0</v>
      </c>
      <c r="N3548">
        <v>19</v>
      </c>
      <c r="O3548" s="9">
        <f t="shared" si="385"/>
        <v>102.27272727272727</v>
      </c>
      <c r="P3548" s="12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t="b">
        <v>1</v>
      </c>
      <c r="T3548" t="s">
        <v>8271</v>
      </c>
      <c r="U3548" s="6">
        <f t="shared" si="389"/>
        <v>42073.660694444443</v>
      </c>
      <c r="V3548" s="9">
        <f t="shared" si="391"/>
        <v>2015</v>
      </c>
      <c r="W3548" s="6">
        <f t="shared" si="390"/>
        <v>42095.165972222225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H3549" t="s">
        <v>8224</v>
      </c>
      <c r="I3549" t="s">
        <v>8246</v>
      </c>
      <c r="K3549">
        <v>1463198340</v>
      </c>
      <c r="L3549">
        <v>1461117201</v>
      </c>
      <c r="M3549" t="b">
        <v>0</v>
      </c>
      <c r="N3549">
        <v>336</v>
      </c>
      <c r="O3549" s="9">
        <f t="shared" si="385"/>
        <v>114.40928571428572</v>
      </c>
      <c r="P3549" s="12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t="b">
        <v>1</v>
      </c>
      <c r="T3549" t="s">
        <v>8271</v>
      </c>
      <c r="U3549" s="6">
        <f t="shared" si="389"/>
        <v>42480.078715277778</v>
      </c>
      <c r="V3549" s="9">
        <f t="shared" si="391"/>
        <v>2016</v>
      </c>
      <c r="W3549" s="6">
        <f t="shared" si="390"/>
        <v>42504.165972222225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H3550" t="s">
        <v>8224</v>
      </c>
      <c r="I3550" t="s">
        <v>8246</v>
      </c>
      <c r="K3550">
        <v>1457139600</v>
      </c>
      <c r="L3550">
        <v>1455230214</v>
      </c>
      <c r="M3550" t="b">
        <v>0</v>
      </c>
      <c r="N3550">
        <v>13</v>
      </c>
      <c r="O3550" s="9">
        <f t="shared" si="385"/>
        <v>101.9047619047619</v>
      </c>
      <c r="P3550" s="12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t="b">
        <v>1</v>
      </c>
      <c r="T3550" t="s">
        <v>8271</v>
      </c>
      <c r="U3550" s="6">
        <f t="shared" si="389"/>
        <v>42411.942291666666</v>
      </c>
      <c r="V3550" s="9">
        <f t="shared" si="391"/>
        <v>2016</v>
      </c>
      <c r="W3550" s="6">
        <f t="shared" si="390"/>
        <v>42434.041666666672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H3551" t="s">
        <v>8225</v>
      </c>
      <c r="I3551" t="s">
        <v>8247</v>
      </c>
      <c r="K3551">
        <v>1441358873</v>
      </c>
      <c r="L3551">
        <v>1438939673</v>
      </c>
      <c r="M3551" t="b">
        <v>0</v>
      </c>
      <c r="N3551">
        <v>42</v>
      </c>
      <c r="O3551" s="9">
        <f t="shared" si="385"/>
        <v>102</v>
      </c>
      <c r="P3551" s="12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t="b">
        <v>1</v>
      </c>
      <c r="T3551" t="s">
        <v>8271</v>
      </c>
      <c r="U3551" s="6">
        <f t="shared" si="389"/>
        <v>42223.394363425927</v>
      </c>
      <c r="V3551" s="9">
        <f t="shared" si="391"/>
        <v>2015</v>
      </c>
      <c r="W3551" s="6">
        <f t="shared" si="390"/>
        <v>42251.394363425927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H3552" t="s">
        <v>8225</v>
      </c>
      <c r="I3552" t="s">
        <v>8247</v>
      </c>
      <c r="K3552">
        <v>1462224398</v>
      </c>
      <c r="L3552">
        <v>1459632398</v>
      </c>
      <c r="M3552" t="b">
        <v>0</v>
      </c>
      <c r="N3552">
        <v>64</v>
      </c>
      <c r="O3552" s="9">
        <f t="shared" si="385"/>
        <v>104.8</v>
      </c>
      <c r="P3552" s="12">
        <f t="shared" si="386"/>
        <v>40.9375</v>
      </c>
      <c r="Q3552" t="str">
        <f t="shared" si="387"/>
        <v>theater</v>
      </c>
      <c r="R3552" t="str">
        <f t="shared" si="388"/>
        <v>plays</v>
      </c>
      <c r="S3552" t="b">
        <v>1</v>
      </c>
      <c r="T3552" t="s">
        <v>8271</v>
      </c>
      <c r="U3552" s="6">
        <f t="shared" si="389"/>
        <v>42462.893495370372</v>
      </c>
      <c r="V3552" s="9">
        <f t="shared" si="391"/>
        <v>2016</v>
      </c>
      <c r="W3552" s="6">
        <f t="shared" si="390"/>
        <v>42492.893495370372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H3553" t="s">
        <v>8224</v>
      </c>
      <c r="I3553" t="s">
        <v>8246</v>
      </c>
      <c r="K3553">
        <v>1400796420</v>
      </c>
      <c r="L3553">
        <v>1398342170</v>
      </c>
      <c r="M3553" t="b">
        <v>0</v>
      </c>
      <c r="N3553">
        <v>25</v>
      </c>
      <c r="O3553" s="9">
        <f t="shared" si="385"/>
        <v>101.83333333333333</v>
      </c>
      <c r="P3553" s="12">
        <f t="shared" si="386"/>
        <v>61.1</v>
      </c>
      <c r="Q3553" t="str">
        <f t="shared" si="387"/>
        <v>theater</v>
      </c>
      <c r="R3553" t="str">
        <f t="shared" si="388"/>
        <v>plays</v>
      </c>
      <c r="S3553" t="b">
        <v>1</v>
      </c>
      <c r="T3553" t="s">
        <v>8271</v>
      </c>
      <c r="U3553" s="6">
        <f t="shared" si="389"/>
        <v>41753.515856481477</v>
      </c>
      <c r="V3553" s="9">
        <f t="shared" si="391"/>
        <v>2014</v>
      </c>
      <c r="W3553" s="6">
        <f t="shared" si="390"/>
        <v>41781.921527777777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H3554" t="s">
        <v>8225</v>
      </c>
      <c r="I3554" t="s">
        <v>8247</v>
      </c>
      <c r="K3554">
        <v>1403964324</v>
      </c>
      <c r="L3554">
        <v>1401372324</v>
      </c>
      <c r="M3554" t="b">
        <v>0</v>
      </c>
      <c r="N3554">
        <v>20</v>
      </c>
      <c r="O3554" s="9">
        <f t="shared" si="385"/>
        <v>100</v>
      </c>
      <c r="P3554" s="12">
        <f t="shared" si="386"/>
        <v>38.65</v>
      </c>
      <c r="Q3554" t="str">
        <f t="shared" si="387"/>
        <v>theater</v>
      </c>
      <c r="R3554" t="str">
        <f t="shared" si="388"/>
        <v>plays</v>
      </c>
      <c r="S3554" t="b">
        <v>1</v>
      </c>
      <c r="T3554" t="s">
        <v>8271</v>
      </c>
      <c r="U3554" s="6">
        <f t="shared" si="389"/>
        <v>41788.587083333332</v>
      </c>
      <c r="V3554" s="9">
        <f t="shared" si="391"/>
        <v>2014</v>
      </c>
      <c r="W3554" s="6">
        <f t="shared" si="390"/>
        <v>41818.587083333332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H3555" t="s">
        <v>8224</v>
      </c>
      <c r="I3555" t="s">
        <v>8246</v>
      </c>
      <c r="K3555">
        <v>1439337600</v>
      </c>
      <c r="L3555">
        <v>1436575280</v>
      </c>
      <c r="M3555" t="b">
        <v>0</v>
      </c>
      <c r="N3555">
        <v>104</v>
      </c>
      <c r="O3555" s="9">
        <f t="shared" si="385"/>
        <v>106.27272727272727</v>
      </c>
      <c r="P3555" s="12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t="b">
        <v>1</v>
      </c>
      <c r="T3555" t="s">
        <v>8271</v>
      </c>
      <c r="U3555" s="6">
        <f t="shared" si="389"/>
        <v>42196.028703703705</v>
      </c>
      <c r="V3555" s="9">
        <f t="shared" si="391"/>
        <v>2015</v>
      </c>
      <c r="W3555" s="6">
        <f t="shared" si="390"/>
        <v>42228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H3556" t="s">
        <v>8224</v>
      </c>
      <c r="I3556" t="s">
        <v>8246</v>
      </c>
      <c r="K3556">
        <v>1423674000</v>
      </c>
      <c r="L3556">
        <v>1421025159</v>
      </c>
      <c r="M3556" t="b">
        <v>0</v>
      </c>
      <c r="N3556">
        <v>53</v>
      </c>
      <c r="O3556" s="9">
        <f t="shared" si="385"/>
        <v>113.4222</v>
      </c>
      <c r="P3556" s="12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t="b">
        <v>1</v>
      </c>
      <c r="T3556" t="s">
        <v>8271</v>
      </c>
      <c r="U3556" s="6">
        <f t="shared" si="389"/>
        <v>42016.050451388888</v>
      </c>
      <c r="V3556" s="9">
        <f t="shared" si="391"/>
        <v>2015</v>
      </c>
      <c r="W3556" s="6">
        <f t="shared" si="390"/>
        <v>42046.708333333328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H3557" t="s">
        <v>8237</v>
      </c>
      <c r="I3557" t="s">
        <v>8249</v>
      </c>
      <c r="K3557">
        <v>1479382594</v>
      </c>
      <c r="L3557">
        <v>1476786994</v>
      </c>
      <c r="M3557" t="b">
        <v>0</v>
      </c>
      <c r="N3557">
        <v>14</v>
      </c>
      <c r="O3557" s="9">
        <f t="shared" si="385"/>
        <v>100</v>
      </c>
      <c r="P3557" s="12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t="b">
        <v>1</v>
      </c>
      <c r="T3557" t="s">
        <v>8271</v>
      </c>
      <c r="U3557" s="6">
        <f t="shared" si="389"/>
        <v>42661.442060185189</v>
      </c>
      <c r="V3557" s="9">
        <f t="shared" si="391"/>
        <v>2016</v>
      </c>
      <c r="W3557" s="6">
        <f t="shared" si="390"/>
        <v>42691.483726851853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H3558" t="s">
        <v>8225</v>
      </c>
      <c r="I3558" t="s">
        <v>8247</v>
      </c>
      <c r="K3558">
        <v>1408289724</v>
      </c>
      <c r="L3558">
        <v>1403105724</v>
      </c>
      <c r="M3558" t="b">
        <v>0</v>
      </c>
      <c r="N3558">
        <v>20</v>
      </c>
      <c r="O3558" s="9">
        <f t="shared" si="385"/>
        <v>100.45454545454545</v>
      </c>
      <c r="P3558" s="12">
        <f t="shared" si="386"/>
        <v>110.5</v>
      </c>
      <c r="Q3558" t="str">
        <f t="shared" si="387"/>
        <v>theater</v>
      </c>
      <c r="R3558" t="str">
        <f t="shared" si="388"/>
        <v>plays</v>
      </c>
      <c r="S3558" t="b">
        <v>1</v>
      </c>
      <c r="T3558" t="s">
        <v>8271</v>
      </c>
      <c r="U3558" s="6">
        <f t="shared" si="389"/>
        <v>41808.649583333332</v>
      </c>
      <c r="V3558" s="9">
        <f t="shared" si="391"/>
        <v>2014</v>
      </c>
      <c r="W3558" s="6">
        <f t="shared" si="390"/>
        <v>41868.649583333332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H3559" t="s">
        <v>8224</v>
      </c>
      <c r="I3559" t="s">
        <v>8246</v>
      </c>
      <c r="K3559">
        <v>1399271911</v>
      </c>
      <c r="L3559">
        <v>1396334311</v>
      </c>
      <c r="M3559" t="b">
        <v>0</v>
      </c>
      <c r="N3559">
        <v>558</v>
      </c>
      <c r="O3559" s="9">
        <f t="shared" si="385"/>
        <v>100.036</v>
      </c>
      <c r="P3559" s="12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t="b">
        <v>1</v>
      </c>
      <c r="T3559" t="s">
        <v>8271</v>
      </c>
      <c r="U3559" s="6">
        <f t="shared" si="389"/>
        <v>41730.276747685188</v>
      </c>
      <c r="V3559" s="9">
        <f t="shared" si="391"/>
        <v>2014</v>
      </c>
      <c r="W3559" s="6">
        <f t="shared" si="390"/>
        <v>41764.276747685188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H3560" t="s">
        <v>8225</v>
      </c>
      <c r="I3560" t="s">
        <v>8247</v>
      </c>
      <c r="K3560">
        <v>1435352400</v>
      </c>
      <c r="L3560">
        <v>1431718575</v>
      </c>
      <c r="M3560" t="b">
        <v>0</v>
      </c>
      <c r="N3560">
        <v>22</v>
      </c>
      <c r="O3560" s="9">
        <f t="shared" si="385"/>
        <v>144</v>
      </c>
      <c r="P3560" s="12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t="b">
        <v>1</v>
      </c>
      <c r="T3560" t="s">
        <v>8271</v>
      </c>
      <c r="U3560" s="6">
        <f t="shared" si="389"/>
        <v>42139.816840277781</v>
      </c>
      <c r="V3560" s="9">
        <f t="shared" si="391"/>
        <v>2015</v>
      </c>
      <c r="W3560" s="6">
        <f t="shared" si="390"/>
        <v>42181.875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H3561" t="s">
        <v>8226</v>
      </c>
      <c r="I3561" t="s">
        <v>8248</v>
      </c>
      <c r="K3561">
        <v>1438333080</v>
      </c>
      <c r="L3561">
        <v>1436408308</v>
      </c>
      <c r="M3561" t="b">
        <v>0</v>
      </c>
      <c r="N3561">
        <v>24</v>
      </c>
      <c r="O3561" s="9">
        <f t="shared" si="385"/>
        <v>103.5</v>
      </c>
      <c r="P3561" s="12">
        <f t="shared" si="386"/>
        <v>43.125</v>
      </c>
      <c r="Q3561" t="str">
        <f t="shared" si="387"/>
        <v>theater</v>
      </c>
      <c r="R3561" t="str">
        <f t="shared" si="388"/>
        <v>plays</v>
      </c>
      <c r="S3561" t="b">
        <v>1</v>
      </c>
      <c r="T3561" t="s">
        <v>8271</v>
      </c>
      <c r="U3561" s="6">
        <f t="shared" si="389"/>
        <v>42194.096157407403</v>
      </c>
      <c r="V3561" s="9">
        <f t="shared" si="391"/>
        <v>2015</v>
      </c>
      <c r="W3561" s="6">
        <f t="shared" si="390"/>
        <v>42216.373611111107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H3562" t="s">
        <v>8229</v>
      </c>
      <c r="I3562" t="s">
        <v>8251</v>
      </c>
      <c r="K3562">
        <v>1432694700</v>
      </c>
      <c r="L3562">
        <v>1429651266</v>
      </c>
      <c r="M3562" t="b">
        <v>0</v>
      </c>
      <c r="N3562">
        <v>74</v>
      </c>
      <c r="O3562" s="9">
        <f t="shared" si="385"/>
        <v>108.4375</v>
      </c>
      <c r="P3562" s="1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t="b">
        <v>1</v>
      </c>
      <c r="T3562" t="s">
        <v>8271</v>
      </c>
      <c r="U3562" s="6">
        <f t="shared" si="389"/>
        <v>42115.889652777776</v>
      </c>
      <c r="V3562" s="9">
        <f t="shared" si="391"/>
        <v>2015</v>
      </c>
      <c r="W3562" s="6">
        <f t="shared" si="390"/>
        <v>42151.114583333328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H3563" t="s">
        <v>8224</v>
      </c>
      <c r="I3563" t="s">
        <v>8246</v>
      </c>
      <c r="K3563">
        <v>1438799760</v>
      </c>
      <c r="L3563">
        <v>1437236378</v>
      </c>
      <c r="M3563" t="b">
        <v>0</v>
      </c>
      <c r="N3563">
        <v>54</v>
      </c>
      <c r="O3563" s="9">
        <f t="shared" si="385"/>
        <v>102.4</v>
      </c>
      <c r="P3563" s="12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t="b">
        <v>1</v>
      </c>
      <c r="T3563" t="s">
        <v>8271</v>
      </c>
      <c r="U3563" s="6">
        <f t="shared" si="389"/>
        <v>42203.680300925931</v>
      </c>
      <c r="V3563" s="9">
        <f t="shared" si="391"/>
        <v>2015</v>
      </c>
      <c r="W3563" s="6">
        <f t="shared" si="390"/>
        <v>42221.775000000001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H3564" t="s">
        <v>8225</v>
      </c>
      <c r="I3564" t="s">
        <v>8247</v>
      </c>
      <c r="K3564">
        <v>1457906400</v>
      </c>
      <c r="L3564">
        <v>1457115427</v>
      </c>
      <c r="M3564" t="b">
        <v>0</v>
      </c>
      <c r="N3564">
        <v>31</v>
      </c>
      <c r="O3564" s="9">
        <f t="shared" si="385"/>
        <v>148.88888888888889</v>
      </c>
      <c r="P3564" s="12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t="b">
        <v>1</v>
      </c>
      <c r="T3564" t="s">
        <v>8271</v>
      </c>
      <c r="U3564" s="6">
        <f t="shared" si="389"/>
        <v>42433.761886574073</v>
      </c>
      <c r="V3564" s="9">
        <f t="shared" si="391"/>
        <v>2016</v>
      </c>
      <c r="W3564" s="6">
        <f t="shared" si="390"/>
        <v>42442.916666666672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H3565" t="s">
        <v>8225</v>
      </c>
      <c r="I3565" t="s">
        <v>8247</v>
      </c>
      <c r="K3565">
        <v>1470078000</v>
      </c>
      <c r="L3565">
        <v>1467648456</v>
      </c>
      <c r="M3565" t="b">
        <v>0</v>
      </c>
      <c r="N3565">
        <v>25</v>
      </c>
      <c r="O3565" s="9">
        <f t="shared" si="385"/>
        <v>105.49000000000001</v>
      </c>
      <c r="P3565" s="12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t="b">
        <v>1</v>
      </c>
      <c r="T3565" t="s">
        <v>8271</v>
      </c>
      <c r="U3565" s="6">
        <f t="shared" si="389"/>
        <v>42555.671944444446</v>
      </c>
      <c r="V3565" s="9">
        <f t="shared" si="391"/>
        <v>2016</v>
      </c>
      <c r="W3565" s="6">
        <f t="shared" si="390"/>
        <v>42583.791666666672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H3566" t="s">
        <v>8225</v>
      </c>
      <c r="I3566" t="s">
        <v>8247</v>
      </c>
      <c r="K3566">
        <v>1444060800</v>
      </c>
      <c r="L3566">
        <v>1440082649</v>
      </c>
      <c r="M3566" t="b">
        <v>0</v>
      </c>
      <c r="N3566">
        <v>17</v>
      </c>
      <c r="O3566" s="9">
        <f t="shared" si="385"/>
        <v>100.5</v>
      </c>
      <c r="P3566" s="12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t="b">
        <v>1</v>
      </c>
      <c r="T3566" t="s">
        <v>8271</v>
      </c>
      <c r="U3566" s="6">
        <f t="shared" si="389"/>
        <v>42236.623252314814</v>
      </c>
      <c r="V3566" s="9">
        <f t="shared" si="391"/>
        <v>2015</v>
      </c>
      <c r="W3566" s="6">
        <f t="shared" si="390"/>
        <v>42282.666666666672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H3567" t="s">
        <v>8224</v>
      </c>
      <c r="I3567" t="s">
        <v>8246</v>
      </c>
      <c r="K3567">
        <v>1420048208</v>
      </c>
      <c r="L3567">
        <v>1417456208</v>
      </c>
      <c r="M3567" t="b">
        <v>0</v>
      </c>
      <c r="N3567">
        <v>12</v>
      </c>
      <c r="O3567" s="9">
        <f t="shared" si="385"/>
        <v>130.55555555555554</v>
      </c>
      <c r="P3567" s="12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t="b">
        <v>1</v>
      </c>
      <c r="T3567" t="s">
        <v>8271</v>
      </c>
      <c r="U3567" s="6">
        <f t="shared" si="389"/>
        <v>41974.743148148147</v>
      </c>
      <c r="V3567" s="9">
        <f t="shared" si="391"/>
        <v>2014</v>
      </c>
      <c r="W3567" s="6">
        <f t="shared" si="390"/>
        <v>42004.743148148147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H3568" t="s">
        <v>8225</v>
      </c>
      <c r="I3568" t="s">
        <v>8247</v>
      </c>
      <c r="K3568">
        <v>1422015083</v>
      </c>
      <c r="L3568">
        <v>1419423083</v>
      </c>
      <c r="M3568" t="b">
        <v>0</v>
      </c>
      <c r="N3568">
        <v>38</v>
      </c>
      <c r="O3568" s="9">
        <f t="shared" si="385"/>
        <v>104.75</v>
      </c>
      <c r="P3568" s="12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t="b">
        <v>1</v>
      </c>
      <c r="T3568" t="s">
        <v>8271</v>
      </c>
      <c r="U3568" s="6">
        <f t="shared" si="389"/>
        <v>41997.507905092592</v>
      </c>
      <c r="V3568" s="9">
        <f t="shared" si="391"/>
        <v>2014</v>
      </c>
      <c r="W3568" s="6">
        <f t="shared" si="390"/>
        <v>42027.507905092592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H3569" t="s">
        <v>8225</v>
      </c>
      <c r="I3569" t="s">
        <v>8247</v>
      </c>
      <c r="K3569">
        <v>1433964444</v>
      </c>
      <c r="L3569">
        <v>1431372444</v>
      </c>
      <c r="M3569" t="b">
        <v>0</v>
      </c>
      <c r="N3569">
        <v>41</v>
      </c>
      <c r="O3569" s="9">
        <f t="shared" si="385"/>
        <v>108.8</v>
      </c>
      <c r="P3569" s="12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t="b">
        <v>1</v>
      </c>
      <c r="T3569" t="s">
        <v>8271</v>
      </c>
      <c r="U3569" s="6">
        <f t="shared" si="389"/>
        <v>42135.810694444444</v>
      </c>
      <c r="V3569" s="9">
        <f t="shared" si="391"/>
        <v>2015</v>
      </c>
      <c r="W3569" s="6">
        <f t="shared" si="390"/>
        <v>42165.810694444444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H3570" t="s">
        <v>8224</v>
      </c>
      <c r="I3570" t="s">
        <v>8246</v>
      </c>
      <c r="K3570">
        <v>1410975994</v>
      </c>
      <c r="L3570">
        <v>1408383994</v>
      </c>
      <c r="M3570" t="b">
        <v>0</v>
      </c>
      <c r="N3570">
        <v>19</v>
      </c>
      <c r="O3570" s="9">
        <f t="shared" si="385"/>
        <v>111</v>
      </c>
      <c r="P3570" s="12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t="b">
        <v>1</v>
      </c>
      <c r="T3570" t="s">
        <v>8271</v>
      </c>
      <c r="U3570" s="6">
        <f t="shared" si="389"/>
        <v>41869.740671296298</v>
      </c>
      <c r="V3570" s="9">
        <f t="shared" si="391"/>
        <v>2014</v>
      </c>
      <c r="W3570" s="6">
        <f t="shared" si="390"/>
        <v>41899.740671296298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H3571" t="s">
        <v>8224</v>
      </c>
      <c r="I3571" t="s">
        <v>8246</v>
      </c>
      <c r="K3571">
        <v>1420734696</v>
      </c>
      <c r="L3571">
        <v>1418142696</v>
      </c>
      <c r="M3571" t="b">
        <v>0</v>
      </c>
      <c r="N3571">
        <v>41</v>
      </c>
      <c r="O3571" s="9">
        <f t="shared" si="385"/>
        <v>100.48</v>
      </c>
      <c r="P3571" s="12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t="b">
        <v>1</v>
      </c>
      <c r="T3571" t="s">
        <v>8271</v>
      </c>
      <c r="U3571" s="6">
        <f t="shared" si="389"/>
        <v>41982.688611111109</v>
      </c>
      <c r="V3571" s="9">
        <f t="shared" si="391"/>
        <v>2014</v>
      </c>
      <c r="W3571" s="6">
        <f t="shared" si="390"/>
        <v>42012.688611111109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H3572" t="s">
        <v>8224</v>
      </c>
      <c r="I3572" t="s">
        <v>8246</v>
      </c>
      <c r="K3572">
        <v>1420009200</v>
      </c>
      <c r="L3572">
        <v>1417593483</v>
      </c>
      <c r="M3572" t="b">
        <v>0</v>
      </c>
      <c r="N3572">
        <v>26</v>
      </c>
      <c r="O3572" s="9">
        <f t="shared" si="385"/>
        <v>114.35</v>
      </c>
      <c r="P3572" s="1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t="b">
        <v>1</v>
      </c>
      <c r="T3572" t="s">
        <v>8271</v>
      </c>
      <c r="U3572" s="6">
        <f t="shared" si="389"/>
        <v>41976.331979166665</v>
      </c>
      <c r="V3572" s="9">
        <f t="shared" si="391"/>
        <v>2014</v>
      </c>
      <c r="W3572" s="6">
        <f t="shared" si="390"/>
        <v>42004.291666666672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H3573" t="s">
        <v>8225</v>
      </c>
      <c r="I3573" t="s">
        <v>8247</v>
      </c>
      <c r="K3573">
        <v>1414701413</v>
      </c>
      <c r="L3573">
        <v>1412109413</v>
      </c>
      <c r="M3573" t="b">
        <v>0</v>
      </c>
      <c r="N3573">
        <v>25</v>
      </c>
      <c r="O3573" s="9">
        <f t="shared" si="385"/>
        <v>122.06666666666666</v>
      </c>
      <c r="P3573" s="12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t="b">
        <v>1</v>
      </c>
      <c r="T3573" t="s">
        <v>8271</v>
      </c>
      <c r="U3573" s="6">
        <f t="shared" si="389"/>
        <v>41912.858946759261</v>
      </c>
      <c r="V3573" s="9">
        <f t="shared" si="391"/>
        <v>2014</v>
      </c>
      <c r="W3573" s="6">
        <f t="shared" si="390"/>
        <v>41942.858946759261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H3574" t="s">
        <v>8225</v>
      </c>
      <c r="I3574" t="s">
        <v>8247</v>
      </c>
      <c r="K3574">
        <v>1434894082</v>
      </c>
      <c r="L3574">
        <v>1432302082</v>
      </c>
      <c r="M3574" t="b">
        <v>0</v>
      </c>
      <c r="N3574">
        <v>9</v>
      </c>
      <c r="O3574" s="9">
        <f t="shared" si="385"/>
        <v>100</v>
      </c>
      <c r="P3574" s="12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t="b">
        <v>1</v>
      </c>
      <c r="T3574" t="s">
        <v>8271</v>
      </c>
      <c r="U3574" s="6">
        <f t="shared" si="389"/>
        <v>42146.570393518516</v>
      </c>
      <c r="V3574" s="9">
        <f t="shared" si="391"/>
        <v>2015</v>
      </c>
      <c r="W3574" s="6">
        <f t="shared" si="390"/>
        <v>42176.570393518516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H3575" t="s">
        <v>8225</v>
      </c>
      <c r="I3575" t="s">
        <v>8247</v>
      </c>
      <c r="K3575">
        <v>1415440846</v>
      </c>
      <c r="L3575">
        <v>1412845246</v>
      </c>
      <c r="M3575" t="b">
        <v>0</v>
      </c>
      <c r="N3575">
        <v>78</v>
      </c>
      <c r="O3575" s="9">
        <f t="shared" si="385"/>
        <v>102.8</v>
      </c>
      <c r="P3575" s="12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t="b">
        <v>1</v>
      </c>
      <c r="T3575" t="s">
        <v>8271</v>
      </c>
      <c r="U3575" s="6">
        <f t="shared" si="389"/>
        <v>41921.375532407408</v>
      </c>
      <c r="V3575" s="9">
        <f t="shared" si="391"/>
        <v>2014</v>
      </c>
      <c r="W3575" s="6">
        <f t="shared" si="390"/>
        <v>41951.417199074072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H3576" t="s">
        <v>8224</v>
      </c>
      <c r="I3576" t="s">
        <v>8246</v>
      </c>
      <c r="K3576">
        <v>1415921848</v>
      </c>
      <c r="L3576">
        <v>1413326248</v>
      </c>
      <c r="M3576" t="b">
        <v>0</v>
      </c>
      <c r="N3576">
        <v>45</v>
      </c>
      <c r="O3576" s="9">
        <f t="shared" si="385"/>
        <v>106.12068965517241</v>
      </c>
      <c r="P3576" s="12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t="b">
        <v>1</v>
      </c>
      <c r="T3576" t="s">
        <v>8271</v>
      </c>
      <c r="U3576" s="6">
        <f t="shared" si="389"/>
        <v>41926.942685185189</v>
      </c>
      <c r="V3576" s="9">
        <f t="shared" si="391"/>
        <v>2014</v>
      </c>
      <c r="W3576" s="6">
        <f t="shared" si="390"/>
        <v>41956.984351851846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H3577" t="s">
        <v>8224</v>
      </c>
      <c r="I3577" t="s">
        <v>8246</v>
      </c>
      <c r="K3577">
        <v>1470887940</v>
      </c>
      <c r="L3577">
        <v>1468176527</v>
      </c>
      <c r="M3577" t="b">
        <v>0</v>
      </c>
      <c r="N3577">
        <v>102</v>
      </c>
      <c r="O3577" s="9">
        <f t="shared" si="385"/>
        <v>101.33</v>
      </c>
      <c r="P3577" s="12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t="b">
        <v>1</v>
      </c>
      <c r="T3577" t="s">
        <v>8271</v>
      </c>
      <c r="U3577" s="6">
        <f t="shared" si="389"/>
        <v>42561.783877314811</v>
      </c>
      <c r="V3577" s="9">
        <f t="shared" si="391"/>
        <v>2016</v>
      </c>
      <c r="W3577" s="6">
        <f t="shared" si="390"/>
        <v>42593.165972222225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H3578" t="s">
        <v>8224</v>
      </c>
      <c r="I3578" t="s">
        <v>8246</v>
      </c>
      <c r="K3578">
        <v>1480947054</v>
      </c>
      <c r="L3578">
        <v>1475759454</v>
      </c>
      <c r="M3578" t="b">
        <v>0</v>
      </c>
      <c r="N3578">
        <v>5</v>
      </c>
      <c r="O3578" s="9">
        <f t="shared" si="385"/>
        <v>100</v>
      </c>
      <c r="P3578" s="12">
        <f t="shared" si="386"/>
        <v>20</v>
      </c>
      <c r="Q3578" t="str">
        <f t="shared" si="387"/>
        <v>theater</v>
      </c>
      <c r="R3578" t="str">
        <f t="shared" si="388"/>
        <v>plays</v>
      </c>
      <c r="S3578" t="b">
        <v>1</v>
      </c>
      <c r="T3578" t="s">
        <v>8271</v>
      </c>
      <c r="U3578" s="6">
        <f t="shared" si="389"/>
        <v>42649.54923611111</v>
      </c>
      <c r="V3578" s="9">
        <f t="shared" si="391"/>
        <v>2016</v>
      </c>
      <c r="W3578" s="6">
        <f t="shared" si="390"/>
        <v>42709.590902777782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H3579" t="s">
        <v>8224</v>
      </c>
      <c r="I3579" t="s">
        <v>8246</v>
      </c>
      <c r="K3579">
        <v>1430029680</v>
      </c>
      <c r="L3579">
        <v>1427741583</v>
      </c>
      <c r="M3579" t="b">
        <v>0</v>
      </c>
      <c r="N3579">
        <v>27</v>
      </c>
      <c r="O3579" s="9">
        <f t="shared" si="385"/>
        <v>130</v>
      </c>
      <c r="P3579" s="12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t="b">
        <v>1</v>
      </c>
      <c r="T3579" t="s">
        <v>8271</v>
      </c>
      <c r="U3579" s="6">
        <f t="shared" si="389"/>
        <v>42093.786840277782</v>
      </c>
      <c r="V3579" s="9">
        <f t="shared" si="391"/>
        <v>2015</v>
      </c>
      <c r="W3579" s="6">
        <f t="shared" si="390"/>
        <v>42120.26944444445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H3580" t="s">
        <v>8225</v>
      </c>
      <c r="I3580" t="s">
        <v>8247</v>
      </c>
      <c r="K3580">
        <v>1462037777</v>
      </c>
      <c r="L3580">
        <v>1459445777</v>
      </c>
      <c r="M3580" t="b">
        <v>0</v>
      </c>
      <c r="N3580">
        <v>37</v>
      </c>
      <c r="O3580" s="9">
        <f t="shared" si="385"/>
        <v>100.01333333333334</v>
      </c>
      <c r="P3580" s="12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t="b">
        <v>1</v>
      </c>
      <c r="T3580" t="s">
        <v>8271</v>
      </c>
      <c r="U3580" s="6">
        <f t="shared" si="389"/>
        <v>42460.733530092592</v>
      </c>
      <c r="V3580" s="9">
        <f t="shared" si="391"/>
        <v>2016</v>
      </c>
      <c r="W3580" s="6">
        <f t="shared" si="390"/>
        <v>42490.733530092592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H3581" t="s">
        <v>8225</v>
      </c>
      <c r="I3581" t="s">
        <v>8247</v>
      </c>
      <c r="K3581">
        <v>1459444656</v>
      </c>
      <c r="L3581">
        <v>1456856256</v>
      </c>
      <c r="M3581" t="b">
        <v>0</v>
      </c>
      <c r="N3581">
        <v>14</v>
      </c>
      <c r="O3581" s="9">
        <f t="shared" si="385"/>
        <v>100</v>
      </c>
      <c r="P3581" s="12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t="b">
        <v>1</v>
      </c>
      <c r="T3581" t="s">
        <v>8271</v>
      </c>
      <c r="U3581" s="6">
        <f t="shared" si="389"/>
        <v>42430.762222222227</v>
      </c>
      <c r="V3581" s="9">
        <f t="shared" si="391"/>
        <v>2016</v>
      </c>
      <c r="W3581" s="6">
        <f t="shared" si="390"/>
        <v>42460.720555555556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H3582" t="s">
        <v>8224</v>
      </c>
      <c r="I3582" t="s">
        <v>8246</v>
      </c>
      <c r="K3582">
        <v>1425185940</v>
      </c>
      <c r="L3582">
        <v>1421900022</v>
      </c>
      <c r="M3582" t="b">
        <v>0</v>
      </c>
      <c r="N3582">
        <v>27</v>
      </c>
      <c r="O3582" s="9">
        <f t="shared" si="385"/>
        <v>113.88888888888889</v>
      </c>
      <c r="P3582" s="1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t="b">
        <v>1</v>
      </c>
      <c r="T3582" t="s">
        <v>8271</v>
      </c>
      <c r="U3582" s="6">
        <f t="shared" si="389"/>
        <v>42026.176180555558</v>
      </c>
      <c r="V3582" s="9">
        <f t="shared" si="391"/>
        <v>2015</v>
      </c>
      <c r="W3582" s="6">
        <f t="shared" si="390"/>
        <v>42064.207638888889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H3583" t="s">
        <v>8225</v>
      </c>
      <c r="I3583" t="s">
        <v>8247</v>
      </c>
      <c r="K3583">
        <v>1406719110</v>
      </c>
      <c r="L3583">
        <v>1405509510</v>
      </c>
      <c r="M3583" t="b">
        <v>0</v>
      </c>
      <c r="N3583">
        <v>45</v>
      </c>
      <c r="O3583" s="9">
        <f t="shared" si="385"/>
        <v>100</v>
      </c>
      <c r="P3583" s="12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t="b">
        <v>1</v>
      </c>
      <c r="T3583" t="s">
        <v>8271</v>
      </c>
      <c r="U3583" s="6">
        <f t="shared" si="389"/>
        <v>41836.471180555556</v>
      </c>
      <c r="V3583" s="9">
        <f t="shared" si="391"/>
        <v>2014</v>
      </c>
      <c r="W3583" s="6">
        <f t="shared" si="390"/>
        <v>41850.471180555556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H3584" t="s">
        <v>8224</v>
      </c>
      <c r="I3584" t="s">
        <v>8246</v>
      </c>
      <c r="K3584">
        <v>1459822682</v>
      </c>
      <c r="L3584">
        <v>1458613082</v>
      </c>
      <c r="M3584" t="b">
        <v>0</v>
      </c>
      <c r="N3584">
        <v>49</v>
      </c>
      <c r="O3584" s="9">
        <f t="shared" si="385"/>
        <v>287</v>
      </c>
      <c r="P3584" s="12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t="b">
        <v>1</v>
      </c>
      <c r="T3584" t="s">
        <v>8271</v>
      </c>
      <c r="U3584" s="6">
        <f t="shared" si="389"/>
        <v>42451.095856481479</v>
      </c>
      <c r="V3584" s="9">
        <f t="shared" si="391"/>
        <v>2016</v>
      </c>
      <c r="W3584" s="6">
        <f t="shared" si="390"/>
        <v>42465.095856481479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H3585" t="s">
        <v>8224</v>
      </c>
      <c r="I3585" t="s">
        <v>8246</v>
      </c>
      <c r="K3585">
        <v>1460970805</v>
      </c>
      <c r="L3585">
        <v>1455790405</v>
      </c>
      <c r="M3585" t="b">
        <v>0</v>
      </c>
      <c r="N3585">
        <v>24</v>
      </c>
      <c r="O3585" s="9">
        <f t="shared" si="385"/>
        <v>108.5</v>
      </c>
      <c r="P3585" s="12">
        <f t="shared" si="386"/>
        <v>135.625</v>
      </c>
      <c r="Q3585" t="str">
        <f t="shared" si="387"/>
        <v>theater</v>
      </c>
      <c r="R3585" t="str">
        <f t="shared" si="388"/>
        <v>plays</v>
      </c>
      <c r="S3585" t="b">
        <v>1</v>
      </c>
      <c r="T3585" t="s">
        <v>8271</v>
      </c>
      <c r="U3585" s="6">
        <f t="shared" si="389"/>
        <v>42418.425983796296</v>
      </c>
      <c r="V3585" s="9">
        <f t="shared" si="391"/>
        <v>2016</v>
      </c>
      <c r="W3585" s="6">
        <f t="shared" si="390"/>
        <v>42478.384317129632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H3586" t="s">
        <v>8225</v>
      </c>
      <c r="I3586" t="s">
        <v>8247</v>
      </c>
      <c r="K3586">
        <v>1436772944</v>
      </c>
      <c r="L3586">
        <v>1434180944</v>
      </c>
      <c r="M3586" t="b">
        <v>0</v>
      </c>
      <c r="N3586">
        <v>112</v>
      </c>
      <c r="O3586" s="9">
        <f t="shared" si="385"/>
        <v>115.5</v>
      </c>
      <c r="P3586" s="12">
        <f t="shared" si="386"/>
        <v>30.9375</v>
      </c>
      <c r="Q3586" t="str">
        <f t="shared" si="387"/>
        <v>theater</v>
      </c>
      <c r="R3586" t="str">
        <f t="shared" si="388"/>
        <v>plays</v>
      </c>
      <c r="S3586" t="b">
        <v>1</v>
      </c>
      <c r="T3586" t="s">
        <v>8271</v>
      </c>
      <c r="U3586" s="6">
        <f t="shared" si="389"/>
        <v>42168.316481481481</v>
      </c>
      <c r="V3586" s="9">
        <f t="shared" si="391"/>
        <v>2015</v>
      </c>
      <c r="W3586" s="6">
        <f t="shared" si="390"/>
        <v>42198.316481481481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H3587" t="s">
        <v>8224</v>
      </c>
      <c r="I3587" t="s">
        <v>8246</v>
      </c>
      <c r="K3587">
        <v>1419181890</v>
      </c>
      <c r="L3587">
        <v>1416589890</v>
      </c>
      <c r="M3587" t="b">
        <v>0</v>
      </c>
      <c r="N3587">
        <v>23</v>
      </c>
      <c r="O3587" s="9">
        <f t="shared" ref="O3587:O3650" si="392">E3587*100/D3587</f>
        <v>119.11764705882354</v>
      </c>
      <c r="P3587" s="12">
        <f t="shared" ref="P3587:P3650" si="393">IF(N3587=0,0,E3587/N3587)</f>
        <v>176.08695652173913</v>
      </c>
      <c r="Q3587" t="str">
        <f t="shared" ref="Q3587:Q3650" si="394">LEFT(T3587,FIND("/",T3587)-1)</f>
        <v>theater</v>
      </c>
      <c r="R3587" t="str">
        <f t="shared" ref="R3587:R3650" si="395">RIGHT(T3587,LEN(T3587)-FIND("/",T3587))</f>
        <v>plays</v>
      </c>
      <c r="S3587" t="b">
        <v>1</v>
      </c>
      <c r="T3587" t="s">
        <v>8271</v>
      </c>
      <c r="U3587" s="6">
        <f t="shared" ref="U3587:U3650" si="396">(L3587/86400)+DATE(1970,1,1)</f>
        <v>41964.716319444444</v>
      </c>
      <c r="V3587" s="9">
        <f t="shared" si="391"/>
        <v>2014</v>
      </c>
      <c r="W3587" s="6">
        <f t="shared" ref="W3587:W3650" si="397">(K3587/86400)+DATE(1970,1,1)</f>
        <v>41994.716319444444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H3588" t="s">
        <v>8224</v>
      </c>
      <c r="I3588" t="s">
        <v>8246</v>
      </c>
      <c r="K3588">
        <v>1474649070</v>
      </c>
      <c r="L3588">
        <v>1469465070</v>
      </c>
      <c r="M3588" t="b">
        <v>0</v>
      </c>
      <c r="N3588">
        <v>54</v>
      </c>
      <c r="O3588" s="9">
        <f t="shared" si="392"/>
        <v>109.42666666666666</v>
      </c>
      <c r="P3588" s="12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t="b">
        <v>1</v>
      </c>
      <c r="T3588" t="s">
        <v>8271</v>
      </c>
      <c r="U3588" s="6">
        <f t="shared" si="396"/>
        <v>42576.697569444441</v>
      </c>
      <c r="V3588" s="9">
        <f t="shared" ref="V3588:V3651" si="398">YEAR(U3588)</f>
        <v>2016</v>
      </c>
      <c r="W3588" s="6">
        <f t="shared" si="397"/>
        <v>42636.697569444441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H3589" t="s">
        <v>8225</v>
      </c>
      <c r="I3589" t="s">
        <v>8247</v>
      </c>
      <c r="K3589">
        <v>1467054000</v>
      </c>
      <c r="L3589">
        <v>1463144254</v>
      </c>
      <c r="M3589" t="b">
        <v>0</v>
      </c>
      <c r="N3589">
        <v>28</v>
      </c>
      <c r="O3589" s="9">
        <f t="shared" si="392"/>
        <v>126.6</v>
      </c>
      <c r="P3589" s="12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t="b">
        <v>1</v>
      </c>
      <c r="T3589" t="s">
        <v>8271</v>
      </c>
      <c r="U3589" s="6">
        <f t="shared" si="396"/>
        <v>42503.539976851855</v>
      </c>
      <c r="V3589" s="9">
        <f t="shared" si="398"/>
        <v>2016</v>
      </c>
      <c r="W3589" s="6">
        <f t="shared" si="397"/>
        <v>42548.791666666672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H3590" t="s">
        <v>8225</v>
      </c>
      <c r="I3590" t="s">
        <v>8247</v>
      </c>
      <c r="K3590">
        <v>1430348400</v>
      </c>
      <c r="L3590">
        <v>1428436410</v>
      </c>
      <c r="M3590" t="b">
        <v>0</v>
      </c>
      <c r="N3590">
        <v>11</v>
      </c>
      <c r="O3590" s="9">
        <f t="shared" si="392"/>
        <v>100.5</v>
      </c>
      <c r="P3590" s="12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t="b">
        <v>1</v>
      </c>
      <c r="T3590" t="s">
        <v>8271</v>
      </c>
      <c r="U3590" s="6">
        <f t="shared" si="396"/>
        <v>42101.828819444447</v>
      </c>
      <c r="V3590" s="9">
        <f t="shared" si="398"/>
        <v>2015</v>
      </c>
      <c r="W3590" s="6">
        <f t="shared" si="397"/>
        <v>42123.958333333328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H3591" t="s">
        <v>8224</v>
      </c>
      <c r="I3591" t="s">
        <v>8246</v>
      </c>
      <c r="K3591">
        <v>1432654347</v>
      </c>
      <c r="L3591">
        <v>1430494347</v>
      </c>
      <c r="M3591" t="b">
        <v>0</v>
      </c>
      <c r="N3591">
        <v>62</v>
      </c>
      <c r="O3591" s="9">
        <f t="shared" si="392"/>
        <v>127.5</v>
      </c>
      <c r="P3591" s="12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t="b">
        <v>1</v>
      </c>
      <c r="T3591" t="s">
        <v>8271</v>
      </c>
      <c r="U3591" s="6">
        <f t="shared" si="396"/>
        <v>42125.647534722222</v>
      </c>
      <c r="V3591" s="9">
        <f t="shared" si="398"/>
        <v>2015</v>
      </c>
      <c r="W3591" s="6">
        <f t="shared" si="397"/>
        <v>42150.647534722222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H3592" t="s">
        <v>8225</v>
      </c>
      <c r="I3592" t="s">
        <v>8247</v>
      </c>
      <c r="K3592">
        <v>1413792034</v>
      </c>
      <c r="L3592">
        <v>1411200034</v>
      </c>
      <c r="M3592" t="b">
        <v>0</v>
      </c>
      <c r="N3592">
        <v>73</v>
      </c>
      <c r="O3592" s="9">
        <f t="shared" si="392"/>
        <v>100.06</v>
      </c>
      <c r="P3592" s="1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t="b">
        <v>1</v>
      </c>
      <c r="T3592" t="s">
        <v>8271</v>
      </c>
      <c r="U3592" s="6">
        <f t="shared" si="396"/>
        <v>41902.333726851852</v>
      </c>
      <c r="V3592" s="9">
        <f t="shared" si="398"/>
        <v>2014</v>
      </c>
      <c r="W3592" s="6">
        <f t="shared" si="397"/>
        <v>41932.333726851852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H3593" t="s">
        <v>8224</v>
      </c>
      <c r="I3593" t="s">
        <v>8246</v>
      </c>
      <c r="K3593">
        <v>1422075540</v>
      </c>
      <c r="L3593">
        <v>1419979544</v>
      </c>
      <c r="M3593" t="b">
        <v>0</v>
      </c>
      <c r="N3593">
        <v>18</v>
      </c>
      <c r="O3593" s="9">
        <f t="shared" si="392"/>
        <v>175</v>
      </c>
      <c r="P3593" s="12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t="b">
        <v>1</v>
      </c>
      <c r="T3593" t="s">
        <v>8271</v>
      </c>
      <c r="U3593" s="6">
        <f t="shared" si="396"/>
        <v>42003.948425925926</v>
      </c>
      <c r="V3593" s="9">
        <f t="shared" si="398"/>
        <v>2014</v>
      </c>
      <c r="W3593" s="6">
        <f t="shared" si="397"/>
        <v>42028.207638888889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H3594" t="s">
        <v>8224</v>
      </c>
      <c r="I3594" t="s">
        <v>8246</v>
      </c>
      <c r="K3594">
        <v>1423630740</v>
      </c>
      <c r="L3594">
        <v>1418673307</v>
      </c>
      <c r="M3594" t="b">
        <v>0</v>
      </c>
      <c r="N3594">
        <v>35</v>
      </c>
      <c r="O3594" s="9">
        <f t="shared" si="392"/>
        <v>127.25</v>
      </c>
      <c r="P3594" s="12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t="b">
        <v>1</v>
      </c>
      <c r="T3594" t="s">
        <v>8271</v>
      </c>
      <c r="U3594" s="6">
        <f t="shared" si="396"/>
        <v>41988.829942129625</v>
      </c>
      <c r="V3594" s="9">
        <f t="shared" si="398"/>
        <v>2014</v>
      </c>
      <c r="W3594" s="6">
        <f t="shared" si="397"/>
        <v>42046.207638888889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H3595" t="s">
        <v>8224</v>
      </c>
      <c r="I3595" t="s">
        <v>8246</v>
      </c>
      <c r="K3595">
        <v>1420489560</v>
      </c>
      <c r="L3595">
        <v>1417469639</v>
      </c>
      <c r="M3595" t="b">
        <v>0</v>
      </c>
      <c r="N3595">
        <v>43</v>
      </c>
      <c r="O3595" s="9">
        <f t="shared" si="392"/>
        <v>110.63333333333334</v>
      </c>
      <c r="P3595" s="12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t="b">
        <v>1</v>
      </c>
      <c r="T3595" t="s">
        <v>8271</v>
      </c>
      <c r="U3595" s="6">
        <f t="shared" si="396"/>
        <v>41974.898599537039</v>
      </c>
      <c r="V3595" s="9">
        <f t="shared" si="398"/>
        <v>2014</v>
      </c>
      <c r="W3595" s="6">
        <f t="shared" si="397"/>
        <v>42009.851388888885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H3596" t="s">
        <v>8224</v>
      </c>
      <c r="I3596" t="s">
        <v>8246</v>
      </c>
      <c r="K3596">
        <v>1472952982</v>
      </c>
      <c r="L3596">
        <v>1470792982</v>
      </c>
      <c r="M3596" t="b">
        <v>0</v>
      </c>
      <c r="N3596">
        <v>36</v>
      </c>
      <c r="O3596" s="9">
        <f t="shared" si="392"/>
        <v>125.9375</v>
      </c>
      <c r="P3596" s="12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t="b">
        <v>1</v>
      </c>
      <c r="T3596" t="s">
        <v>8271</v>
      </c>
      <c r="U3596" s="6">
        <f t="shared" si="396"/>
        <v>42592.066921296297</v>
      </c>
      <c r="V3596" s="9">
        <f t="shared" si="398"/>
        <v>2016</v>
      </c>
      <c r="W3596" s="6">
        <f t="shared" si="397"/>
        <v>42617.066921296297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H3597" t="s">
        <v>8224</v>
      </c>
      <c r="I3597" t="s">
        <v>8246</v>
      </c>
      <c r="K3597">
        <v>1426229940</v>
      </c>
      <c r="L3597">
        <v>1423959123</v>
      </c>
      <c r="M3597" t="b">
        <v>0</v>
      </c>
      <c r="N3597">
        <v>62</v>
      </c>
      <c r="O3597" s="9">
        <f t="shared" si="392"/>
        <v>118.5</v>
      </c>
      <c r="P3597" s="12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t="b">
        <v>1</v>
      </c>
      <c r="T3597" t="s">
        <v>8271</v>
      </c>
      <c r="U3597" s="6">
        <f t="shared" si="396"/>
        <v>42050.008368055554</v>
      </c>
      <c r="V3597" s="9">
        <f t="shared" si="398"/>
        <v>2015</v>
      </c>
      <c r="W3597" s="6">
        <f t="shared" si="397"/>
        <v>42076.290972222225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H3598" t="s">
        <v>8229</v>
      </c>
      <c r="I3598" t="s">
        <v>8251</v>
      </c>
      <c r="K3598">
        <v>1409072982</v>
      </c>
      <c r="L3598">
        <v>1407258582</v>
      </c>
      <c r="M3598" t="b">
        <v>0</v>
      </c>
      <c r="N3598">
        <v>15</v>
      </c>
      <c r="O3598" s="9">
        <f t="shared" si="392"/>
        <v>107.72727272727273</v>
      </c>
      <c r="P3598" s="12">
        <f t="shared" si="393"/>
        <v>79</v>
      </c>
      <c r="Q3598" t="str">
        <f t="shared" si="394"/>
        <v>theater</v>
      </c>
      <c r="R3598" t="str">
        <f t="shared" si="395"/>
        <v>plays</v>
      </c>
      <c r="S3598" t="b">
        <v>1</v>
      </c>
      <c r="T3598" t="s">
        <v>8271</v>
      </c>
      <c r="U3598" s="6">
        <f t="shared" si="396"/>
        <v>41856.715069444443</v>
      </c>
      <c r="V3598" s="9">
        <f t="shared" si="398"/>
        <v>2014</v>
      </c>
      <c r="W3598" s="6">
        <f t="shared" si="397"/>
        <v>41877.715069444443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H3599" t="s">
        <v>8224</v>
      </c>
      <c r="I3599" t="s">
        <v>8246</v>
      </c>
      <c r="K3599">
        <v>1456984740</v>
      </c>
      <c r="L3599">
        <v>1455717790</v>
      </c>
      <c r="M3599" t="b">
        <v>0</v>
      </c>
      <c r="N3599">
        <v>33</v>
      </c>
      <c r="O3599" s="9">
        <f t="shared" si="392"/>
        <v>102.6</v>
      </c>
      <c r="P3599" s="12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t="b">
        <v>1</v>
      </c>
      <c r="T3599" t="s">
        <v>8271</v>
      </c>
      <c r="U3599" s="6">
        <f t="shared" si="396"/>
        <v>42417.585532407407</v>
      </c>
      <c r="V3599" s="9">
        <f t="shared" si="398"/>
        <v>2016</v>
      </c>
      <c r="W3599" s="6">
        <f t="shared" si="397"/>
        <v>42432.249305555553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H3600" t="s">
        <v>8224</v>
      </c>
      <c r="I3600" t="s">
        <v>8246</v>
      </c>
      <c r="K3600">
        <v>1409720340</v>
      </c>
      <c r="L3600">
        <v>1408129822</v>
      </c>
      <c r="M3600" t="b">
        <v>0</v>
      </c>
      <c r="N3600">
        <v>27</v>
      </c>
      <c r="O3600" s="9">
        <f t="shared" si="392"/>
        <v>110.1</v>
      </c>
      <c r="P3600" s="12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t="b">
        <v>1</v>
      </c>
      <c r="T3600" t="s">
        <v>8271</v>
      </c>
      <c r="U3600" s="6">
        <f t="shared" si="396"/>
        <v>41866.79886574074</v>
      </c>
      <c r="V3600" s="9">
        <f t="shared" si="398"/>
        <v>2014</v>
      </c>
      <c r="W3600" s="6">
        <f t="shared" si="397"/>
        <v>41885.207638888889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H3601" t="s">
        <v>8224</v>
      </c>
      <c r="I3601" t="s">
        <v>8246</v>
      </c>
      <c r="K3601">
        <v>1440892800</v>
      </c>
      <c r="L3601">
        <v>1438715077</v>
      </c>
      <c r="M3601" t="b">
        <v>0</v>
      </c>
      <c r="N3601">
        <v>17</v>
      </c>
      <c r="O3601" s="9">
        <f t="shared" si="392"/>
        <v>202</v>
      </c>
      <c r="P3601" s="12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t="b">
        <v>1</v>
      </c>
      <c r="T3601" t="s">
        <v>8271</v>
      </c>
      <c r="U3601" s="6">
        <f t="shared" si="396"/>
        <v>42220.79487268519</v>
      </c>
      <c r="V3601" s="9">
        <f t="shared" si="398"/>
        <v>2015</v>
      </c>
      <c r="W3601" s="6">
        <f t="shared" si="397"/>
        <v>42246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H3602" t="s">
        <v>8224</v>
      </c>
      <c r="I3602" t="s">
        <v>8246</v>
      </c>
      <c r="K3602">
        <v>1476390164</v>
      </c>
      <c r="L3602">
        <v>1473970964</v>
      </c>
      <c r="M3602" t="b">
        <v>0</v>
      </c>
      <c r="N3602">
        <v>4</v>
      </c>
      <c r="O3602" s="9">
        <f t="shared" si="392"/>
        <v>130</v>
      </c>
      <c r="P3602" s="12">
        <f t="shared" si="393"/>
        <v>3.25</v>
      </c>
      <c r="Q3602" t="str">
        <f t="shared" si="394"/>
        <v>theater</v>
      </c>
      <c r="R3602" t="str">
        <f t="shared" si="395"/>
        <v>plays</v>
      </c>
      <c r="S3602" t="b">
        <v>1</v>
      </c>
      <c r="T3602" t="s">
        <v>8271</v>
      </c>
      <c r="U3602" s="6">
        <f t="shared" si="396"/>
        <v>42628.849120370374</v>
      </c>
      <c r="V3602" s="9">
        <f t="shared" si="398"/>
        <v>2016</v>
      </c>
      <c r="W3602" s="6">
        <f t="shared" si="397"/>
        <v>42656.849120370374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H3603" t="s">
        <v>8225</v>
      </c>
      <c r="I3603" t="s">
        <v>8247</v>
      </c>
      <c r="K3603">
        <v>1421452682</v>
      </c>
      <c r="L3603">
        <v>1418860682</v>
      </c>
      <c r="M3603" t="b">
        <v>0</v>
      </c>
      <c r="N3603">
        <v>53</v>
      </c>
      <c r="O3603" s="9">
        <f t="shared" si="392"/>
        <v>104.35</v>
      </c>
      <c r="P3603" s="12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t="b">
        <v>1</v>
      </c>
      <c r="T3603" t="s">
        <v>8271</v>
      </c>
      <c r="U3603" s="6">
        <f t="shared" si="396"/>
        <v>41990.99863425926</v>
      </c>
      <c r="V3603" s="9">
        <f t="shared" si="398"/>
        <v>2014</v>
      </c>
      <c r="W3603" s="6">
        <f t="shared" si="397"/>
        <v>42020.99863425926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H3604" t="s">
        <v>8224</v>
      </c>
      <c r="I3604" t="s">
        <v>8246</v>
      </c>
      <c r="K3604">
        <v>1463520479</v>
      </c>
      <c r="L3604">
        <v>1458336479</v>
      </c>
      <c r="M3604" t="b">
        <v>0</v>
      </c>
      <c r="N3604">
        <v>49</v>
      </c>
      <c r="O3604" s="9">
        <f t="shared" si="392"/>
        <v>100.05</v>
      </c>
      <c r="P3604" s="12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t="b">
        <v>1</v>
      </c>
      <c r="T3604" t="s">
        <v>8271</v>
      </c>
      <c r="U3604" s="6">
        <f t="shared" si="396"/>
        <v>42447.894432870366</v>
      </c>
      <c r="V3604" s="9">
        <f t="shared" si="398"/>
        <v>2016</v>
      </c>
      <c r="W3604" s="6">
        <f t="shared" si="397"/>
        <v>42507.894432870366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H3605" t="s">
        <v>8224</v>
      </c>
      <c r="I3605" t="s">
        <v>8246</v>
      </c>
      <c r="K3605">
        <v>1446759880</v>
      </c>
      <c r="L3605">
        <v>1444164280</v>
      </c>
      <c r="M3605" t="b">
        <v>0</v>
      </c>
      <c r="N3605">
        <v>57</v>
      </c>
      <c r="O3605" s="9">
        <f t="shared" si="392"/>
        <v>170.66666666666666</v>
      </c>
      <c r="P3605" s="12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t="b">
        <v>1</v>
      </c>
      <c r="T3605" t="s">
        <v>8271</v>
      </c>
      <c r="U3605" s="6">
        <f t="shared" si="396"/>
        <v>42283.864351851851</v>
      </c>
      <c r="V3605" s="9">
        <f t="shared" si="398"/>
        <v>2015</v>
      </c>
      <c r="W3605" s="6">
        <f t="shared" si="397"/>
        <v>42313.906018518523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H3606" t="s">
        <v>8224</v>
      </c>
      <c r="I3606" t="s">
        <v>8246</v>
      </c>
      <c r="K3606">
        <v>1461913140</v>
      </c>
      <c r="L3606">
        <v>1461370956</v>
      </c>
      <c r="M3606" t="b">
        <v>0</v>
      </c>
      <c r="N3606">
        <v>69</v>
      </c>
      <c r="O3606" s="9">
        <f t="shared" si="392"/>
        <v>112.83333333333333</v>
      </c>
      <c r="P3606" s="12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t="b">
        <v>1</v>
      </c>
      <c r="T3606" t="s">
        <v>8271</v>
      </c>
      <c r="U3606" s="6">
        <f t="shared" si="396"/>
        <v>42483.015694444446</v>
      </c>
      <c r="V3606" s="9">
        <f t="shared" si="398"/>
        <v>2016</v>
      </c>
      <c r="W3606" s="6">
        <f t="shared" si="397"/>
        <v>42489.290972222225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H3607" t="s">
        <v>8225</v>
      </c>
      <c r="I3607" t="s">
        <v>8247</v>
      </c>
      <c r="K3607">
        <v>1455390126</v>
      </c>
      <c r="L3607">
        <v>1452798126</v>
      </c>
      <c r="M3607" t="b">
        <v>0</v>
      </c>
      <c r="N3607">
        <v>15</v>
      </c>
      <c r="O3607" s="9">
        <f t="shared" si="392"/>
        <v>184</v>
      </c>
      <c r="P3607" s="12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t="b">
        <v>1</v>
      </c>
      <c r="T3607" t="s">
        <v>8271</v>
      </c>
      <c r="U3607" s="6">
        <f t="shared" si="396"/>
        <v>42383.793124999997</v>
      </c>
      <c r="V3607" s="9">
        <f t="shared" si="398"/>
        <v>2016</v>
      </c>
      <c r="W3607" s="6">
        <f t="shared" si="397"/>
        <v>42413.793124999997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H3608" t="s">
        <v>8225</v>
      </c>
      <c r="I3608" t="s">
        <v>8247</v>
      </c>
      <c r="K3608">
        <v>1471185057</v>
      </c>
      <c r="L3608">
        <v>1468593057</v>
      </c>
      <c r="M3608" t="b">
        <v>0</v>
      </c>
      <c r="N3608">
        <v>64</v>
      </c>
      <c r="O3608" s="9">
        <f t="shared" si="392"/>
        <v>130.26666666666668</v>
      </c>
      <c r="P3608" s="12">
        <f t="shared" si="393"/>
        <v>61.0625</v>
      </c>
      <c r="Q3608" t="str">
        <f t="shared" si="394"/>
        <v>theater</v>
      </c>
      <c r="R3608" t="str">
        <f t="shared" si="395"/>
        <v>plays</v>
      </c>
      <c r="S3608" t="b">
        <v>1</v>
      </c>
      <c r="T3608" t="s">
        <v>8271</v>
      </c>
      <c r="U3608" s="6">
        <f t="shared" si="396"/>
        <v>42566.604826388888</v>
      </c>
      <c r="V3608" s="9">
        <f t="shared" si="398"/>
        <v>2016</v>
      </c>
      <c r="W3608" s="6">
        <f t="shared" si="397"/>
        <v>42596.604826388888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H3609" t="s">
        <v>8225</v>
      </c>
      <c r="I3609" t="s">
        <v>8247</v>
      </c>
      <c r="K3609">
        <v>1450137600</v>
      </c>
      <c r="L3609">
        <v>1448924882</v>
      </c>
      <c r="M3609" t="b">
        <v>0</v>
      </c>
      <c r="N3609">
        <v>20</v>
      </c>
      <c r="O3609" s="9">
        <f t="shared" si="392"/>
        <v>105.45454545454545</v>
      </c>
      <c r="P3609" s="12">
        <f t="shared" si="393"/>
        <v>29</v>
      </c>
      <c r="Q3609" t="str">
        <f t="shared" si="394"/>
        <v>theater</v>
      </c>
      <c r="R3609" t="str">
        <f t="shared" si="395"/>
        <v>plays</v>
      </c>
      <c r="S3609" t="b">
        <v>1</v>
      </c>
      <c r="T3609" t="s">
        <v>8271</v>
      </c>
      <c r="U3609" s="6">
        <f t="shared" si="396"/>
        <v>42338.963912037041</v>
      </c>
      <c r="V3609" s="9">
        <f t="shared" si="398"/>
        <v>2015</v>
      </c>
      <c r="W3609" s="6">
        <f t="shared" si="397"/>
        <v>42353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H3610" t="s">
        <v>8225</v>
      </c>
      <c r="I3610" t="s">
        <v>8247</v>
      </c>
      <c r="K3610">
        <v>1466172000</v>
      </c>
      <c r="L3610">
        <v>1463418090</v>
      </c>
      <c r="M3610" t="b">
        <v>0</v>
      </c>
      <c r="N3610">
        <v>27</v>
      </c>
      <c r="O3610" s="9">
        <f t="shared" si="392"/>
        <v>100</v>
      </c>
      <c r="P3610" s="12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t="b">
        <v>1</v>
      </c>
      <c r="T3610" t="s">
        <v>8271</v>
      </c>
      <c r="U3610" s="6">
        <f t="shared" si="396"/>
        <v>42506.709374999999</v>
      </c>
      <c r="V3610" s="9">
        <f t="shared" si="398"/>
        <v>2016</v>
      </c>
      <c r="W3610" s="6">
        <f t="shared" si="397"/>
        <v>42538.583333333328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H3611" t="s">
        <v>8225</v>
      </c>
      <c r="I3611" t="s">
        <v>8247</v>
      </c>
      <c r="K3611">
        <v>1459378085</v>
      </c>
      <c r="L3611">
        <v>1456789685</v>
      </c>
      <c r="M3611" t="b">
        <v>0</v>
      </c>
      <c r="N3611">
        <v>21</v>
      </c>
      <c r="O3611" s="9">
        <f t="shared" si="392"/>
        <v>153.31632653061226</v>
      </c>
      <c r="P3611" s="12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t="b">
        <v>1</v>
      </c>
      <c r="T3611" t="s">
        <v>8271</v>
      </c>
      <c r="U3611" s="6">
        <f t="shared" si="396"/>
        <v>42429.991724537038</v>
      </c>
      <c r="V3611" s="9">
        <f t="shared" si="398"/>
        <v>2016</v>
      </c>
      <c r="W3611" s="6">
        <f t="shared" si="397"/>
        <v>42459.950057870374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H3612" t="s">
        <v>8225</v>
      </c>
      <c r="I3612" t="s">
        <v>8247</v>
      </c>
      <c r="K3612">
        <v>1439806936</v>
      </c>
      <c r="L3612">
        <v>1437214936</v>
      </c>
      <c r="M3612" t="b">
        <v>0</v>
      </c>
      <c r="N3612">
        <v>31</v>
      </c>
      <c r="O3612" s="9">
        <f t="shared" si="392"/>
        <v>162.30000000000001</v>
      </c>
      <c r="P3612" s="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t="b">
        <v>1</v>
      </c>
      <c r="T3612" t="s">
        <v>8271</v>
      </c>
      <c r="U3612" s="6">
        <f t="shared" si="396"/>
        <v>42203.432129629626</v>
      </c>
      <c r="V3612" s="9">
        <f t="shared" si="398"/>
        <v>2015</v>
      </c>
      <c r="W3612" s="6">
        <f t="shared" si="397"/>
        <v>42233.432129629626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H3613" t="s">
        <v>8225</v>
      </c>
      <c r="I3613" t="s">
        <v>8247</v>
      </c>
      <c r="K3613">
        <v>1428483201</v>
      </c>
      <c r="L3613">
        <v>1425891201</v>
      </c>
      <c r="M3613" t="b">
        <v>0</v>
      </c>
      <c r="N3613">
        <v>51</v>
      </c>
      <c r="O3613" s="9">
        <f t="shared" si="392"/>
        <v>136</v>
      </c>
      <c r="P3613" s="12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t="b">
        <v>1</v>
      </c>
      <c r="T3613" t="s">
        <v>8271</v>
      </c>
      <c r="U3613" s="6">
        <f t="shared" si="396"/>
        <v>42072.370381944449</v>
      </c>
      <c r="V3613" s="9">
        <f t="shared" si="398"/>
        <v>2015</v>
      </c>
      <c r="W3613" s="6">
        <f t="shared" si="397"/>
        <v>42102.370381944449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H3614" t="s">
        <v>8229</v>
      </c>
      <c r="I3614" t="s">
        <v>8251</v>
      </c>
      <c r="K3614">
        <v>1402334811</v>
      </c>
      <c r="L3614">
        <v>1401470811</v>
      </c>
      <c r="M3614" t="b">
        <v>0</v>
      </c>
      <c r="N3614">
        <v>57</v>
      </c>
      <c r="O3614" s="9">
        <f t="shared" si="392"/>
        <v>144.4</v>
      </c>
      <c r="P3614" s="12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t="b">
        <v>1</v>
      </c>
      <c r="T3614" t="s">
        <v>8271</v>
      </c>
      <c r="U3614" s="6">
        <f t="shared" si="396"/>
        <v>41789.726979166662</v>
      </c>
      <c r="V3614" s="9">
        <f t="shared" si="398"/>
        <v>2014</v>
      </c>
      <c r="W3614" s="6">
        <f t="shared" si="397"/>
        <v>41799.726979166662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H3615" t="s">
        <v>8224</v>
      </c>
      <c r="I3615" t="s">
        <v>8246</v>
      </c>
      <c r="K3615">
        <v>1403964574</v>
      </c>
      <c r="L3615">
        <v>1401372574</v>
      </c>
      <c r="M3615" t="b">
        <v>0</v>
      </c>
      <c r="N3615">
        <v>20</v>
      </c>
      <c r="O3615" s="9">
        <f t="shared" si="392"/>
        <v>100</v>
      </c>
      <c r="P3615" s="12">
        <f t="shared" si="393"/>
        <v>62.5</v>
      </c>
      <c r="Q3615" t="str">
        <f t="shared" si="394"/>
        <v>theater</v>
      </c>
      <c r="R3615" t="str">
        <f t="shared" si="395"/>
        <v>plays</v>
      </c>
      <c r="S3615" t="b">
        <v>1</v>
      </c>
      <c r="T3615" t="s">
        <v>8271</v>
      </c>
      <c r="U3615" s="6">
        <f t="shared" si="396"/>
        <v>41788.58997685185</v>
      </c>
      <c r="V3615" s="9">
        <f t="shared" si="398"/>
        <v>2014</v>
      </c>
      <c r="W3615" s="6">
        <f t="shared" si="397"/>
        <v>41818.58997685185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H3616" t="s">
        <v>8224</v>
      </c>
      <c r="I3616" t="s">
        <v>8246</v>
      </c>
      <c r="K3616">
        <v>1434675616</v>
      </c>
      <c r="L3616">
        <v>1432083616</v>
      </c>
      <c r="M3616" t="b">
        <v>0</v>
      </c>
      <c r="N3616">
        <v>71</v>
      </c>
      <c r="O3616" s="9">
        <f t="shared" si="392"/>
        <v>100.8</v>
      </c>
      <c r="P3616" s="12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t="b">
        <v>1</v>
      </c>
      <c r="T3616" t="s">
        <v>8271</v>
      </c>
      <c r="U3616" s="6">
        <f t="shared" si="396"/>
        <v>42144.041851851856</v>
      </c>
      <c r="V3616" s="9">
        <f t="shared" si="398"/>
        <v>2015</v>
      </c>
      <c r="W3616" s="6">
        <f t="shared" si="397"/>
        <v>42174.041851851856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H3617" t="s">
        <v>8225</v>
      </c>
      <c r="I3617" t="s">
        <v>8247</v>
      </c>
      <c r="K3617">
        <v>1449756896</v>
      </c>
      <c r="L3617">
        <v>1447164896</v>
      </c>
      <c r="M3617" t="b">
        <v>0</v>
      </c>
      <c r="N3617">
        <v>72</v>
      </c>
      <c r="O3617" s="9">
        <f t="shared" si="392"/>
        <v>106.8</v>
      </c>
      <c r="P3617" s="12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t="b">
        <v>1</v>
      </c>
      <c r="T3617" t="s">
        <v>8271</v>
      </c>
      <c r="U3617" s="6">
        <f t="shared" si="396"/>
        <v>42318.593703703707</v>
      </c>
      <c r="V3617" s="9">
        <f t="shared" si="398"/>
        <v>2015</v>
      </c>
      <c r="W3617" s="6">
        <f t="shared" si="397"/>
        <v>42348.593703703707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H3618" t="s">
        <v>8225</v>
      </c>
      <c r="I3618" t="s">
        <v>8247</v>
      </c>
      <c r="K3618">
        <v>1426801664</v>
      </c>
      <c r="L3618">
        <v>1424213264</v>
      </c>
      <c r="M3618" t="b">
        <v>0</v>
      </c>
      <c r="N3618">
        <v>45</v>
      </c>
      <c r="O3618" s="9">
        <f t="shared" si="392"/>
        <v>124.8</v>
      </c>
      <c r="P3618" s="12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t="b">
        <v>1</v>
      </c>
      <c r="T3618" t="s">
        <v>8271</v>
      </c>
      <c r="U3618" s="6">
        <f t="shared" si="396"/>
        <v>42052.949814814812</v>
      </c>
      <c r="V3618" s="9">
        <f t="shared" si="398"/>
        <v>2015</v>
      </c>
      <c r="W3618" s="6">
        <f t="shared" si="397"/>
        <v>42082.908148148148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H3619" t="s">
        <v>8225</v>
      </c>
      <c r="I3619" t="s">
        <v>8247</v>
      </c>
      <c r="K3619">
        <v>1488240000</v>
      </c>
      <c r="L3619">
        <v>1486996729</v>
      </c>
      <c r="M3619" t="b">
        <v>0</v>
      </c>
      <c r="N3619">
        <v>51</v>
      </c>
      <c r="O3619" s="9">
        <f t="shared" si="392"/>
        <v>118.91891891891892</v>
      </c>
      <c r="P3619" s="12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t="b">
        <v>1</v>
      </c>
      <c r="T3619" t="s">
        <v>8271</v>
      </c>
      <c r="U3619" s="6">
        <f t="shared" si="396"/>
        <v>42779.610289351855</v>
      </c>
      <c r="V3619" s="9">
        <f t="shared" si="398"/>
        <v>2017</v>
      </c>
      <c r="W3619" s="6">
        <f t="shared" si="397"/>
        <v>42794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H3620" t="s">
        <v>8225</v>
      </c>
      <c r="I3620" t="s">
        <v>8247</v>
      </c>
      <c r="K3620">
        <v>1433343850</v>
      </c>
      <c r="L3620">
        <v>1430751850</v>
      </c>
      <c r="M3620" t="b">
        <v>0</v>
      </c>
      <c r="N3620">
        <v>56</v>
      </c>
      <c r="O3620" s="9">
        <f t="shared" si="392"/>
        <v>101</v>
      </c>
      <c r="P3620" s="12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t="b">
        <v>1</v>
      </c>
      <c r="T3620" t="s">
        <v>8271</v>
      </c>
      <c r="U3620" s="6">
        <f t="shared" si="396"/>
        <v>42128.627893518518</v>
      </c>
      <c r="V3620" s="9">
        <f t="shared" si="398"/>
        <v>2015</v>
      </c>
      <c r="W3620" s="6">
        <f t="shared" si="397"/>
        <v>42158.627893518518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H3621" t="s">
        <v>8224</v>
      </c>
      <c r="I3621" t="s">
        <v>8246</v>
      </c>
      <c r="K3621">
        <v>1479592800</v>
      </c>
      <c r="L3621">
        <v>1476760226</v>
      </c>
      <c r="M3621" t="b">
        <v>0</v>
      </c>
      <c r="N3621">
        <v>17</v>
      </c>
      <c r="O3621" s="9">
        <f t="shared" si="392"/>
        <v>113</v>
      </c>
      <c r="P3621" s="12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t="b">
        <v>1</v>
      </c>
      <c r="T3621" t="s">
        <v>8271</v>
      </c>
      <c r="U3621" s="6">
        <f t="shared" si="396"/>
        <v>42661.132245370369</v>
      </c>
      <c r="V3621" s="9">
        <f t="shared" si="398"/>
        <v>2016</v>
      </c>
      <c r="W3621" s="6">
        <f t="shared" si="397"/>
        <v>42693.916666666672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H3622" t="s">
        <v>8224</v>
      </c>
      <c r="I3622" t="s">
        <v>8246</v>
      </c>
      <c r="K3622">
        <v>1425528000</v>
      </c>
      <c r="L3622">
        <v>1422916261</v>
      </c>
      <c r="M3622" t="b">
        <v>0</v>
      </c>
      <c r="N3622">
        <v>197</v>
      </c>
      <c r="O3622" s="9">
        <f t="shared" si="392"/>
        <v>105.19047619047619</v>
      </c>
      <c r="P3622" s="1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t="b">
        <v>1</v>
      </c>
      <c r="T3622" t="s">
        <v>8271</v>
      </c>
      <c r="U3622" s="6">
        <f t="shared" si="396"/>
        <v>42037.938206018516</v>
      </c>
      <c r="V3622" s="9">
        <f t="shared" si="398"/>
        <v>2015</v>
      </c>
      <c r="W3622" s="6">
        <f t="shared" si="397"/>
        <v>42068.166666666672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H3623" t="s">
        <v>8224</v>
      </c>
      <c r="I3623" t="s">
        <v>8246</v>
      </c>
      <c r="K3623">
        <v>1475269200</v>
      </c>
      <c r="L3623">
        <v>1473200844</v>
      </c>
      <c r="M3623" t="b">
        <v>0</v>
      </c>
      <c r="N3623">
        <v>70</v>
      </c>
      <c r="O3623" s="9">
        <f t="shared" si="392"/>
        <v>109.73333333333333</v>
      </c>
      <c r="P3623" s="12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t="b">
        <v>1</v>
      </c>
      <c r="T3623" t="s">
        <v>8271</v>
      </c>
      <c r="U3623" s="6">
        <f t="shared" si="396"/>
        <v>42619.935694444444</v>
      </c>
      <c r="V3623" s="9">
        <f t="shared" si="398"/>
        <v>2016</v>
      </c>
      <c r="W3623" s="6">
        <f t="shared" si="397"/>
        <v>42643.875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H3624" t="s">
        <v>8224</v>
      </c>
      <c r="I3624" t="s">
        <v>8246</v>
      </c>
      <c r="K3624">
        <v>1411874580</v>
      </c>
      <c r="L3624">
        <v>1409030371</v>
      </c>
      <c r="M3624" t="b">
        <v>0</v>
      </c>
      <c r="N3624">
        <v>21</v>
      </c>
      <c r="O3624" s="9">
        <f t="shared" si="392"/>
        <v>100.099</v>
      </c>
      <c r="P3624" s="12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t="b">
        <v>1</v>
      </c>
      <c r="T3624" t="s">
        <v>8271</v>
      </c>
      <c r="U3624" s="6">
        <f t="shared" si="396"/>
        <v>41877.221886574072</v>
      </c>
      <c r="V3624" s="9">
        <f t="shared" si="398"/>
        <v>2014</v>
      </c>
      <c r="W3624" s="6">
        <f t="shared" si="397"/>
        <v>41910.140972222223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H3625" t="s">
        <v>8224</v>
      </c>
      <c r="I3625" t="s">
        <v>8246</v>
      </c>
      <c r="K3625">
        <v>1406358000</v>
      </c>
      <c r="L3625">
        <v>1404841270</v>
      </c>
      <c r="M3625" t="b">
        <v>0</v>
      </c>
      <c r="N3625">
        <v>34</v>
      </c>
      <c r="O3625" s="9">
        <f t="shared" si="392"/>
        <v>120</v>
      </c>
      <c r="P3625" s="12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t="b">
        <v>1</v>
      </c>
      <c r="T3625" t="s">
        <v>8271</v>
      </c>
      <c r="U3625" s="6">
        <f t="shared" si="396"/>
        <v>41828.736921296295</v>
      </c>
      <c r="V3625" s="9">
        <f t="shared" si="398"/>
        <v>2014</v>
      </c>
      <c r="W3625" s="6">
        <f t="shared" si="397"/>
        <v>41846.291666666664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H3626" t="s">
        <v>8224</v>
      </c>
      <c r="I3626" t="s">
        <v>8246</v>
      </c>
      <c r="K3626">
        <v>1471977290</v>
      </c>
      <c r="L3626">
        <v>1466793290</v>
      </c>
      <c r="M3626" t="b">
        <v>0</v>
      </c>
      <c r="N3626">
        <v>39</v>
      </c>
      <c r="O3626" s="9">
        <f t="shared" si="392"/>
        <v>104.93333333333334</v>
      </c>
      <c r="P3626" s="12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t="b">
        <v>1</v>
      </c>
      <c r="T3626" t="s">
        <v>8271</v>
      </c>
      <c r="U3626" s="6">
        <f t="shared" si="396"/>
        <v>42545.774189814816</v>
      </c>
      <c r="V3626" s="9">
        <f t="shared" si="398"/>
        <v>2016</v>
      </c>
      <c r="W3626" s="6">
        <f t="shared" si="397"/>
        <v>42605.774189814816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H3627" t="s">
        <v>8225</v>
      </c>
      <c r="I3627" t="s">
        <v>8247</v>
      </c>
      <c r="K3627">
        <v>1435851577</v>
      </c>
      <c r="L3627">
        <v>1433259577</v>
      </c>
      <c r="M3627" t="b">
        <v>0</v>
      </c>
      <c r="N3627">
        <v>78</v>
      </c>
      <c r="O3627" s="9">
        <f t="shared" si="392"/>
        <v>102.66666666666667</v>
      </c>
      <c r="P3627" s="12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t="b">
        <v>1</v>
      </c>
      <c r="T3627" t="s">
        <v>8271</v>
      </c>
      <c r="U3627" s="6">
        <f t="shared" si="396"/>
        <v>42157.652511574073</v>
      </c>
      <c r="V3627" s="9">
        <f t="shared" si="398"/>
        <v>2015</v>
      </c>
      <c r="W3627" s="6">
        <f t="shared" si="397"/>
        <v>42187.652511574073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H3628" t="s">
        <v>8225</v>
      </c>
      <c r="I3628" t="s">
        <v>8247</v>
      </c>
      <c r="K3628">
        <v>1408204857</v>
      </c>
      <c r="L3628">
        <v>1406390457</v>
      </c>
      <c r="M3628" t="b">
        <v>0</v>
      </c>
      <c r="N3628">
        <v>48</v>
      </c>
      <c r="O3628" s="9">
        <f t="shared" si="392"/>
        <v>101.825</v>
      </c>
      <c r="P3628" s="12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t="b">
        <v>1</v>
      </c>
      <c r="T3628" t="s">
        <v>8271</v>
      </c>
      <c r="U3628" s="6">
        <f t="shared" si="396"/>
        <v>41846.667326388888</v>
      </c>
      <c r="V3628" s="9">
        <f t="shared" si="398"/>
        <v>2014</v>
      </c>
      <c r="W3628" s="6">
        <f t="shared" si="397"/>
        <v>41867.667326388888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H3629" t="s">
        <v>8224</v>
      </c>
      <c r="I3629" t="s">
        <v>8246</v>
      </c>
      <c r="K3629">
        <v>1463803140</v>
      </c>
      <c r="L3629">
        <v>1459446487</v>
      </c>
      <c r="M3629" t="b">
        <v>0</v>
      </c>
      <c r="N3629">
        <v>29</v>
      </c>
      <c r="O3629" s="9">
        <f t="shared" si="392"/>
        <v>100</v>
      </c>
      <c r="P3629" s="12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t="b">
        <v>1</v>
      </c>
      <c r="T3629" t="s">
        <v>8271</v>
      </c>
      <c r="U3629" s="6">
        <f t="shared" si="396"/>
        <v>42460.741747685184</v>
      </c>
      <c r="V3629" s="9">
        <f t="shared" si="398"/>
        <v>2016</v>
      </c>
      <c r="W3629" s="6">
        <f t="shared" si="397"/>
        <v>42511.165972222225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H3630" t="s">
        <v>8224</v>
      </c>
      <c r="I3630" t="s">
        <v>8246</v>
      </c>
      <c r="K3630">
        <v>1450040396</v>
      </c>
      <c r="L3630">
        <v>1444852796</v>
      </c>
      <c r="M3630" t="b">
        <v>0</v>
      </c>
      <c r="N3630">
        <v>0</v>
      </c>
      <c r="O3630" s="9">
        <f t="shared" si="392"/>
        <v>0</v>
      </c>
      <c r="P3630" s="12">
        <f t="shared" si="393"/>
        <v>0</v>
      </c>
      <c r="Q3630" t="str">
        <f t="shared" si="394"/>
        <v>theater</v>
      </c>
      <c r="R3630" t="str">
        <f t="shared" si="395"/>
        <v>musical</v>
      </c>
      <c r="S3630" t="b">
        <v>0</v>
      </c>
      <c r="T3630" t="s">
        <v>8305</v>
      </c>
      <c r="U3630" s="6">
        <f t="shared" si="396"/>
        <v>42291.833287037036</v>
      </c>
      <c r="V3630" s="9">
        <f t="shared" si="398"/>
        <v>2015</v>
      </c>
      <c r="W3630" s="6">
        <f t="shared" si="397"/>
        <v>42351.874953703707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H3631" t="s">
        <v>8224</v>
      </c>
      <c r="I3631" t="s">
        <v>8246</v>
      </c>
      <c r="K3631">
        <v>1462467600</v>
      </c>
      <c r="L3631">
        <v>1457403364</v>
      </c>
      <c r="M3631" t="b">
        <v>0</v>
      </c>
      <c r="N3631">
        <v>2</v>
      </c>
      <c r="O3631" s="9">
        <f t="shared" si="392"/>
        <v>2.0000000000000001E-4</v>
      </c>
      <c r="P3631" s="12">
        <f t="shared" si="393"/>
        <v>1</v>
      </c>
      <c r="Q3631" t="str">
        <f t="shared" si="394"/>
        <v>theater</v>
      </c>
      <c r="R3631" t="str">
        <f t="shared" si="395"/>
        <v>musical</v>
      </c>
      <c r="S3631" t="b">
        <v>0</v>
      </c>
      <c r="T3631" t="s">
        <v>8305</v>
      </c>
      <c r="U3631" s="6">
        <f t="shared" si="396"/>
        <v>42437.094490740739</v>
      </c>
      <c r="V3631" s="9">
        <f t="shared" si="398"/>
        <v>2016</v>
      </c>
      <c r="W3631" s="6">
        <f t="shared" si="397"/>
        <v>42495.708333333328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H3632" t="s">
        <v>8225</v>
      </c>
      <c r="I3632" t="s">
        <v>8247</v>
      </c>
      <c r="K3632">
        <v>1417295990</v>
      </c>
      <c r="L3632">
        <v>1414700390</v>
      </c>
      <c r="M3632" t="b">
        <v>0</v>
      </c>
      <c r="N3632">
        <v>1</v>
      </c>
      <c r="O3632" s="9">
        <f t="shared" si="392"/>
        <v>3.3333333333333333E-2</v>
      </c>
      <c r="P3632" s="12">
        <f t="shared" si="393"/>
        <v>1</v>
      </c>
      <c r="Q3632" t="str">
        <f t="shared" si="394"/>
        <v>theater</v>
      </c>
      <c r="R3632" t="str">
        <f t="shared" si="395"/>
        <v>musical</v>
      </c>
      <c r="S3632" t="b">
        <v>0</v>
      </c>
      <c r="T3632" t="s">
        <v>8305</v>
      </c>
      <c r="U3632" s="6">
        <f t="shared" si="396"/>
        <v>41942.84710648148</v>
      </c>
      <c r="V3632" s="9">
        <f t="shared" si="398"/>
        <v>2014</v>
      </c>
      <c r="W3632" s="6">
        <f t="shared" si="397"/>
        <v>41972.888773148152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H3633" t="s">
        <v>8224</v>
      </c>
      <c r="I3633" t="s">
        <v>8246</v>
      </c>
      <c r="K3633">
        <v>1411444740</v>
      </c>
      <c r="L3633">
        <v>1409335497</v>
      </c>
      <c r="M3633" t="b">
        <v>0</v>
      </c>
      <c r="N3633">
        <v>59</v>
      </c>
      <c r="O3633" s="9">
        <f t="shared" si="392"/>
        <v>51.023391812865498</v>
      </c>
      <c r="P3633" s="12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t="b">
        <v>0</v>
      </c>
      <c r="T3633" t="s">
        <v>8305</v>
      </c>
      <c r="U3633" s="6">
        <f t="shared" si="396"/>
        <v>41880.753437499996</v>
      </c>
      <c r="V3633" s="9">
        <f t="shared" si="398"/>
        <v>2014</v>
      </c>
      <c r="W3633" s="6">
        <f t="shared" si="397"/>
        <v>41905.165972222225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H3634" t="s">
        <v>8225</v>
      </c>
      <c r="I3634" t="s">
        <v>8247</v>
      </c>
      <c r="K3634">
        <v>1416781749</v>
      </c>
      <c r="L3634">
        <v>1415053749</v>
      </c>
      <c r="M3634" t="b">
        <v>0</v>
      </c>
      <c r="N3634">
        <v>1</v>
      </c>
      <c r="O3634" s="9">
        <f t="shared" si="392"/>
        <v>20</v>
      </c>
      <c r="P3634" s="12">
        <f t="shared" si="393"/>
        <v>100</v>
      </c>
      <c r="Q3634" t="str">
        <f t="shared" si="394"/>
        <v>theater</v>
      </c>
      <c r="R3634" t="str">
        <f t="shared" si="395"/>
        <v>musical</v>
      </c>
      <c r="S3634" t="b">
        <v>0</v>
      </c>
      <c r="T3634" t="s">
        <v>8305</v>
      </c>
      <c r="U3634" s="6">
        <f t="shared" si="396"/>
        <v>41946.936909722222</v>
      </c>
      <c r="V3634" s="9">
        <f t="shared" si="398"/>
        <v>2014</v>
      </c>
      <c r="W3634" s="6">
        <f t="shared" si="397"/>
        <v>41966.936909722222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H3635" t="s">
        <v>8224</v>
      </c>
      <c r="I3635" t="s">
        <v>8246</v>
      </c>
      <c r="K3635">
        <v>1479517200</v>
      </c>
      <c r="L3635">
        <v>1475765867</v>
      </c>
      <c r="M3635" t="b">
        <v>0</v>
      </c>
      <c r="N3635">
        <v>31</v>
      </c>
      <c r="O3635" s="9">
        <f t="shared" si="392"/>
        <v>35.24</v>
      </c>
      <c r="P3635" s="12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t="b">
        <v>0</v>
      </c>
      <c r="T3635" t="s">
        <v>8305</v>
      </c>
      <c r="U3635" s="6">
        <f t="shared" si="396"/>
        <v>42649.623460648145</v>
      </c>
      <c r="V3635" s="9">
        <f t="shared" si="398"/>
        <v>2016</v>
      </c>
      <c r="W3635" s="6">
        <f t="shared" si="397"/>
        <v>42693.041666666672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H3636" t="s">
        <v>8229</v>
      </c>
      <c r="I3636" t="s">
        <v>8251</v>
      </c>
      <c r="K3636">
        <v>1484366340</v>
      </c>
      <c r="L3636">
        <v>1480219174</v>
      </c>
      <c r="M3636" t="b">
        <v>0</v>
      </c>
      <c r="N3636">
        <v>18</v>
      </c>
      <c r="O3636" s="9">
        <f t="shared" si="392"/>
        <v>4.246666666666667</v>
      </c>
      <c r="P3636" s="12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t="b">
        <v>0</v>
      </c>
      <c r="T3636" t="s">
        <v>8305</v>
      </c>
      <c r="U3636" s="6">
        <f t="shared" si="396"/>
        <v>42701.166365740741</v>
      </c>
      <c r="V3636" s="9">
        <f t="shared" si="398"/>
        <v>2016</v>
      </c>
      <c r="W3636" s="6">
        <f t="shared" si="397"/>
        <v>42749.165972222225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H3637" t="s">
        <v>8224</v>
      </c>
      <c r="I3637" t="s">
        <v>8246</v>
      </c>
      <c r="K3637">
        <v>1461186676</v>
      </c>
      <c r="L3637">
        <v>1458594676</v>
      </c>
      <c r="M3637" t="b">
        <v>0</v>
      </c>
      <c r="N3637">
        <v>10</v>
      </c>
      <c r="O3637" s="9">
        <f t="shared" si="392"/>
        <v>36.457142857142856</v>
      </c>
      <c r="P3637" s="12">
        <f t="shared" si="393"/>
        <v>127.6</v>
      </c>
      <c r="Q3637" t="str">
        <f t="shared" si="394"/>
        <v>theater</v>
      </c>
      <c r="R3637" t="str">
        <f t="shared" si="395"/>
        <v>musical</v>
      </c>
      <c r="S3637" t="b">
        <v>0</v>
      </c>
      <c r="T3637" t="s">
        <v>8305</v>
      </c>
      <c r="U3637" s="6">
        <f t="shared" si="396"/>
        <v>42450.88282407407</v>
      </c>
      <c r="V3637" s="9">
        <f t="shared" si="398"/>
        <v>2016</v>
      </c>
      <c r="W3637" s="6">
        <f t="shared" si="397"/>
        <v>42480.88282407407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H3638" t="s">
        <v>8224</v>
      </c>
      <c r="I3638" t="s">
        <v>8246</v>
      </c>
      <c r="K3638">
        <v>1442248829</v>
      </c>
      <c r="L3638">
        <v>1439224829</v>
      </c>
      <c r="M3638" t="b">
        <v>0</v>
      </c>
      <c r="N3638">
        <v>0</v>
      </c>
      <c r="O3638" s="9">
        <f t="shared" si="392"/>
        <v>0</v>
      </c>
      <c r="P3638" s="12">
        <f t="shared" si="393"/>
        <v>0</v>
      </c>
      <c r="Q3638" t="str">
        <f t="shared" si="394"/>
        <v>theater</v>
      </c>
      <c r="R3638" t="str">
        <f t="shared" si="395"/>
        <v>musical</v>
      </c>
      <c r="S3638" t="b">
        <v>0</v>
      </c>
      <c r="T3638" t="s">
        <v>8305</v>
      </c>
      <c r="U3638" s="6">
        <f t="shared" si="396"/>
        <v>42226.694780092592</v>
      </c>
      <c r="V3638" s="9">
        <f t="shared" si="398"/>
        <v>2015</v>
      </c>
      <c r="W3638" s="6">
        <f t="shared" si="397"/>
        <v>42261.694780092592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H3639" t="s">
        <v>8224</v>
      </c>
      <c r="I3639" t="s">
        <v>8246</v>
      </c>
      <c r="K3639">
        <v>1420130935</v>
      </c>
      <c r="L3639">
        <v>1417538935</v>
      </c>
      <c r="M3639" t="b">
        <v>0</v>
      </c>
      <c r="N3639">
        <v>14</v>
      </c>
      <c r="O3639" s="9">
        <f t="shared" si="392"/>
        <v>30.866666666666667</v>
      </c>
      <c r="P3639" s="12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t="b">
        <v>0</v>
      </c>
      <c r="T3639" t="s">
        <v>8305</v>
      </c>
      <c r="U3639" s="6">
        <f t="shared" si="396"/>
        <v>41975.700636574074</v>
      </c>
      <c r="V3639" s="9">
        <f t="shared" si="398"/>
        <v>2014</v>
      </c>
      <c r="W3639" s="6">
        <f t="shared" si="397"/>
        <v>42005.700636574074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H3640" t="s">
        <v>8229</v>
      </c>
      <c r="I3640" t="s">
        <v>8251</v>
      </c>
      <c r="K3640">
        <v>1429456132</v>
      </c>
      <c r="L3640">
        <v>1424275732</v>
      </c>
      <c r="M3640" t="b">
        <v>0</v>
      </c>
      <c r="N3640">
        <v>2</v>
      </c>
      <c r="O3640" s="9">
        <f t="shared" si="392"/>
        <v>6.5454545454545459</v>
      </c>
      <c r="P3640" s="12">
        <f t="shared" si="393"/>
        <v>108</v>
      </c>
      <c r="Q3640" t="str">
        <f t="shared" si="394"/>
        <v>theater</v>
      </c>
      <c r="R3640" t="str">
        <f t="shared" si="395"/>
        <v>musical</v>
      </c>
      <c r="S3640" t="b">
        <v>0</v>
      </c>
      <c r="T3640" t="s">
        <v>8305</v>
      </c>
      <c r="U3640" s="6">
        <f t="shared" si="396"/>
        <v>42053.672824074078</v>
      </c>
      <c r="V3640" s="9">
        <f t="shared" si="398"/>
        <v>2015</v>
      </c>
      <c r="W3640" s="6">
        <f t="shared" si="397"/>
        <v>42113.631157407406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H3641" t="s">
        <v>8224</v>
      </c>
      <c r="I3641" t="s">
        <v>8246</v>
      </c>
      <c r="K3641">
        <v>1475853060</v>
      </c>
      <c r="L3641">
        <v>1470672906</v>
      </c>
      <c r="M3641" t="b">
        <v>0</v>
      </c>
      <c r="N3641">
        <v>1</v>
      </c>
      <c r="O3641" s="9">
        <f t="shared" si="392"/>
        <v>4.0000000000000001E-3</v>
      </c>
      <c r="P3641" s="12">
        <f t="shared" si="393"/>
        <v>1</v>
      </c>
      <c r="Q3641" t="str">
        <f t="shared" si="394"/>
        <v>theater</v>
      </c>
      <c r="R3641" t="str">
        <f t="shared" si="395"/>
        <v>musical</v>
      </c>
      <c r="S3641" t="b">
        <v>0</v>
      </c>
      <c r="T3641" t="s">
        <v>8305</v>
      </c>
      <c r="U3641" s="6">
        <f t="shared" si="396"/>
        <v>42590.677152777775</v>
      </c>
      <c r="V3641" s="9">
        <f t="shared" si="398"/>
        <v>2016</v>
      </c>
      <c r="W3641" s="6">
        <f t="shared" si="397"/>
        <v>42650.632638888885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H3642" t="s">
        <v>8224</v>
      </c>
      <c r="I3642" t="s">
        <v>8246</v>
      </c>
      <c r="K3642">
        <v>1431283530</v>
      </c>
      <c r="L3642">
        <v>1428691530</v>
      </c>
      <c r="M3642" t="b">
        <v>0</v>
      </c>
      <c r="N3642">
        <v>3</v>
      </c>
      <c r="O3642" s="9">
        <f t="shared" si="392"/>
        <v>5.5</v>
      </c>
      <c r="P3642" s="1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t="b">
        <v>0</v>
      </c>
      <c r="T3642" t="s">
        <v>8305</v>
      </c>
      <c r="U3642" s="6">
        <f t="shared" si="396"/>
        <v>42104.781597222223</v>
      </c>
      <c r="V3642" s="9">
        <f t="shared" si="398"/>
        <v>2015</v>
      </c>
      <c r="W3642" s="6">
        <f t="shared" si="397"/>
        <v>42134.781597222223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H3643" t="s">
        <v>8224</v>
      </c>
      <c r="I3643" t="s">
        <v>8246</v>
      </c>
      <c r="K3643">
        <v>1412485200</v>
      </c>
      <c r="L3643">
        <v>1410966179</v>
      </c>
      <c r="M3643" t="b">
        <v>0</v>
      </c>
      <c r="N3643">
        <v>0</v>
      </c>
      <c r="O3643" s="9">
        <f t="shared" si="392"/>
        <v>0</v>
      </c>
      <c r="P3643" s="12">
        <f t="shared" si="393"/>
        <v>0</v>
      </c>
      <c r="Q3643" t="str">
        <f t="shared" si="394"/>
        <v>theater</v>
      </c>
      <c r="R3643" t="str">
        <f t="shared" si="395"/>
        <v>musical</v>
      </c>
      <c r="S3643" t="b">
        <v>0</v>
      </c>
      <c r="T3643" t="s">
        <v>8305</v>
      </c>
      <c r="U3643" s="6">
        <f t="shared" si="396"/>
        <v>41899.627071759256</v>
      </c>
      <c r="V3643" s="9">
        <f t="shared" si="398"/>
        <v>2014</v>
      </c>
      <c r="W3643" s="6">
        <f t="shared" si="397"/>
        <v>41917.208333333336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H3644" t="s">
        <v>8236</v>
      </c>
      <c r="I3644" t="s">
        <v>8249</v>
      </c>
      <c r="K3644">
        <v>1448902800</v>
      </c>
      <c r="L3644">
        <v>1445369727</v>
      </c>
      <c r="M3644" t="b">
        <v>0</v>
      </c>
      <c r="N3644">
        <v>2</v>
      </c>
      <c r="O3644" s="9">
        <f t="shared" si="392"/>
        <v>2.1428571428571428</v>
      </c>
      <c r="P3644" s="12">
        <f t="shared" si="393"/>
        <v>7.5</v>
      </c>
      <c r="Q3644" t="str">
        <f t="shared" si="394"/>
        <v>theater</v>
      </c>
      <c r="R3644" t="str">
        <f t="shared" si="395"/>
        <v>musical</v>
      </c>
      <c r="S3644" t="b">
        <v>0</v>
      </c>
      <c r="T3644" t="s">
        <v>8305</v>
      </c>
      <c r="U3644" s="6">
        <f t="shared" si="396"/>
        <v>42297.816284722227</v>
      </c>
      <c r="V3644" s="9">
        <f t="shared" si="398"/>
        <v>2015</v>
      </c>
      <c r="W3644" s="6">
        <f t="shared" si="397"/>
        <v>42338.708333333328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H3645" t="s">
        <v>8224</v>
      </c>
      <c r="I3645" t="s">
        <v>8246</v>
      </c>
      <c r="K3645">
        <v>1447734439</v>
      </c>
      <c r="L3645">
        <v>1444274839</v>
      </c>
      <c r="M3645" t="b">
        <v>0</v>
      </c>
      <c r="N3645">
        <v>0</v>
      </c>
      <c r="O3645" s="9">
        <f t="shared" si="392"/>
        <v>0</v>
      </c>
      <c r="P3645" s="12">
        <f t="shared" si="393"/>
        <v>0</v>
      </c>
      <c r="Q3645" t="str">
        <f t="shared" si="394"/>
        <v>theater</v>
      </c>
      <c r="R3645" t="str">
        <f t="shared" si="395"/>
        <v>musical</v>
      </c>
      <c r="S3645" t="b">
        <v>0</v>
      </c>
      <c r="T3645" t="s">
        <v>8305</v>
      </c>
      <c r="U3645" s="6">
        <f t="shared" si="396"/>
        <v>42285.143969907411</v>
      </c>
      <c r="V3645" s="9">
        <f t="shared" si="398"/>
        <v>2015</v>
      </c>
      <c r="W3645" s="6">
        <f t="shared" si="397"/>
        <v>42325.185636574075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H3646" t="s">
        <v>8224</v>
      </c>
      <c r="I3646" t="s">
        <v>8246</v>
      </c>
      <c r="K3646">
        <v>1457413140</v>
      </c>
      <c r="L3646">
        <v>1454996887</v>
      </c>
      <c r="M3646" t="b">
        <v>0</v>
      </c>
      <c r="N3646">
        <v>12</v>
      </c>
      <c r="O3646" s="9">
        <f t="shared" si="392"/>
        <v>16.420000000000002</v>
      </c>
      <c r="P3646" s="12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t="b">
        <v>0</v>
      </c>
      <c r="T3646" t="s">
        <v>8305</v>
      </c>
      <c r="U3646" s="6">
        <f t="shared" si="396"/>
        <v>42409.241747685184</v>
      </c>
      <c r="V3646" s="9">
        <f t="shared" si="398"/>
        <v>2016</v>
      </c>
      <c r="W3646" s="6">
        <f t="shared" si="397"/>
        <v>42437.207638888889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H3647" t="s">
        <v>8229</v>
      </c>
      <c r="I3647" t="s">
        <v>8251</v>
      </c>
      <c r="K3647">
        <v>1479773838</v>
      </c>
      <c r="L3647">
        <v>1477178238</v>
      </c>
      <c r="M3647" t="b">
        <v>0</v>
      </c>
      <c r="N3647">
        <v>1</v>
      </c>
      <c r="O3647" s="9">
        <f t="shared" si="392"/>
        <v>0.1</v>
      </c>
      <c r="P3647" s="12">
        <f t="shared" si="393"/>
        <v>1</v>
      </c>
      <c r="Q3647" t="str">
        <f t="shared" si="394"/>
        <v>theater</v>
      </c>
      <c r="R3647" t="str">
        <f t="shared" si="395"/>
        <v>musical</v>
      </c>
      <c r="S3647" t="b">
        <v>0</v>
      </c>
      <c r="T3647" t="s">
        <v>8305</v>
      </c>
      <c r="U3647" s="6">
        <f t="shared" si="396"/>
        <v>42665.970347222217</v>
      </c>
      <c r="V3647" s="9">
        <f t="shared" si="398"/>
        <v>2016</v>
      </c>
      <c r="W3647" s="6">
        <f t="shared" si="397"/>
        <v>42696.012013888889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H3648" t="s">
        <v>8224</v>
      </c>
      <c r="I3648" t="s">
        <v>8246</v>
      </c>
      <c r="K3648">
        <v>1434497400</v>
      </c>
      <c r="L3648">
        <v>1431770802</v>
      </c>
      <c r="M3648" t="b">
        <v>0</v>
      </c>
      <c r="N3648">
        <v>8</v>
      </c>
      <c r="O3648" s="9">
        <f t="shared" si="392"/>
        <v>4.8099999999999996</v>
      </c>
      <c r="P3648" s="12">
        <f t="shared" si="393"/>
        <v>60.125</v>
      </c>
      <c r="Q3648" t="str">
        <f t="shared" si="394"/>
        <v>theater</v>
      </c>
      <c r="R3648" t="str">
        <f t="shared" si="395"/>
        <v>musical</v>
      </c>
      <c r="S3648" t="b">
        <v>0</v>
      </c>
      <c r="T3648" t="s">
        <v>8305</v>
      </c>
      <c r="U3648" s="6">
        <f t="shared" si="396"/>
        <v>42140.421319444446</v>
      </c>
      <c r="V3648" s="9">
        <f t="shared" si="398"/>
        <v>2015</v>
      </c>
      <c r="W3648" s="6">
        <f t="shared" si="397"/>
        <v>42171.979166666672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H3649" t="s">
        <v>8225</v>
      </c>
      <c r="I3649" t="s">
        <v>8247</v>
      </c>
      <c r="K3649">
        <v>1475258327</v>
      </c>
      <c r="L3649">
        <v>1471370327</v>
      </c>
      <c r="M3649" t="b">
        <v>0</v>
      </c>
      <c r="N3649">
        <v>2</v>
      </c>
      <c r="O3649" s="9">
        <f t="shared" si="392"/>
        <v>6</v>
      </c>
      <c r="P3649" s="12">
        <f t="shared" si="393"/>
        <v>15</v>
      </c>
      <c r="Q3649" t="str">
        <f t="shared" si="394"/>
        <v>theater</v>
      </c>
      <c r="R3649" t="str">
        <f t="shared" si="395"/>
        <v>musical</v>
      </c>
      <c r="S3649" t="b">
        <v>0</v>
      </c>
      <c r="T3649" t="s">
        <v>8305</v>
      </c>
      <c r="U3649" s="6">
        <f t="shared" si="396"/>
        <v>42598.749155092592</v>
      </c>
      <c r="V3649" s="9">
        <f t="shared" si="398"/>
        <v>2016</v>
      </c>
      <c r="W3649" s="6">
        <f t="shared" si="397"/>
        <v>42643.749155092592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H3650" t="s">
        <v>8224</v>
      </c>
      <c r="I3650" t="s">
        <v>8246</v>
      </c>
      <c r="K3650">
        <v>1412492445</v>
      </c>
      <c r="L3650">
        <v>1409900445</v>
      </c>
      <c r="M3650" t="b">
        <v>0</v>
      </c>
      <c r="N3650">
        <v>73</v>
      </c>
      <c r="O3650" s="9">
        <f t="shared" si="392"/>
        <v>100.38249999999999</v>
      </c>
      <c r="P3650" s="12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t="b">
        <v>1</v>
      </c>
      <c r="T3650" t="s">
        <v>8271</v>
      </c>
      <c r="U3650" s="6">
        <f t="shared" si="396"/>
        <v>41887.292187500003</v>
      </c>
      <c r="V3650" s="9">
        <f t="shared" si="398"/>
        <v>2014</v>
      </c>
      <c r="W3650" s="6">
        <f t="shared" si="397"/>
        <v>41917.292187500003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H3651" t="s">
        <v>8229</v>
      </c>
      <c r="I3651" t="s">
        <v>8251</v>
      </c>
      <c r="K3651">
        <v>1402938394</v>
      </c>
      <c r="L3651">
        <v>1400691994</v>
      </c>
      <c r="M3651" t="b">
        <v>0</v>
      </c>
      <c r="N3651">
        <v>8</v>
      </c>
      <c r="O3651" s="9">
        <f t="shared" ref="O3651:O3714" si="399">E3651*100/D3651</f>
        <v>104</v>
      </c>
      <c r="P3651" s="12">
        <f t="shared" ref="P3651:P3714" si="400">IF(N3651=0,0,E3651/N3651)</f>
        <v>97.5</v>
      </c>
      <c r="Q3651" t="str">
        <f t="shared" ref="Q3651:Q3714" si="401">LEFT(T3651,FIND("/",T3651)-1)</f>
        <v>theater</v>
      </c>
      <c r="R3651" t="str">
        <f t="shared" ref="R3651:R3714" si="402">RIGHT(T3651,LEN(T3651)-FIND("/",T3651))</f>
        <v>plays</v>
      </c>
      <c r="S3651" t="b">
        <v>1</v>
      </c>
      <c r="T3651" t="s">
        <v>8271</v>
      </c>
      <c r="U3651" s="6">
        <f t="shared" ref="U3651:U3714" si="403">(L3651/86400)+DATE(1970,1,1)</f>
        <v>41780.712893518517</v>
      </c>
      <c r="V3651" s="9">
        <f t="shared" si="398"/>
        <v>2014</v>
      </c>
      <c r="W3651" s="6">
        <f t="shared" ref="W3651:W3714" si="404">(K3651/86400)+DATE(1970,1,1)</f>
        <v>41806.712893518517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H3652" t="s">
        <v>8225</v>
      </c>
      <c r="I3652" t="s">
        <v>8247</v>
      </c>
      <c r="K3652">
        <v>1454412584</v>
      </c>
      <c r="L3652">
        <v>1452598184</v>
      </c>
      <c r="M3652" t="b">
        <v>0</v>
      </c>
      <c r="N3652">
        <v>17</v>
      </c>
      <c r="O3652" s="9">
        <f t="shared" si="399"/>
        <v>100</v>
      </c>
      <c r="P3652" s="1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t="b">
        <v>1</v>
      </c>
      <c r="T3652" t="s">
        <v>8271</v>
      </c>
      <c r="U3652" s="6">
        <f t="shared" si="403"/>
        <v>42381.478981481487</v>
      </c>
      <c r="V3652" s="9">
        <f t="shared" ref="V3652:V3715" si="405">YEAR(U3652)</f>
        <v>2016</v>
      </c>
      <c r="W3652" s="6">
        <f t="shared" si="404"/>
        <v>42402.478981481487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H3653" t="s">
        <v>8224</v>
      </c>
      <c r="I3653" t="s">
        <v>8246</v>
      </c>
      <c r="K3653">
        <v>1407686340</v>
      </c>
      <c r="L3653">
        <v>1404833442</v>
      </c>
      <c r="M3653" t="b">
        <v>0</v>
      </c>
      <c r="N3653">
        <v>9</v>
      </c>
      <c r="O3653" s="9">
        <f t="shared" si="399"/>
        <v>104</v>
      </c>
      <c r="P3653" s="12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t="b">
        <v>1</v>
      </c>
      <c r="T3653" t="s">
        <v>8271</v>
      </c>
      <c r="U3653" s="6">
        <f t="shared" si="403"/>
        <v>41828.646319444444</v>
      </c>
      <c r="V3653" s="9">
        <f t="shared" si="405"/>
        <v>2014</v>
      </c>
      <c r="W3653" s="6">
        <f t="shared" si="404"/>
        <v>41861.665972222225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H3654" t="s">
        <v>8229</v>
      </c>
      <c r="I3654" t="s">
        <v>8251</v>
      </c>
      <c r="K3654">
        <v>1472097540</v>
      </c>
      <c r="L3654">
        <v>1471188502</v>
      </c>
      <c r="M3654" t="b">
        <v>0</v>
      </c>
      <c r="N3654">
        <v>17</v>
      </c>
      <c r="O3654" s="9">
        <f t="shared" si="399"/>
        <v>250.66666666666666</v>
      </c>
      <c r="P3654" s="12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t="b">
        <v>1</v>
      </c>
      <c r="T3654" t="s">
        <v>8271</v>
      </c>
      <c r="U3654" s="6">
        <f t="shared" si="403"/>
        <v>42596.644699074073</v>
      </c>
      <c r="V3654" s="9">
        <f t="shared" si="405"/>
        <v>2016</v>
      </c>
      <c r="W3654" s="6">
        <f t="shared" si="404"/>
        <v>42607.165972222225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H3655" t="s">
        <v>8225</v>
      </c>
      <c r="I3655" t="s">
        <v>8247</v>
      </c>
      <c r="K3655">
        <v>1438764207</v>
      </c>
      <c r="L3655">
        <v>1436172207</v>
      </c>
      <c r="M3655" t="b">
        <v>0</v>
      </c>
      <c r="N3655">
        <v>33</v>
      </c>
      <c r="O3655" s="9">
        <f t="shared" si="399"/>
        <v>100.5</v>
      </c>
      <c r="P3655" s="12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t="b">
        <v>1</v>
      </c>
      <c r="T3655" t="s">
        <v>8271</v>
      </c>
      <c r="U3655" s="6">
        <f t="shared" si="403"/>
        <v>42191.363506944443</v>
      </c>
      <c r="V3655" s="9">
        <f t="shared" si="405"/>
        <v>2015</v>
      </c>
      <c r="W3655" s="6">
        <f t="shared" si="404"/>
        <v>42221.363506944443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H3656" t="s">
        <v>8225</v>
      </c>
      <c r="I3656" t="s">
        <v>8247</v>
      </c>
      <c r="K3656">
        <v>1459702800</v>
      </c>
      <c r="L3656">
        <v>1457690386</v>
      </c>
      <c r="M3656" t="b">
        <v>0</v>
      </c>
      <c r="N3656">
        <v>38</v>
      </c>
      <c r="O3656" s="9">
        <f t="shared" si="399"/>
        <v>174.4</v>
      </c>
      <c r="P3656" s="12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t="b">
        <v>1</v>
      </c>
      <c r="T3656" t="s">
        <v>8271</v>
      </c>
      <c r="U3656" s="6">
        <f t="shared" si="403"/>
        <v>42440.416504629626</v>
      </c>
      <c r="V3656" s="9">
        <f t="shared" si="405"/>
        <v>2016</v>
      </c>
      <c r="W3656" s="6">
        <f t="shared" si="404"/>
        <v>42463.708333333328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H3657" t="s">
        <v>8224</v>
      </c>
      <c r="I3657" t="s">
        <v>8246</v>
      </c>
      <c r="K3657">
        <v>1437202740</v>
      </c>
      <c r="L3657">
        <v>1434654998</v>
      </c>
      <c r="M3657" t="b">
        <v>0</v>
      </c>
      <c r="N3657">
        <v>79</v>
      </c>
      <c r="O3657" s="9">
        <f t="shared" si="399"/>
        <v>116.26</v>
      </c>
      <c r="P3657" s="12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t="b">
        <v>1</v>
      </c>
      <c r="T3657" t="s">
        <v>8271</v>
      </c>
      <c r="U3657" s="6">
        <f t="shared" si="403"/>
        <v>42173.803217592591</v>
      </c>
      <c r="V3657" s="9">
        <f t="shared" si="405"/>
        <v>2015</v>
      </c>
      <c r="W3657" s="6">
        <f t="shared" si="404"/>
        <v>42203.290972222225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H3658" t="s">
        <v>8240</v>
      </c>
      <c r="I3658" t="s">
        <v>8257</v>
      </c>
      <c r="K3658">
        <v>1485989940</v>
      </c>
      <c r="L3658">
        <v>1483393836</v>
      </c>
      <c r="M3658" t="b">
        <v>0</v>
      </c>
      <c r="N3658">
        <v>46</v>
      </c>
      <c r="O3658" s="9">
        <f t="shared" si="399"/>
        <v>105.82</v>
      </c>
      <c r="P3658" s="12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t="b">
        <v>1</v>
      </c>
      <c r="T3658" t="s">
        <v>8271</v>
      </c>
      <c r="U3658" s="6">
        <f t="shared" si="403"/>
        <v>42737.910138888888</v>
      </c>
      <c r="V3658" s="9">
        <f t="shared" si="405"/>
        <v>2017</v>
      </c>
      <c r="W3658" s="6">
        <f t="shared" si="404"/>
        <v>42767.957638888889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H3659" t="s">
        <v>8232</v>
      </c>
      <c r="I3659" t="s">
        <v>8253</v>
      </c>
      <c r="K3659">
        <v>1464817320</v>
      </c>
      <c r="L3659">
        <v>1462806419</v>
      </c>
      <c r="M3659" t="b">
        <v>0</v>
      </c>
      <c r="N3659">
        <v>20</v>
      </c>
      <c r="O3659" s="9">
        <f t="shared" si="399"/>
        <v>110.75</v>
      </c>
      <c r="P3659" s="12">
        <f t="shared" si="400"/>
        <v>110.75</v>
      </c>
      <c r="Q3659" t="str">
        <f t="shared" si="401"/>
        <v>theater</v>
      </c>
      <c r="R3659" t="str">
        <f t="shared" si="402"/>
        <v>plays</v>
      </c>
      <c r="S3659" t="b">
        <v>1</v>
      </c>
      <c r="T3659" t="s">
        <v>8271</v>
      </c>
      <c r="U3659" s="6">
        <f t="shared" si="403"/>
        <v>42499.629849537036</v>
      </c>
      <c r="V3659" s="9">
        <f t="shared" si="405"/>
        <v>2016</v>
      </c>
      <c r="W3659" s="6">
        <f t="shared" si="404"/>
        <v>42522.904166666667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H3660" t="s">
        <v>8224</v>
      </c>
      <c r="I3660" t="s">
        <v>8246</v>
      </c>
      <c r="K3660">
        <v>1404273540</v>
      </c>
      <c r="L3660">
        <v>1400272580</v>
      </c>
      <c r="M3660" t="b">
        <v>0</v>
      </c>
      <c r="N3660">
        <v>20</v>
      </c>
      <c r="O3660" s="9">
        <f t="shared" si="399"/>
        <v>100.66666666666667</v>
      </c>
      <c r="P3660" s="12">
        <f t="shared" si="400"/>
        <v>75.5</v>
      </c>
      <c r="Q3660" t="str">
        <f t="shared" si="401"/>
        <v>theater</v>
      </c>
      <c r="R3660" t="str">
        <f t="shared" si="402"/>
        <v>plays</v>
      </c>
      <c r="S3660" t="b">
        <v>1</v>
      </c>
      <c r="T3660" t="s">
        <v>8271</v>
      </c>
      <c r="U3660" s="6">
        <f t="shared" si="403"/>
        <v>41775.858564814815</v>
      </c>
      <c r="V3660" s="9">
        <f t="shared" si="405"/>
        <v>2014</v>
      </c>
      <c r="W3660" s="6">
        <f t="shared" si="404"/>
        <v>41822.165972222225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H3661" t="s">
        <v>8224</v>
      </c>
      <c r="I3661" t="s">
        <v>8246</v>
      </c>
      <c r="K3661">
        <v>1426775940</v>
      </c>
      <c r="L3661">
        <v>1424414350</v>
      </c>
      <c r="M3661" t="b">
        <v>0</v>
      </c>
      <c r="N3661">
        <v>13</v>
      </c>
      <c r="O3661" s="9">
        <f t="shared" si="399"/>
        <v>102.03333333333333</v>
      </c>
      <c r="P3661" s="12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t="b">
        <v>1</v>
      </c>
      <c r="T3661" t="s">
        <v>8271</v>
      </c>
      <c r="U3661" s="6">
        <f t="shared" si="403"/>
        <v>42055.277199074073</v>
      </c>
      <c r="V3661" s="9">
        <f t="shared" si="405"/>
        <v>2015</v>
      </c>
      <c r="W3661" s="6">
        <f t="shared" si="404"/>
        <v>42082.610416666663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H3662" t="s">
        <v>8225</v>
      </c>
      <c r="I3662" t="s">
        <v>8247</v>
      </c>
      <c r="K3662">
        <v>1419368925</v>
      </c>
      <c r="L3662">
        <v>1417208925</v>
      </c>
      <c r="M3662" t="b">
        <v>0</v>
      </c>
      <c r="N3662">
        <v>22</v>
      </c>
      <c r="O3662" s="9">
        <f t="shared" si="399"/>
        <v>100</v>
      </c>
      <c r="P3662" s="1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t="b">
        <v>1</v>
      </c>
      <c r="T3662" t="s">
        <v>8271</v>
      </c>
      <c r="U3662" s="6">
        <f t="shared" si="403"/>
        <v>41971.881076388891</v>
      </c>
      <c r="V3662" s="9">
        <f t="shared" si="405"/>
        <v>2014</v>
      </c>
      <c r="W3662" s="6">
        <f t="shared" si="404"/>
        <v>41996.881076388891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H3663" t="s">
        <v>8224</v>
      </c>
      <c r="I3663" t="s">
        <v>8246</v>
      </c>
      <c r="K3663">
        <v>1460260800</v>
      </c>
      <c r="L3663">
        <v>1458336672</v>
      </c>
      <c r="M3663" t="b">
        <v>0</v>
      </c>
      <c r="N3663">
        <v>36</v>
      </c>
      <c r="O3663" s="9">
        <f t="shared" si="399"/>
        <v>111</v>
      </c>
      <c r="P3663" s="12">
        <f t="shared" si="400"/>
        <v>92.5</v>
      </c>
      <c r="Q3663" t="str">
        <f t="shared" si="401"/>
        <v>theater</v>
      </c>
      <c r="R3663" t="str">
        <f t="shared" si="402"/>
        <v>plays</v>
      </c>
      <c r="S3663" t="b">
        <v>1</v>
      </c>
      <c r="T3663" t="s">
        <v>8271</v>
      </c>
      <c r="U3663" s="6">
        <f t="shared" si="403"/>
        <v>42447.896666666667</v>
      </c>
      <c r="V3663" s="9">
        <f t="shared" si="405"/>
        <v>2016</v>
      </c>
      <c r="W3663" s="6">
        <f t="shared" si="404"/>
        <v>42470.166666666672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H3664" t="s">
        <v>8229</v>
      </c>
      <c r="I3664" t="s">
        <v>8251</v>
      </c>
      <c r="K3664">
        <v>1427775414</v>
      </c>
      <c r="L3664">
        <v>1425187014</v>
      </c>
      <c r="M3664" t="b">
        <v>0</v>
      </c>
      <c r="N3664">
        <v>40</v>
      </c>
      <c r="O3664" s="9">
        <f t="shared" si="399"/>
        <v>101.425</v>
      </c>
      <c r="P3664" s="12">
        <f t="shared" si="400"/>
        <v>202.85</v>
      </c>
      <c r="Q3664" t="str">
        <f t="shared" si="401"/>
        <v>theater</v>
      </c>
      <c r="R3664" t="str">
        <f t="shared" si="402"/>
        <v>plays</v>
      </c>
      <c r="S3664" t="b">
        <v>1</v>
      </c>
      <c r="T3664" t="s">
        <v>8271</v>
      </c>
      <c r="U3664" s="6">
        <f t="shared" si="403"/>
        <v>42064.220069444447</v>
      </c>
      <c r="V3664" s="9">
        <f t="shared" si="405"/>
        <v>2015</v>
      </c>
      <c r="W3664" s="6">
        <f t="shared" si="404"/>
        <v>42094.178402777776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H3665" t="s">
        <v>8225</v>
      </c>
      <c r="I3665" t="s">
        <v>8247</v>
      </c>
      <c r="K3665">
        <v>1482321030</v>
      </c>
      <c r="L3665">
        <v>1477133430</v>
      </c>
      <c r="M3665" t="b">
        <v>0</v>
      </c>
      <c r="N3665">
        <v>9</v>
      </c>
      <c r="O3665" s="9">
        <f t="shared" si="399"/>
        <v>104</v>
      </c>
      <c r="P3665" s="12">
        <f t="shared" si="400"/>
        <v>26</v>
      </c>
      <c r="Q3665" t="str">
        <f t="shared" si="401"/>
        <v>theater</v>
      </c>
      <c r="R3665" t="str">
        <f t="shared" si="402"/>
        <v>plays</v>
      </c>
      <c r="S3665" t="b">
        <v>1</v>
      </c>
      <c r="T3665" t="s">
        <v>8271</v>
      </c>
      <c r="U3665" s="6">
        <f t="shared" si="403"/>
        <v>42665.451736111107</v>
      </c>
      <c r="V3665" s="9">
        <f t="shared" si="405"/>
        <v>2016</v>
      </c>
      <c r="W3665" s="6">
        <f t="shared" si="404"/>
        <v>42725.493402777778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H3666" t="s">
        <v>8224</v>
      </c>
      <c r="I3666" t="s">
        <v>8246</v>
      </c>
      <c r="K3666">
        <v>1466056689</v>
      </c>
      <c r="L3666">
        <v>1464847089</v>
      </c>
      <c r="M3666" t="b">
        <v>0</v>
      </c>
      <c r="N3666">
        <v>19</v>
      </c>
      <c r="O3666" s="9">
        <f t="shared" si="399"/>
        <v>109.375</v>
      </c>
      <c r="P3666" s="12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t="b">
        <v>1</v>
      </c>
      <c r="T3666" t="s">
        <v>8271</v>
      </c>
      <c r="U3666" s="6">
        <f t="shared" si="403"/>
        <v>42523.248715277776</v>
      </c>
      <c r="V3666" s="9">
        <f t="shared" si="405"/>
        <v>2016</v>
      </c>
      <c r="W3666" s="6">
        <f t="shared" si="404"/>
        <v>42537.248715277776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H3667" t="s">
        <v>8230</v>
      </c>
      <c r="I3667" t="s">
        <v>8249</v>
      </c>
      <c r="K3667">
        <v>1446062040</v>
      </c>
      <c r="L3667">
        <v>1445109822</v>
      </c>
      <c r="M3667" t="b">
        <v>0</v>
      </c>
      <c r="N3667">
        <v>14</v>
      </c>
      <c r="O3667" s="9">
        <f t="shared" si="399"/>
        <v>115.16129032258064</v>
      </c>
      <c r="P3667" s="12">
        <f t="shared" si="400"/>
        <v>51</v>
      </c>
      <c r="Q3667" t="str">
        <f t="shared" si="401"/>
        <v>theater</v>
      </c>
      <c r="R3667" t="str">
        <f t="shared" si="402"/>
        <v>plays</v>
      </c>
      <c r="S3667" t="b">
        <v>1</v>
      </c>
      <c r="T3667" t="s">
        <v>8271</v>
      </c>
      <c r="U3667" s="6">
        <f t="shared" si="403"/>
        <v>42294.808124999996</v>
      </c>
      <c r="V3667" s="9">
        <f t="shared" si="405"/>
        <v>2015</v>
      </c>
      <c r="W3667" s="6">
        <f t="shared" si="404"/>
        <v>42305.829166666663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H3668" t="s">
        <v>8224</v>
      </c>
      <c r="I3668" t="s">
        <v>8246</v>
      </c>
      <c r="K3668">
        <v>1406185200</v>
      </c>
      <c r="L3668">
        <v>1404337382</v>
      </c>
      <c r="M3668" t="b">
        <v>0</v>
      </c>
      <c r="N3668">
        <v>38</v>
      </c>
      <c r="O3668" s="9">
        <f t="shared" si="399"/>
        <v>100</v>
      </c>
      <c r="P3668" s="12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t="b">
        <v>1</v>
      </c>
      <c r="T3668" t="s">
        <v>8271</v>
      </c>
      <c r="U3668" s="6">
        <f t="shared" si="403"/>
        <v>41822.90488425926</v>
      </c>
      <c r="V3668" s="9">
        <f t="shared" si="405"/>
        <v>2014</v>
      </c>
      <c r="W3668" s="6">
        <f t="shared" si="404"/>
        <v>41844.291666666664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H3669" t="s">
        <v>8225</v>
      </c>
      <c r="I3669" t="s">
        <v>8247</v>
      </c>
      <c r="K3669">
        <v>1437261419</v>
      </c>
      <c r="L3669">
        <v>1434669419</v>
      </c>
      <c r="M3669" t="b">
        <v>0</v>
      </c>
      <c r="N3669">
        <v>58</v>
      </c>
      <c r="O3669" s="9">
        <f t="shared" si="399"/>
        <v>103.17033333333333</v>
      </c>
      <c r="P3669" s="12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t="b">
        <v>1</v>
      </c>
      <c r="T3669" t="s">
        <v>8271</v>
      </c>
      <c r="U3669" s="6">
        <f t="shared" si="403"/>
        <v>42173.970127314809</v>
      </c>
      <c r="V3669" s="9">
        <f t="shared" si="405"/>
        <v>2015</v>
      </c>
      <c r="W3669" s="6">
        <f t="shared" si="404"/>
        <v>42203.970127314809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H3670" t="s">
        <v>8224</v>
      </c>
      <c r="I3670" t="s">
        <v>8246</v>
      </c>
      <c r="K3670">
        <v>1437676380</v>
      </c>
      <c r="L3670">
        <v>1435670452</v>
      </c>
      <c r="M3670" t="b">
        <v>0</v>
      </c>
      <c r="N3670">
        <v>28</v>
      </c>
      <c r="O3670" s="9">
        <f t="shared" si="399"/>
        <v>103.5</v>
      </c>
      <c r="P3670" s="12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t="b">
        <v>1</v>
      </c>
      <c r="T3670" t="s">
        <v>8271</v>
      </c>
      <c r="U3670" s="6">
        <f t="shared" si="403"/>
        <v>42185.556157407409</v>
      </c>
      <c r="V3670" s="9">
        <f t="shared" si="405"/>
        <v>2015</v>
      </c>
      <c r="W3670" s="6">
        <f t="shared" si="404"/>
        <v>42208.772916666669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H3671" t="s">
        <v>8225</v>
      </c>
      <c r="I3671" t="s">
        <v>8247</v>
      </c>
      <c r="K3671">
        <v>1434039137</v>
      </c>
      <c r="L3671">
        <v>1431447137</v>
      </c>
      <c r="M3671" t="b">
        <v>0</v>
      </c>
      <c r="N3671">
        <v>17</v>
      </c>
      <c r="O3671" s="9">
        <f t="shared" si="399"/>
        <v>138.19999999999999</v>
      </c>
      <c r="P3671" s="12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t="b">
        <v>1</v>
      </c>
      <c r="T3671" t="s">
        <v>8271</v>
      </c>
      <c r="U3671" s="6">
        <f t="shared" si="403"/>
        <v>42136.675196759257</v>
      </c>
      <c r="V3671" s="9">
        <f t="shared" si="405"/>
        <v>2015</v>
      </c>
      <c r="W3671" s="6">
        <f t="shared" si="404"/>
        <v>42166.675196759257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H3672" t="s">
        <v>8225</v>
      </c>
      <c r="I3672" t="s">
        <v>8247</v>
      </c>
      <c r="K3672">
        <v>1433113200</v>
      </c>
      <c r="L3672">
        <v>1431951611</v>
      </c>
      <c r="M3672" t="b">
        <v>0</v>
      </c>
      <c r="N3672">
        <v>12</v>
      </c>
      <c r="O3672" s="9">
        <f t="shared" si="399"/>
        <v>109.54545454545455</v>
      </c>
      <c r="P3672" s="1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t="b">
        <v>1</v>
      </c>
      <c r="T3672" t="s">
        <v>8271</v>
      </c>
      <c r="U3672" s="6">
        <f t="shared" si="403"/>
        <v>42142.514016203699</v>
      </c>
      <c r="V3672" s="9">
        <f t="shared" si="405"/>
        <v>2015</v>
      </c>
      <c r="W3672" s="6">
        <f t="shared" si="404"/>
        <v>42155.958333333328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H3673" t="s">
        <v>8224</v>
      </c>
      <c r="I3673" t="s">
        <v>8246</v>
      </c>
      <c r="K3673">
        <v>1405915140</v>
      </c>
      <c r="L3673">
        <v>1404140667</v>
      </c>
      <c r="M3673" t="b">
        <v>0</v>
      </c>
      <c r="N3673">
        <v>40</v>
      </c>
      <c r="O3673" s="9">
        <f t="shared" si="399"/>
        <v>100.85714285714286</v>
      </c>
      <c r="P3673" s="12">
        <f t="shared" si="400"/>
        <v>88.25</v>
      </c>
      <c r="Q3673" t="str">
        <f t="shared" si="401"/>
        <v>theater</v>
      </c>
      <c r="R3673" t="str">
        <f t="shared" si="402"/>
        <v>plays</v>
      </c>
      <c r="S3673" t="b">
        <v>1</v>
      </c>
      <c r="T3673" t="s">
        <v>8271</v>
      </c>
      <c r="U3673" s="6">
        <f t="shared" si="403"/>
        <v>41820.62809027778</v>
      </c>
      <c r="V3673" s="9">
        <f t="shared" si="405"/>
        <v>2014</v>
      </c>
      <c r="W3673" s="6">
        <f t="shared" si="404"/>
        <v>41841.165972222225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H3674" t="s">
        <v>8225</v>
      </c>
      <c r="I3674" t="s">
        <v>8247</v>
      </c>
      <c r="K3674">
        <v>1411771384</v>
      </c>
      <c r="L3674">
        <v>1409179384</v>
      </c>
      <c r="M3674" t="b">
        <v>0</v>
      </c>
      <c r="N3674">
        <v>57</v>
      </c>
      <c r="O3674" s="9">
        <f t="shared" si="399"/>
        <v>101.53333333333333</v>
      </c>
      <c r="P3674" s="12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t="b">
        <v>1</v>
      </c>
      <c r="T3674" t="s">
        <v>8271</v>
      </c>
      <c r="U3674" s="6">
        <f t="shared" si="403"/>
        <v>41878.946574074071</v>
      </c>
      <c r="V3674" s="9">
        <f t="shared" si="405"/>
        <v>2014</v>
      </c>
      <c r="W3674" s="6">
        <f t="shared" si="404"/>
        <v>41908.946574074071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H3675" t="s">
        <v>8225</v>
      </c>
      <c r="I3675" t="s">
        <v>8247</v>
      </c>
      <c r="K3675">
        <v>1415191920</v>
      </c>
      <c r="L3675">
        <v>1412233497</v>
      </c>
      <c r="M3675" t="b">
        <v>0</v>
      </c>
      <c r="N3675">
        <v>114</v>
      </c>
      <c r="O3675" s="9">
        <f t="shared" si="399"/>
        <v>113.625</v>
      </c>
      <c r="P3675" s="12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t="b">
        <v>1</v>
      </c>
      <c r="T3675" t="s">
        <v>8271</v>
      </c>
      <c r="U3675" s="6">
        <f t="shared" si="403"/>
        <v>41914.295104166667</v>
      </c>
      <c r="V3675" s="9">
        <f t="shared" si="405"/>
        <v>2014</v>
      </c>
      <c r="W3675" s="6">
        <f t="shared" si="404"/>
        <v>41948.536111111112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H3676" t="s">
        <v>8236</v>
      </c>
      <c r="I3676" t="s">
        <v>8249</v>
      </c>
      <c r="K3676">
        <v>1472936229</v>
      </c>
      <c r="L3676">
        <v>1467752229</v>
      </c>
      <c r="M3676" t="b">
        <v>0</v>
      </c>
      <c r="N3676">
        <v>31</v>
      </c>
      <c r="O3676" s="9">
        <f t="shared" si="399"/>
        <v>100</v>
      </c>
      <c r="P3676" s="12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t="b">
        <v>1</v>
      </c>
      <c r="T3676" t="s">
        <v>8271</v>
      </c>
      <c r="U3676" s="6">
        <f t="shared" si="403"/>
        <v>42556.873020833329</v>
      </c>
      <c r="V3676" s="9">
        <f t="shared" si="405"/>
        <v>2016</v>
      </c>
      <c r="W3676" s="6">
        <f t="shared" si="404"/>
        <v>42616.873020833329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H3677" t="s">
        <v>8225</v>
      </c>
      <c r="I3677" t="s">
        <v>8247</v>
      </c>
      <c r="K3677">
        <v>1463353200</v>
      </c>
      <c r="L3677">
        <v>1462285182</v>
      </c>
      <c r="M3677" t="b">
        <v>0</v>
      </c>
      <c r="N3677">
        <v>3</v>
      </c>
      <c r="O3677" s="9">
        <f t="shared" si="399"/>
        <v>140</v>
      </c>
      <c r="P3677" s="12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t="b">
        <v>1</v>
      </c>
      <c r="T3677" t="s">
        <v>8271</v>
      </c>
      <c r="U3677" s="6">
        <f t="shared" si="403"/>
        <v>42493.597013888888</v>
      </c>
      <c r="V3677" s="9">
        <f t="shared" si="405"/>
        <v>2016</v>
      </c>
      <c r="W3677" s="6">
        <f t="shared" si="404"/>
        <v>42505.958333333328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H3678" t="s">
        <v>8224</v>
      </c>
      <c r="I3678" t="s">
        <v>8246</v>
      </c>
      <c r="K3678">
        <v>1410550484</v>
      </c>
      <c r="L3678">
        <v>1408995284</v>
      </c>
      <c r="M3678" t="b">
        <v>0</v>
      </c>
      <c r="N3678">
        <v>16</v>
      </c>
      <c r="O3678" s="9">
        <f t="shared" si="399"/>
        <v>128.75</v>
      </c>
      <c r="P3678" s="12">
        <f t="shared" si="400"/>
        <v>64.375</v>
      </c>
      <c r="Q3678" t="str">
        <f t="shared" si="401"/>
        <v>theater</v>
      </c>
      <c r="R3678" t="str">
        <f t="shared" si="402"/>
        <v>plays</v>
      </c>
      <c r="S3678" t="b">
        <v>1</v>
      </c>
      <c r="T3678" t="s">
        <v>8271</v>
      </c>
      <c r="U3678" s="6">
        <f t="shared" si="403"/>
        <v>41876.815787037034</v>
      </c>
      <c r="V3678" s="9">
        <f t="shared" si="405"/>
        <v>2014</v>
      </c>
      <c r="W3678" s="6">
        <f t="shared" si="404"/>
        <v>41894.815787037034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H3679" t="s">
        <v>8224</v>
      </c>
      <c r="I3679" t="s">
        <v>8246</v>
      </c>
      <c r="K3679">
        <v>1404359940</v>
      </c>
      <c r="L3679">
        <v>1402580818</v>
      </c>
      <c r="M3679" t="b">
        <v>0</v>
      </c>
      <c r="N3679">
        <v>199</v>
      </c>
      <c r="O3679" s="9">
        <f t="shared" si="399"/>
        <v>102.90416666666667</v>
      </c>
      <c r="P3679" s="12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t="b">
        <v>1</v>
      </c>
      <c r="T3679" t="s">
        <v>8271</v>
      </c>
      <c r="U3679" s="6">
        <f t="shared" si="403"/>
        <v>41802.574282407411</v>
      </c>
      <c r="V3679" s="9">
        <f t="shared" si="405"/>
        <v>2014</v>
      </c>
      <c r="W3679" s="6">
        <f t="shared" si="404"/>
        <v>41823.165972222225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H3680" t="s">
        <v>8225</v>
      </c>
      <c r="I3680" t="s">
        <v>8247</v>
      </c>
      <c r="K3680">
        <v>1433076298</v>
      </c>
      <c r="L3680">
        <v>1430052298</v>
      </c>
      <c r="M3680" t="b">
        <v>0</v>
      </c>
      <c r="N3680">
        <v>31</v>
      </c>
      <c r="O3680" s="9">
        <f t="shared" si="399"/>
        <v>102.5</v>
      </c>
      <c r="P3680" s="12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t="b">
        <v>1</v>
      </c>
      <c r="T3680" t="s">
        <v>8271</v>
      </c>
      <c r="U3680" s="6">
        <f t="shared" si="403"/>
        <v>42120.531226851846</v>
      </c>
      <c r="V3680" s="9">
        <f t="shared" si="405"/>
        <v>2015</v>
      </c>
      <c r="W3680" s="6">
        <f t="shared" si="404"/>
        <v>42155.531226851846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H3681" t="s">
        <v>8224</v>
      </c>
      <c r="I3681" t="s">
        <v>8246</v>
      </c>
      <c r="K3681">
        <v>1404190740</v>
      </c>
      <c r="L3681">
        <v>1401214581</v>
      </c>
      <c r="M3681" t="b">
        <v>0</v>
      </c>
      <c r="N3681">
        <v>30</v>
      </c>
      <c r="O3681" s="9">
        <f t="shared" si="399"/>
        <v>110.1</v>
      </c>
      <c r="P3681" s="12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t="b">
        <v>1</v>
      </c>
      <c r="T3681" t="s">
        <v>8271</v>
      </c>
      <c r="U3681" s="6">
        <f t="shared" si="403"/>
        <v>41786.761354166665</v>
      </c>
      <c r="V3681" s="9">
        <f t="shared" si="405"/>
        <v>2014</v>
      </c>
      <c r="W3681" s="6">
        <f t="shared" si="404"/>
        <v>41821.207638888889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H3682" t="s">
        <v>8224</v>
      </c>
      <c r="I3682" t="s">
        <v>8246</v>
      </c>
      <c r="K3682">
        <v>1475664834</v>
      </c>
      <c r="L3682">
        <v>1473850434</v>
      </c>
      <c r="M3682" t="b">
        <v>0</v>
      </c>
      <c r="N3682">
        <v>34</v>
      </c>
      <c r="O3682" s="9">
        <f t="shared" si="399"/>
        <v>112.76666666666667</v>
      </c>
      <c r="P3682" s="12">
        <f t="shared" si="400"/>
        <v>99.5</v>
      </c>
      <c r="Q3682" t="str">
        <f t="shared" si="401"/>
        <v>theater</v>
      </c>
      <c r="R3682" t="str">
        <f t="shared" si="402"/>
        <v>plays</v>
      </c>
      <c r="S3682" t="b">
        <v>1</v>
      </c>
      <c r="T3682" t="s">
        <v>8271</v>
      </c>
      <c r="U3682" s="6">
        <f t="shared" si="403"/>
        <v>42627.454097222224</v>
      </c>
      <c r="V3682" s="9">
        <f t="shared" si="405"/>
        <v>2016</v>
      </c>
      <c r="W3682" s="6">
        <f t="shared" si="404"/>
        <v>42648.454097222224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H3683" t="s">
        <v>8224</v>
      </c>
      <c r="I3683" t="s">
        <v>8246</v>
      </c>
      <c r="K3683">
        <v>1452872290</v>
      </c>
      <c r="L3683">
        <v>1452008290</v>
      </c>
      <c r="M3683" t="b">
        <v>0</v>
      </c>
      <c r="N3683">
        <v>18</v>
      </c>
      <c r="O3683" s="9">
        <f t="shared" si="399"/>
        <v>111.9</v>
      </c>
      <c r="P3683" s="12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t="b">
        <v>1</v>
      </c>
      <c r="T3683" t="s">
        <v>8271</v>
      </c>
      <c r="U3683" s="6">
        <f t="shared" si="403"/>
        <v>42374.651504629626</v>
      </c>
      <c r="V3683" s="9">
        <f t="shared" si="405"/>
        <v>2016</v>
      </c>
      <c r="W3683" s="6">
        <f t="shared" si="404"/>
        <v>42384.651504629626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H3684" t="s">
        <v>8224</v>
      </c>
      <c r="I3684" t="s">
        <v>8246</v>
      </c>
      <c r="K3684">
        <v>1402901940</v>
      </c>
      <c r="L3684">
        <v>1399998418</v>
      </c>
      <c r="M3684" t="b">
        <v>0</v>
      </c>
      <c r="N3684">
        <v>67</v>
      </c>
      <c r="O3684" s="9">
        <f t="shared" si="399"/>
        <v>139.19999999999999</v>
      </c>
      <c r="P3684" s="12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t="b">
        <v>1</v>
      </c>
      <c r="T3684" t="s">
        <v>8271</v>
      </c>
      <c r="U3684" s="6">
        <f t="shared" si="403"/>
        <v>41772.685393518521</v>
      </c>
      <c r="V3684" s="9">
        <f t="shared" si="405"/>
        <v>2014</v>
      </c>
      <c r="W3684" s="6">
        <f t="shared" si="404"/>
        <v>41806.290972222225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H3685" t="s">
        <v>8224</v>
      </c>
      <c r="I3685" t="s">
        <v>8246</v>
      </c>
      <c r="K3685">
        <v>1476931696</v>
      </c>
      <c r="L3685">
        <v>1474339696</v>
      </c>
      <c r="M3685" t="b">
        <v>0</v>
      </c>
      <c r="N3685">
        <v>66</v>
      </c>
      <c r="O3685" s="9">
        <f t="shared" si="399"/>
        <v>110.85714285714286</v>
      </c>
      <c r="P3685" s="12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t="b">
        <v>1</v>
      </c>
      <c r="T3685" t="s">
        <v>8271</v>
      </c>
      <c r="U3685" s="6">
        <f t="shared" si="403"/>
        <v>42633.116851851853</v>
      </c>
      <c r="V3685" s="9">
        <f t="shared" si="405"/>
        <v>2016</v>
      </c>
      <c r="W3685" s="6">
        <f t="shared" si="404"/>
        <v>42663.116851851853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H3686" t="s">
        <v>8224</v>
      </c>
      <c r="I3686" t="s">
        <v>8246</v>
      </c>
      <c r="K3686">
        <v>1441167586</v>
      </c>
      <c r="L3686">
        <v>1438575586</v>
      </c>
      <c r="M3686" t="b">
        <v>0</v>
      </c>
      <c r="N3686">
        <v>23</v>
      </c>
      <c r="O3686" s="9">
        <f t="shared" si="399"/>
        <v>139.06666666666666</v>
      </c>
      <c r="P3686" s="12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t="b">
        <v>1</v>
      </c>
      <c r="T3686" t="s">
        <v>8271</v>
      </c>
      <c r="U3686" s="6">
        <f t="shared" si="403"/>
        <v>42219.180393518516</v>
      </c>
      <c r="V3686" s="9">
        <f t="shared" si="405"/>
        <v>2015</v>
      </c>
      <c r="W3686" s="6">
        <f t="shared" si="404"/>
        <v>42249.180393518516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H3687" t="s">
        <v>8224</v>
      </c>
      <c r="I3687" t="s">
        <v>8246</v>
      </c>
      <c r="K3687">
        <v>1400533200</v>
      </c>
      <c r="L3687">
        <v>1398348859</v>
      </c>
      <c r="M3687" t="b">
        <v>0</v>
      </c>
      <c r="N3687">
        <v>126</v>
      </c>
      <c r="O3687" s="9">
        <f t="shared" si="399"/>
        <v>105.7</v>
      </c>
      <c r="P3687" s="12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t="b">
        <v>1</v>
      </c>
      <c r="T3687" t="s">
        <v>8271</v>
      </c>
      <c r="U3687" s="6">
        <f t="shared" si="403"/>
        <v>41753.593275462961</v>
      </c>
      <c r="V3687" s="9">
        <f t="shared" si="405"/>
        <v>2014</v>
      </c>
      <c r="W3687" s="6">
        <f t="shared" si="404"/>
        <v>41778.875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H3688" t="s">
        <v>8224</v>
      </c>
      <c r="I3688" t="s">
        <v>8246</v>
      </c>
      <c r="K3688">
        <v>1440820740</v>
      </c>
      <c r="L3688">
        <v>1439567660</v>
      </c>
      <c r="M3688" t="b">
        <v>0</v>
      </c>
      <c r="N3688">
        <v>6</v>
      </c>
      <c r="O3688" s="9">
        <f t="shared" si="399"/>
        <v>101.42857142857143</v>
      </c>
      <c r="P3688" s="12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t="b">
        <v>1</v>
      </c>
      <c r="T3688" t="s">
        <v>8271</v>
      </c>
      <c r="U3688" s="6">
        <f t="shared" si="403"/>
        <v>42230.662731481483</v>
      </c>
      <c r="V3688" s="9">
        <f t="shared" si="405"/>
        <v>2015</v>
      </c>
      <c r="W3688" s="6">
        <f t="shared" si="404"/>
        <v>42245.165972222225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H3689" t="s">
        <v>8224</v>
      </c>
      <c r="I3689" t="s">
        <v>8246</v>
      </c>
      <c r="K3689">
        <v>1403846055</v>
      </c>
      <c r="L3689">
        <v>1401254055</v>
      </c>
      <c r="M3689" t="b">
        <v>0</v>
      </c>
      <c r="N3689">
        <v>25</v>
      </c>
      <c r="O3689" s="9">
        <f t="shared" si="399"/>
        <v>100.245</v>
      </c>
      <c r="P3689" s="12">
        <f t="shared" si="400"/>
        <v>200.49</v>
      </c>
      <c r="Q3689" t="str">
        <f t="shared" si="401"/>
        <v>theater</v>
      </c>
      <c r="R3689" t="str">
        <f t="shared" si="402"/>
        <v>plays</v>
      </c>
      <c r="S3689" t="b">
        <v>1</v>
      </c>
      <c r="T3689" t="s">
        <v>8271</v>
      </c>
      <c r="U3689" s="6">
        <f t="shared" si="403"/>
        <v>41787.218229166669</v>
      </c>
      <c r="V3689" s="9">
        <f t="shared" si="405"/>
        <v>2014</v>
      </c>
      <c r="W3689" s="6">
        <f t="shared" si="404"/>
        <v>41817.218229166669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H3690" t="s">
        <v>8225</v>
      </c>
      <c r="I3690" t="s">
        <v>8247</v>
      </c>
      <c r="K3690">
        <v>1407524004</v>
      </c>
      <c r="L3690">
        <v>1404932004</v>
      </c>
      <c r="M3690" t="b">
        <v>0</v>
      </c>
      <c r="N3690">
        <v>39</v>
      </c>
      <c r="O3690" s="9">
        <f t="shared" si="399"/>
        <v>109.16666666666667</v>
      </c>
      <c r="P3690" s="12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t="b">
        <v>1</v>
      </c>
      <c r="T3690" t="s">
        <v>8271</v>
      </c>
      <c r="U3690" s="6">
        <f t="shared" si="403"/>
        <v>41829.787083333329</v>
      </c>
      <c r="V3690" s="9">
        <f t="shared" si="405"/>
        <v>2014</v>
      </c>
      <c r="W3690" s="6">
        <f t="shared" si="404"/>
        <v>41859.787083333329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H3691" t="s">
        <v>8224</v>
      </c>
      <c r="I3691" t="s">
        <v>8246</v>
      </c>
      <c r="K3691">
        <v>1434925500</v>
      </c>
      <c r="L3691">
        <v>1432410639</v>
      </c>
      <c r="M3691" t="b">
        <v>0</v>
      </c>
      <c r="N3691">
        <v>62</v>
      </c>
      <c r="O3691" s="9">
        <f t="shared" si="399"/>
        <v>118.33333333333333</v>
      </c>
      <c r="P3691" s="12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t="b">
        <v>1</v>
      </c>
      <c r="T3691" t="s">
        <v>8271</v>
      </c>
      <c r="U3691" s="6">
        <f t="shared" si="403"/>
        <v>42147.826840277776</v>
      </c>
      <c r="V3691" s="9">
        <f t="shared" si="405"/>
        <v>2015</v>
      </c>
      <c r="W3691" s="6">
        <f t="shared" si="404"/>
        <v>42176.934027777781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H3692" t="s">
        <v>8224</v>
      </c>
      <c r="I3692" t="s">
        <v>8246</v>
      </c>
      <c r="K3692">
        <v>1417101683</v>
      </c>
      <c r="L3692">
        <v>1414506083</v>
      </c>
      <c r="M3692" t="b">
        <v>0</v>
      </c>
      <c r="N3692">
        <v>31</v>
      </c>
      <c r="O3692" s="9">
        <f t="shared" si="399"/>
        <v>120</v>
      </c>
      <c r="P3692" s="1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t="b">
        <v>1</v>
      </c>
      <c r="T3692" t="s">
        <v>8271</v>
      </c>
      <c r="U3692" s="6">
        <f t="shared" si="403"/>
        <v>41940.598182870366</v>
      </c>
      <c r="V3692" s="9">
        <f t="shared" si="405"/>
        <v>2014</v>
      </c>
      <c r="W3692" s="6">
        <f t="shared" si="404"/>
        <v>41970.639849537038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H3693" t="s">
        <v>8224</v>
      </c>
      <c r="I3693" t="s">
        <v>8246</v>
      </c>
      <c r="K3693">
        <v>1425272340</v>
      </c>
      <c r="L3693">
        <v>1421426929</v>
      </c>
      <c r="M3693" t="b">
        <v>0</v>
      </c>
      <c r="N3693">
        <v>274</v>
      </c>
      <c r="O3693" s="9">
        <f t="shared" si="399"/>
        <v>127.96</v>
      </c>
      <c r="P3693" s="12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t="b">
        <v>1</v>
      </c>
      <c r="T3693" t="s">
        <v>8271</v>
      </c>
      <c r="U3693" s="6">
        <f t="shared" si="403"/>
        <v>42020.700567129628</v>
      </c>
      <c r="V3693" s="9">
        <f t="shared" si="405"/>
        <v>2015</v>
      </c>
      <c r="W3693" s="6">
        <f t="shared" si="404"/>
        <v>42065.207638888889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H3694" t="s">
        <v>8224</v>
      </c>
      <c r="I3694" t="s">
        <v>8246</v>
      </c>
      <c r="K3694">
        <v>1411084800</v>
      </c>
      <c r="L3694">
        <v>1410304179</v>
      </c>
      <c r="M3694" t="b">
        <v>0</v>
      </c>
      <c r="N3694">
        <v>17</v>
      </c>
      <c r="O3694" s="9">
        <f t="shared" si="399"/>
        <v>126</v>
      </c>
      <c r="P3694" s="12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t="b">
        <v>1</v>
      </c>
      <c r="T3694" t="s">
        <v>8271</v>
      </c>
      <c r="U3694" s="6">
        <f t="shared" si="403"/>
        <v>41891.96503472222</v>
      </c>
      <c r="V3694" s="9">
        <f t="shared" si="405"/>
        <v>2014</v>
      </c>
      <c r="W3694" s="6">
        <f t="shared" si="404"/>
        <v>41901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H3695" t="s">
        <v>8225</v>
      </c>
      <c r="I3695" t="s">
        <v>8247</v>
      </c>
      <c r="K3695">
        <v>1448922600</v>
      </c>
      <c r="L3695">
        <v>1446352529</v>
      </c>
      <c r="M3695" t="b">
        <v>0</v>
      </c>
      <c r="N3695">
        <v>14</v>
      </c>
      <c r="O3695" s="9">
        <f t="shared" si="399"/>
        <v>129.12912912912913</v>
      </c>
      <c r="P3695" s="12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t="b">
        <v>1</v>
      </c>
      <c r="T3695" t="s">
        <v>8271</v>
      </c>
      <c r="U3695" s="6">
        <f t="shared" si="403"/>
        <v>42309.191307870366</v>
      </c>
      <c r="V3695" s="9">
        <f t="shared" si="405"/>
        <v>2015</v>
      </c>
      <c r="W3695" s="6">
        <f t="shared" si="404"/>
        <v>42338.9375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H3696" t="s">
        <v>8224</v>
      </c>
      <c r="I3696" t="s">
        <v>8246</v>
      </c>
      <c r="K3696">
        <v>1465178400</v>
      </c>
      <c r="L3696">
        <v>1461985967</v>
      </c>
      <c r="M3696" t="b">
        <v>0</v>
      </c>
      <c r="N3696">
        <v>60</v>
      </c>
      <c r="O3696" s="9">
        <f t="shared" si="399"/>
        <v>107.42857142857143</v>
      </c>
      <c r="P3696" s="12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t="b">
        <v>1</v>
      </c>
      <c r="T3696" t="s">
        <v>8271</v>
      </c>
      <c r="U3696" s="6">
        <f t="shared" si="403"/>
        <v>42490.133877314816</v>
      </c>
      <c r="V3696" s="9">
        <f t="shared" si="405"/>
        <v>2016</v>
      </c>
      <c r="W3696" s="6">
        <f t="shared" si="404"/>
        <v>42527.083333333328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H3697" t="s">
        <v>8224</v>
      </c>
      <c r="I3697" t="s">
        <v>8246</v>
      </c>
      <c r="K3697">
        <v>1421009610</v>
      </c>
      <c r="L3697">
        <v>1419281610</v>
      </c>
      <c r="M3697" t="b">
        <v>0</v>
      </c>
      <c r="N3697">
        <v>33</v>
      </c>
      <c r="O3697" s="9">
        <f t="shared" si="399"/>
        <v>100.125</v>
      </c>
      <c r="P3697" s="12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t="b">
        <v>1</v>
      </c>
      <c r="T3697" t="s">
        <v>8271</v>
      </c>
      <c r="U3697" s="6">
        <f t="shared" si="403"/>
        <v>41995.870486111111</v>
      </c>
      <c r="V3697" s="9">
        <f t="shared" si="405"/>
        <v>2014</v>
      </c>
      <c r="W3697" s="6">
        <f t="shared" si="404"/>
        <v>42015.870486111111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H3698" t="s">
        <v>8225</v>
      </c>
      <c r="I3698" t="s">
        <v>8247</v>
      </c>
      <c r="K3698">
        <v>1423838916</v>
      </c>
      <c r="L3698">
        <v>1418654916</v>
      </c>
      <c r="M3698" t="b">
        <v>0</v>
      </c>
      <c r="N3698">
        <v>78</v>
      </c>
      <c r="O3698" s="9">
        <f t="shared" si="399"/>
        <v>155</v>
      </c>
      <c r="P3698" s="12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t="b">
        <v>1</v>
      </c>
      <c r="T3698" t="s">
        <v>8271</v>
      </c>
      <c r="U3698" s="6">
        <f t="shared" si="403"/>
        <v>41988.617083333331</v>
      </c>
      <c r="V3698" s="9">
        <f t="shared" si="405"/>
        <v>2014</v>
      </c>
      <c r="W3698" s="6">
        <f t="shared" si="404"/>
        <v>42048.617083333331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H3699" t="s">
        <v>8225</v>
      </c>
      <c r="I3699" t="s">
        <v>8247</v>
      </c>
      <c r="K3699">
        <v>1462878648</v>
      </c>
      <c r="L3699">
        <v>1461064248</v>
      </c>
      <c r="M3699" t="b">
        <v>0</v>
      </c>
      <c r="N3699">
        <v>30</v>
      </c>
      <c r="O3699" s="9">
        <f t="shared" si="399"/>
        <v>108</v>
      </c>
      <c r="P3699" s="12">
        <f t="shared" si="400"/>
        <v>72</v>
      </c>
      <c r="Q3699" t="str">
        <f t="shared" si="401"/>
        <v>theater</v>
      </c>
      <c r="R3699" t="str">
        <f t="shared" si="402"/>
        <v>plays</v>
      </c>
      <c r="S3699" t="b">
        <v>1</v>
      </c>
      <c r="T3699" t="s">
        <v>8271</v>
      </c>
      <c r="U3699" s="6">
        <f t="shared" si="403"/>
        <v>42479.465833333335</v>
      </c>
      <c r="V3699" s="9">
        <f t="shared" si="405"/>
        <v>2016</v>
      </c>
      <c r="W3699" s="6">
        <f t="shared" si="404"/>
        <v>42500.465833333335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H3700" t="s">
        <v>8224</v>
      </c>
      <c r="I3700" t="s">
        <v>8246</v>
      </c>
      <c r="K3700">
        <v>1456946487</v>
      </c>
      <c r="L3700">
        <v>1454354487</v>
      </c>
      <c r="M3700" t="b">
        <v>0</v>
      </c>
      <c r="N3700">
        <v>136</v>
      </c>
      <c r="O3700" s="9">
        <f t="shared" si="399"/>
        <v>110.52</v>
      </c>
      <c r="P3700" s="12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t="b">
        <v>1</v>
      </c>
      <c r="T3700" t="s">
        <v>8271</v>
      </c>
      <c r="U3700" s="6">
        <f t="shared" si="403"/>
        <v>42401.806562500002</v>
      </c>
      <c r="V3700" s="9">
        <f t="shared" si="405"/>
        <v>2016</v>
      </c>
      <c r="W3700" s="6">
        <f t="shared" si="404"/>
        <v>42431.806562500002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H3701" t="s">
        <v>8224</v>
      </c>
      <c r="I3701" t="s">
        <v>8246</v>
      </c>
      <c r="K3701">
        <v>1413383216</v>
      </c>
      <c r="L3701">
        <v>1410791216</v>
      </c>
      <c r="M3701" t="b">
        <v>0</v>
      </c>
      <c r="N3701">
        <v>40</v>
      </c>
      <c r="O3701" s="9">
        <f t="shared" si="399"/>
        <v>100.8</v>
      </c>
      <c r="P3701" s="12">
        <f t="shared" si="400"/>
        <v>63</v>
      </c>
      <c r="Q3701" t="str">
        <f t="shared" si="401"/>
        <v>theater</v>
      </c>
      <c r="R3701" t="str">
        <f t="shared" si="402"/>
        <v>plays</v>
      </c>
      <c r="S3701" t="b">
        <v>1</v>
      </c>
      <c r="T3701" t="s">
        <v>8271</v>
      </c>
      <c r="U3701" s="6">
        <f t="shared" si="403"/>
        <v>41897.602037037039</v>
      </c>
      <c r="V3701" s="9">
        <f t="shared" si="405"/>
        <v>2014</v>
      </c>
      <c r="W3701" s="6">
        <f t="shared" si="404"/>
        <v>41927.602037037039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H3702" t="s">
        <v>8224</v>
      </c>
      <c r="I3702" t="s">
        <v>8246</v>
      </c>
      <c r="K3702">
        <v>1412092800</v>
      </c>
      <c r="L3702">
        <v>1409493800</v>
      </c>
      <c r="M3702" t="b">
        <v>0</v>
      </c>
      <c r="N3702">
        <v>18</v>
      </c>
      <c r="O3702" s="9">
        <f t="shared" si="399"/>
        <v>121.2</v>
      </c>
      <c r="P3702" s="1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t="b">
        <v>1</v>
      </c>
      <c r="T3702" t="s">
        <v>8271</v>
      </c>
      <c r="U3702" s="6">
        <f t="shared" si="403"/>
        <v>41882.585648148146</v>
      </c>
      <c r="V3702" s="9">
        <f t="shared" si="405"/>
        <v>2014</v>
      </c>
      <c r="W3702" s="6">
        <f t="shared" si="404"/>
        <v>41912.666666666664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H3703" t="s">
        <v>8225</v>
      </c>
      <c r="I3703" t="s">
        <v>8247</v>
      </c>
      <c r="K3703">
        <v>1433422793</v>
      </c>
      <c r="L3703">
        <v>1430830793</v>
      </c>
      <c r="M3703" t="b">
        <v>0</v>
      </c>
      <c r="N3703">
        <v>39</v>
      </c>
      <c r="O3703" s="9">
        <f t="shared" si="399"/>
        <v>100.33333333333333</v>
      </c>
      <c r="P3703" s="12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t="b">
        <v>1</v>
      </c>
      <c r="T3703" t="s">
        <v>8271</v>
      </c>
      <c r="U3703" s="6">
        <f t="shared" si="403"/>
        <v>42129.541585648149</v>
      </c>
      <c r="V3703" s="9">
        <f t="shared" si="405"/>
        <v>2015</v>
      </c>
      <c r="W3703" s="6">
        <f t="shared" si="404"/>
        <v>42159.541585648149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H3704" t="s">
        <v>8225</v>
      </c>
      <c r="I3704" t="s">
        <v>8247</v>
      </c>
      <c r="K3704">
        <v>1468191540</v>
      </c>
      <c r="L3704">
        <v>1464958484</v>
      </c>
      <c r="M3704" t="b">
        <v>0</v>
      </c>
      <c r="N3704">
        <v>21</v>
      </c>
      <c r="O3704" s="9">
        <f t="shared" si="399"/>
        <v>109.16666666666667</v>
      </c>
      <c r="P3704" s="12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t="b">
        <v>1</v>
      </c>
      <c r="T3704" t="s">
        <v>8271</v>
      </c>
      <c r="U3704" s="6">
        <f t="shared" si="403"/>
        <v>42524.53800925926</v>
      </c>
      <c r="V3704" s="9">
        <f t="shared" si="405"/>
        <v>2016</v>
      </c>
      <c r="W3704" s="6">
        <f t="shared" si="404"/>
        <v>42561.957638888889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H3705" t="s">
        <v>8224</v>
      </c>
      <c r="I3705" t="s">
        <v>8246</v>
      </c>
      <c r="K3705">
        <v>1471071540</v>
      </c>
      <c r="L3705">
        <v>1467720388</v>
      </c>
      <c r="M3705" t="b">
        <v>0</v>
      </c>
      <c r="N3705">
        <v>30</v>
      </c>
      <c r="O3705" s="9">
        <f t="shared" si="399"/>
        <v>123.42857142857143</v>
      </c>
      <c r="P3705" s="12">
        <f t="shared" si="400"/>
        <v>43.2</v>
      </c>
      <c r="Q3705" t="str">
        <f t="shared" si="401"/>
        <v>theater</v>
      </c>
      <c r="R3705" t="str">
        <f t="shared" si="402"/>
        <v>plays</v>
      </c>
      <c r="S3705" t="b">
        <v>1</v>
      </c>
      <c r="T3705" t="s">
        <v>8271</v>
      </c>
      <c r="U3705" s="6">
        <f t="shared" si="403"/>
        <v>42556.504490740743</v>
      </c>
      <c r="V3705" s="9">
        <f t="shared" si="405"/>
        <v>2016</v>
      </c>
      <c r="W3705" s="6">
        <f t="shared" si="404"/>
        <v>42595.290972222225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H3706" t="s">
        <v>8225</v>
      </c>
      <c r="I3706" t="s">
        <v>8247</v>
      </c>
      <c r="K3706">
        <v>1464712394</v>
      </c>
      <c r="L3706">
        <v>1459528394</v>
      </c>
      <c r="M3706" t="b">
        <v>0</v>
      </c>
      <c r="N3706">
        <v>27</v>
      </c>
      <c r="O3706" s="9">
        <f t="shared" si="399"/>
        <v>136.33666666666667</v>
      </c>
      <c r="P3706" s="12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t="b">
        <v>1</v>
      </c>
      <c r="T3706" t="s">
        <v>8271</v>
      </c>
      <c r="U3706" s="6">
        <f t="shared" si="403"/>
        <v>42461.689745370371</v>
      </c>
      <c r="V3706" s="9">
        <f t="shared" si="405"/>
        <v>2016</v>
      </c>
      <c r="W3706" s="6">
        <f t="shared" si="404"/>
        <v>42521.689745370371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H3707" t="s">
        <v>8224</v>
      </c>
      <c r="I3707" t="s">
        <v>8246</v>
      </c>
      <c r="K3707">
        <v>1403546400</v>
      </c>
      <c r="L3707">
        <v>1401714114</v>
      </c>
      <c r="M3707" t="b">
        <v>0</v>
      </c>
      <c r="N3707">
        <v>35</v>
      </c>
      <c r="O3707" s="9">
        <f t="shared" si="399"/>
        <v>103.46657233816767</v>
      </c>
      <c r="P3707" s="12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t="b">
        <v>1</v>
      </c>
      <c r="T3707" t="s">
        <v>8271</v>
      </c>
      <c r="U3707" s="6">
        <f t="shared" si="403"/>
        <v>41792.542986111112</v>
      </c>
      <c r="V3707" s="9">
        <f t="shared" si="405"/>
        <v>2014</v>
      </c>
      <c r="W3707" s="6">
        <f t="shared" si="404"/>
        <v>41813.75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H3708" t="s">
        <v>8224</v>
      </c>
      <c r="I3708" t="s">
        <v>8246</v>
      </c>
      <c r="K3708">
        <v>1410558949</v>
      </c>
      <c r="L3708">
        <v>1409262949</v>
      </c>
      <c r="M3708" t="b">
        <v>0</v>
      </c>
      <c r="N3708">
        <v>13</v>
      </c>
      <c r="O3708" s="9">
        <f t="shared" si="399"/>
        <v>121.33333333333333</v>
      </c>
      <c r="P3708" s="12">
        <f t="shared" si="400"/>
        <v>140</v>
      </c>
      <c r="Q3708" t="str">
        <f t="shared" si="401"/>
        <v>theater</v>
      </c>
      <c r="R3708" t="str">
        <f t="shared" si="402"/>
        <v>plays</v>
      </c>
      <c r="S3708" t="b">
        <v>1</v>
      </c>
      <c r="T3708" t="s">
        <v>8271</v>
      </c>
      <c r="U3708" s="6">
        <f t="shared" si="403"/>
        <v>41879.913761574076</v>
      </c>
      <c r="V3708" s="9">
        <f t="shared" si="405"/>
        <v>2014</v>
      </c>
      <c r="W3708" s="6">
        <f t="shared" si="404"/>
        <v>41894.913761574076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H3709" t="s">
        <v>8224</v>
      </c>
      <c r="I3709" t="s">
        <v>8246</v>
      </c>
      <c r="K3709">
        <v>1469165160</v>
      </c>
      <c r="L3709">
        <v>1467335378</v>
      </c>
      <c r="M3709" t="b">
        <v>0</v>
      </c>
      <c r="N3709">
        <v>23</v>
      </c>
      <c r="O3709" s="9">
        <f t="shared" si="399"/>
        <v>186</v>
      </c>
      <c r="P3709" s="12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t="b">
        <v>1</v>
      </c>
      <c r="T3709" t="s">
        <v>8271</v>
      </c>
      <c r="U3709" s="6">
        <f t="shared" si="403"/>
        <v>42552.048356481479</v>
      </c>
      <c r="V3709" s="9">
        <f t="shared" si="405"/>
        <v>2016</v>
      </c>
      <c r="W3709" s="6">
        <f t="shared" si="404"/>
        <v>42573.226388888885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H3710" t="s">
        <v>8224</v>
      </c>
      <c r="I3710" t="s">
        <v>8246</v>
      </c>
      <c r="K3710">
        <v>1404444286</v>
      </c>
      <c r="L3710">
        <v>1403234686</v>
      </c>
      <c r="M3710" t="b">
        <v>0</v>
      </c>
      <c r="N3710">
        <v>39</v>
      </c>
      <c r="O3710" s="9">
        <f t="shared" si="399"/>
        <v>300</v>
      </c>
      <c r="P3710" s="12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t="b">
        <v>1</v>
      </c>
      <c r="T3710" t="s">
        <v>8271</v>
      </c>
      <c r="U3710" s="6">
        <f t="shared" si="403"/>
        <v>41810.142199074078</v>
      </c>
      <c r="V3710" s="9">
        <f t="shared" si="405"/>
        <v>2014</v>
      </c>
      <c r="W3710" s="6">
        <f t="shared" si="404"/>
        <v>41824.142199074078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H3711" t="s">
        <v>8225</v>
      </c>
      <c r="I3711" t="s">
        <v>8247</v>
      </c>
      <c r="K3711">
        <v>1403715546</v>
      </c>
      <c r="L3711">
        <v>1401123546</v>
      </c>
      <c r="M3711" t="b">
        <v>0</v>
      </c>
      <c r="N3711">
        <v>35</v>
      </c>
      <c r="O3711" s="9">
        <f t="shared" si="399"/>
        <v>108.25</v>
      </c>
      <c r="P3711" s="12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t="b">
        <v>1</v>
      </c>
      <c r="T3711" t="s">
        <v>8271</v>
      </c>
      <c r="U3711" s="6">
        <f t="shared" si="403"/>
        <v>41785.707708333335</v>
      </c>
      <c r="V3711" s="9">
        <f t="shared" si="405"/>
        <v>2014</v>
      </c>
      <c r="W3711" s="6">
        <f t="shared" si="404"/>
        <v>41815.707708333335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H3712" t="s">
        <v>8224</v>
      </c>
      <c r="I3712" t="s">
        <v>8246</v>
      </c>
      <c r="K3712">
        <v>1428068988</v>
      </c>
      <c r="L3712">
        <v>1425908988</v>
      </c>
      <c r="M3712" t="b">
        <v>0</v>
      </c>
      <c r="N3712">
        <v>27</v>
      </c>
      <c r="O3712" s="9">
        <f t="shared" si="399"/>
        <v>141.15384615384616</v>
      </c>
      <c r="P3712" s="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t="b">
        <v>1</v>
      </c>
      <c r="T3712" t="s">
        <v>8271</v>
      </c>
      <c r="U3712" s="6">
        <f t="shared" si="403"/>
        <v>42072.576249999998</v>
      </c>
      <c r="V3712" s="9">
        <f t="shared" si="405"/>
        <v>2015</v>
      </c>
      <c r="W3712" s="6">
        <f t="shared" si="404"/>
        <v>42097.576249999998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H3713" t="s">
        <v>8224</v>
      </c>
      <c r="I3713" t="s">
        <v>8246</v>
      </c>
      <c r="K3713">
        <v>1402848000</v>
      </c>
      <c r="L3713">
        <v>1400606573</v>
      </c>
      <c r="M3713" t="b">
        <v>0</v>
      </c>
      <c r="N3713">
        <v>21</v>
      </c>
      <c r="O3713" s="9">
        <f t="shared" si="399"/>
        <v>114</v>
      </c>
      <c r="P3713" s="12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t="b">
        <v>1</v>
      </c>
      <c r="T3713" t="s">
        <v>8271</v>
      </c>
      <c r="U3713" s="6">
        <f t="shared" si="403"/>
        <v>41779.724224537036</v>
      </c>
      <c r="V3713" s="9">
        <f t="shared" si="405"/>
        <v>2014</v>
      </c>
      <c r="W3713" s="6">
        <f t="shared" si="404"/>
        <v>41805.666666666664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H3714" t="s">
        <v>8224</v>
      </c>
      <c r="I3714" t="s">
        <v>8246</v>
      </c>
      <c r="K3714">
        <v>1433055540</v>
      </c>
      <c r="L3714">
        <v>1431230867</v>
      </c>
      <c r="M3714" t="b">
        <v>0</v>
      </c>
      <c r="N3714">
        <v>104</v>
      </c>
      <c r="O3714" s="9">
        <f t="shared" si="399"/>
        <v>153.73333333333332</v>
      </c>
      <c r="P3714" s="12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t="b">
        <v>1</v>
      </c>
      <c r="T3714" t="s">
        <v>8271</v>
      </c>
      <c r="U3714" s="6">
        <f t="shared" si="403"/>
        <v>42134.172071759254</v>
      </c>
      <c r="V3714" s="9">
        <f t="shared" si="405"/>
        <v>2015</v>
      </c>
      <c r="W3714" s="6">
        <f t="shared" si="404"/>
        <v>42155.290972222225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H3715" t="s">
        <v>8224</v>
      </c>
      <c r="I3715" t="s">
        <v>8246</v>
      </c>
      <c r="K3715">
        <v>1465062166</v>
      </c>
      <c r="L3715">
        <v>1463334166</v>
      </c>
      <c r="M3715" t="b">
        <v>0</v>
      </c>
      <c r="N3715">
        <v>19</v>
      </c>
      <c r="O3715" s="9">
        <f t="shared" ref="O3715:O3778" si="406">E3715*100/D3715</f>
        <v>101.5</v>
      </c>
      <c r="P3715" s="12">
        <f t="shared" ref="P3715:P3778" si="407">IF(N3715=0,0,E3715/N3715)</f>
        <v>106.84210526315789</v>
      </c>
      <c r="Q3715" t="str">
        <f t="shared" ref="Q3715:Q3778" si="408">LEFT(T3715,FIND("/",T3715)-1)</f>
        <v>theater</v>
      </c>
      <c r="R3715" t="str">
        <f t="shared" ref="R3715:R3778" si="409">RIGHT(T3715,LEN(T3715)-FIND("/",T3715))</f>
        <v>plays</v>
      </c>
      <c r="S3715" t="b">
        <v>1</v>
      </c>
      <c r="T3715" t="s">
        <v>8271</v>
      </c>
      <c r="U3715" s="6">
        <f t="shared" ref="U3715:U3778" si="410">(L3715/86400)+DATE(1970,1,1)</f>
        <v>42505.738032407404</v>
      </c>
      <c r="V3715" s="9">
        <f t="shared" si="405"/>
        <v>2016</v>
      </c>
      <c r="W3715" s="6">
        <f t="shared" ref="W3715:W3778" si="411">(K3715/86400)+DATE(1970,1,1)</f>
        <v>42525.738032407404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H3716" t="s">
        <v>8224</v>
      </c>
      <c r="I3716" t="s">
        <v>8246</v>
      </c>
      <c r="K3716">
        <v>1432612740</v>
      </c>
      <c r="L3716">
        <v>1429881667</v>
      </c>
      <c r="M3716" t="b">
        <v>0</v>
      </c>
      <c r="N3716">
        <v>97</v>
      </c>
      <c r="O3716" s="9">
        <f t="shared" si="406"/>
        <v>102.35</v>
      </c>
      <c r="P3716" s="12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t="b">
        <v>1</v>
      </c>
      <c r="T3716" t="s">
        <v>8271</v>
      </c>
      <c r="U3716" s="6">
        <f t="shared" si="410"/>
        <v>42118.556331018517</v>
      </c>
      <c r="V3716" s="9">
        <f t="shared" ref="V3716:V3779" si="412">YEAR(U3716)</f>
        <v>2015</v>
      </c>
      <c r="W3716" s="6">
        <f t="shared" si="411"/>
        <v>42150.165972222225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H3717" t="s">
        <v>8225</v>
      </c>
      <c r="I3717" t="s">
        <v>8247</v>
      </c>
      <c r="K3717">
        <v>1427806320</v>
      </c>
      <c r="L3717">
        <v>1422834819</v>
      </c>
      <c r="M3717" t="b">
        <v>0</v>
      </c>
      <c r="N3717">
        <v>27</v>
      </c>
      <c r="O3717" s="9">
        <f t="shared" si="406"/>
        <v>102.57142857142857</v>
      </c>
      <c r="P3717" s="12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t="b">
        <v>1</v>
      </c>
      <c r="T3717" t="s">
        <v>8271</v>
      </c>
      <c r="U3717" s="6">
        <f t="shared" si="410"/>
        <v>42036.995590277773</v>
      </c>
      <c r="V3717" s="9">
        <f t="shared" si="412"/>
        <v>2015</v>
      </c>
      <c r="W3717" s="6">
        <f t="shared" si="411"/>
        <v>42094.536111111112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H3718" t="s">
        <v>8224</v>
      </c>
      <c r="I3718" t="s">
        <v>8246</v>
      </c>
      <c r="K3718">
        <v>1453411109</v>
      </c>
      <c r="L3718">
        <v>1450819109</v>
      </c>
      <c r="M3718" t="b">
        <v>0</v>
      </c>
      <c r="N3718">
        <v>24</v>
      </c>
      <c r="O3718" s="9">
        <f t="shared" si="406"/>
        <v>155.75</v>
      </c>
      <c r="P3718" s="12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t="b">
        <v>1</v>
      </c>
      <c r="T3718" t="s">
        <v>8271</v>
      </c>
      <c r="U3718" s="6">
        <f t="shared" si="410"/>
        <v>42360.887835648144</v>
      </c>
      <c r="V3718" s="9">
        <f t="shared" si="412"/>
        <v>2015</v>
      </c>
      <c r="W3718" s="6">
        <f t="shared" si="411"/>
        <v>42390.887835648144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H3719" t="s">
        <v>8225</v>
      </c>
      <c r="I3719" t="s">
        <v>8247</v>
      </c>
      <c r="K3719">
        <v>1431204449</v>
      </c>
      <c r="L3719">
        <v>1428526049</v>
      </c>
      <c r="M3719" t="b">
        <v>0</v>
      </c>
      <c r="N3719">
        <v>13</v>
      </c>
      <c r="O3719" s="9">
        <f t="shared" si="406"/>
        <v>100.75</v>
      </c>
      <c r="P3719" s="12">
        <f t="shared" si="407"/>
        <v>310</v>
      </c>
      <c r="Q3719" t="str">
        <f t="shared" si="408"/>
        <v>theater</v>
      </c>
      <c r="R3719" t="str">
        <f t="shared" si="409"/>
        <v>plays</v>
      </c>
      <c r="S3719" t="b">
        <v>1</v>
      </c>
      <c r="T3719" t="s">
        <v>8271</v>
      </c>
      <c r="U3719" s="6">
        <f t="shared" si="410"/>
        <v>42102.866307870368</v>
      </c>
      <c r="V3719" s="9">
        <f t="shared" si="412"/>
        <v>2015</v>
      </c>
      <c r="W3719" s="6">
        <f t="shared" si="411"/>
        <v>42133.866307870368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H3720" t="s">
        <v>8225</v>
      </c>
      <c r="I3720" t="s">
        <v>8247</v>
      </c>
      <c r="K3720">
        <v>1425057075</v>
      </c>
      <c r="L3720">
        <v>1422465075</v>
      </c>
      <c r="M3720" t="b">
        <v>0</v>
      </c>
      <c r="N3720">
        <v>46</v>
      </c>
      <c r="O3720" s="9">
        <f t="shared" si="406"/>
        <v>239.4</v>
      </c>
      <c r="P3720" s="12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t="b">
        <v>1</v>
      </c>
      <c r="T3720" t="s">
        <v>8271</v>
      </c>
      <c r="U3720" s="6">
        <f t="shared" si="410"/>
        <v>42032.716145833328</v>
      </c>
      <c r="V3720" s="9">
        <f t="shared" si="412"/>
        <v>2015</v>
      </c>
      <c r="W3720" s="6">
        <f t="shared" si="411"/>
        <v>42062.716145833328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H3721" t="s">
        <v>8225</v>
      </c>
      <c r="I3721" t="s">
        <v>8247</v>
      </c>
      <c r="K3721">
        <v>1434994266</v>
      </c>
      <c r="L3721">
        <v>1432402266</v>
      </c>
      <c r="M3721" t="b">
        <v>0</v>
      </c>
      <c r="N3721">
        <v>4</v>
      </c>
      <c r="O3721" s="9">
        <f t="shared" si="406"/>
        <v>210</v>
      </c>
      <c r="P3721" s="12">
        <f t="shared" si="407"/>
        <v>105</v>
      </c>
      <c r="Q3721" t="str">
        <f t="shared" si="408"/>
        <v>theater</v>
      </c>
      <c r="R3721" t="str">
        <f t="shared" si="409"/>
        <v>plays</v>
      </c>
      <c r="S3721" t="b">
        <v>1</v>
      </c>
      <c r="T3721" t="s">
        <v>8271</v>
      </c>
      <c r="U3721" s="6">
        <f t="shared" si="410"/>
        <v>42147.729930555557</v>
      </c>
      <c r="V3721" s="9">
        <f t="shared" si="412"/>
        <v>2015</v>
      </c>
      <c r="W3721" s="6">
        <f t="shared" si="411"/>
        <v>42177.729930555557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H3722" t="s">
        <v>8224</v>
      </c>
      <c r="I3722" t="s">
        <v>8246</v>
      </c>
      <c r="K3722">
        <v>1435881006</v>
      </c>
      <c r="L3722">
        <v>1433980206</v>
      </c>
      <c r="M3722" t="b">
        <v>0</v>
      </c>
      <c r="N3722">
        <v>40</v>
      </c>
      <c r="O3722" s="9">
        <f t="shared" si="406"/>
        <v>104.51515151515152</v>
      </c>
      <c r="P3722" s="1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t="b">
        <v>1</v>
      </c>
      <c r="T3722" t="s">
        <v>8271</v>
      </c>
      <c r="U3722" s="6">
        <f t="shared" si="410"/>
        <v>42165.993125000001</v>
      </c>
      <c r="V3722" s="9">
        <f t="shared" si="412"/>
        <v>2015</v>
      </c>
      <c r="W3722" s="6">
        <f t="shared" si="411"/>
        <v>42187.993125000001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H3723" t="s">
        <v>8224</v>
      </c>
      <c r="I3723" t="s">
        <v>8246</v>
      </c>
      <c r="K3723">
        <v>1415230084</v>
      </c>
      <c r="L3723">
        <v>1413412084</v>
      </c>
      <c r="M3723" t="b">
        <v>0</v>
      </c>
      <c r="N3723">
        <v>44</v>
      </c>
      <c r="O3723" s="9">
        <f t="shared" si="406"/>
        <v>100.8</v>
      </c>
      <c r="P3723" s="12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t="b">
        <v>1</v>
      </c>
      <c r="T3723" t="s">
        <v>8271</v>
      </c>
      <c r="U3723" s="6">
        <f t="shared" si="410"/>
        <v>41927.936157407406</v>
      </c>
      <c r="V3723" s="9">
        <f t="shared" si="412"/>
        <v>2014</v>
      </c>
      <c r="W3723" s="6">
        <f t="shared" si="411"/>
        <v>41948.977824074071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H3724" t="s">
        <v>8229</v>
      </c>
      <c r="I3724" t="s">
        <v>8251</v>
      </c>
      <c r="K3724">
        <v>1455231540</v>
      </c>
      <c r="L3724">
        <v>1452614847</v>
      </c>
      <c r="M3724" t="b">
        <v>0</v>
      </c>
      <c r="N3724">
        <v>35</v>
      </c>
      <c r="O3724" s="9">
        <f t="shared" si="406"/>
        <v>111.2</v>
      </c>
      <c r="P3724" s="12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t="b">
        <v>1</v>
      </c>
      <c r="T3724" t="s">
        <v>8271</v>
      </c>
      <c r="U3724" s="6">
        <f t="shared" si="410"/>
        <v>42381.671840277777</v>
      </c>
      <c r="V3724" s="9">
        <f t="shared" si="412"/>
        <v>2016</v>
      </c>
      <c r="W3724" s="6">
        <f t="shared" si="411"/>
        <v>42411.957638888889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H3725" t="s">
        <v>8225</v>
      </c>
      <c r="I3725" t="s">
        <v>8247</v>
      </c>
      <c r="K3725">
        <v>1417374262</v>
      </c>
      <c r="L3725">
        <v>1414778662</v>
      </c>
      <c r="M3725" t="b">
        <v>0</v>
      </c>
      <c r="N3725">
        <v>63</v>
      </c>
      <c r="O3725" s="9">
        <f t="shared" si="406"/>
        <v>102.04444444444445</v>
      </c>
      <c r="P3725" s="12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t="b">
        <v>1</v>
      </c>
      <c r="T3725" t="s">
        <v>8271</v>
      </c>
      <c r="U3725" s="6">
        <f t="shared" si="410"/>
        <v>41943.753032407403</v>
      </c>
      <c r="V3725" s="9">
        <f t="shared" si="412"/>
        <v>2014</v>
      </c>
      <c r="W3725" s="6">
        <f t="shared" si="411"/>
        <v>41973.794699074075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H3726" t="s">
        <v>8225</v>
      </c>
      <c r="I3726" t="s">
        <v>8247</v>
      </c>
      <c r="K3726">
        <v>1462402800</v>
      </c>
      <c r="L3726">
        <v>1459856860</v>
      </c>
      <c r="M3726" t="b">
        <v>0</v>
      </c>
      <c r="N3726">
        <v>89</v>
      </c>
      <c r="O3726" s="9">
        <f t="shared" si="406"/>
        <v>102.54767441860466</v>
      </c>
      <c r="P3726" s="12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t="b">
        <v>1</v>
      </c>
      <c r="T3726" t="s">
        <v>8271</v>
      </c>
      <c r="U3726" s="6">
        <f t="shared" si="410"/>
        <v>42465.491435185184</v>
      </c>
      <c r="V3726" s="9">
        <f t="shared" si="412"/>
        <v>2016</v>
      </c>
      <c r="W3726" s="6">
        <f t="shared" si="411"/>
        <v>42494.958333333328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H3727" t="s">
        <v>8225</v>
      </c>
      <c r="I3727" t="s">
        <v>8247</v>
      </c>
      <c r="K3727">
        <v>1455831000</v>
      </c>
      <c r="L3727">
        <v>1454366467</v>
      </c>
      <c r="M3727" t="b">
        <v>0</v>
      </c>
      <c r="N3727">
        <v>15</v>
      </c>
      <c r="O3727" s="9">
        <f t="shared" si="406"/>
        <v>127</v>
      </c>
      <c r="P3727" s="12">
        <f t="shared" si="407"/>
        <v>25.4</v>
      </c>
      <c r="Q3727" t="str">
        <f t="shared" si="408"/>
        <v>theater</v>
      </c>
      <c r="R3727" t="str">
        <f t="shared" si="409"/>
        <v>plays</v>
      </c>
      <c r="S3727" t="b">
        <v>1</v>
      </c>
      <c r="T3727" t="s">
        <v>8271</v>
      </c>
      <c r="U3727" s="6">
        <f t="shared" si="410"/>
        <v>42401.945219907408</v>
      </c>
      <c r="V3727" s="9">
        <f t="shared" si="412"/>
        <v>2016</v>
      </c>
      <c r="W3727" s="6">
        <f t="shared" si="411"/>
        <v>42418.895833333328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H3728" t="s">
        <v>8224</v>
      </c>
      <c r="I3728" t="s">
        <v>8246</v>
      </c>
      <c r="K3728">
        <v>1461963600</v>
      </c>
      <c r="L3728">
        <v>1459567371</v>
      </c>
      <c r="M3728" t="b">
        <v>0</v>
      </c>
      <c r="N3728">
        <v>46</v>
      </c>
      <c r="O3728" s="9">
        <f t="shared" si="406"/>
        <v>338.70588235294116</v>
      </c>
      <c r="P3728" s="12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t="b">
        <v>1</v>
      </c>
      <c r="T3728" t="s">
        <v>8271</v>
      </c>
      <c r="U3728" s="6">
        <f t="shared" si="410"/>
        <v>42462.140868055554</v>
      </c>
      <c r="V3728" s="9">
        <f t="shared" si="412"/>
        <v>2016</v>
      </c>
      <c r="W3728" s="6">
        <f t="shared" si="411"/>
        <v>42489.875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H3729" t="s">
        <v>8224</v>
      </c>
      <c r="I3729" t="s">
        <v>8246</v>
      </c>
      <c r="K3729">
        <v>1476939300</v>
      </c>
      <c r="L3729">
        <v>1474273294</v>
      </c>
      <c r="M3729" t="b">
        <v>0</v>
      </c>
      <c r="N3729">
        <v>33</v>
      </c>
      <c r="O3729" s="9">
        <f t="shared" si="406"/>
        <v>100.75</v>
      </c>
      <c r="P3729" s="12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t="b">
        <v>1</v>
      </c>
      <c r="T3729" t="s">
        <v>8271</v>
      </c>
      <c r="U3729" s="6">
        <f t="shared" si="410"/>
        <v>42632.348310185189</v>
      </c>
      <c r="V3729" s="9">
        <f t="shared" si="412"/>
        <v>2016</v>
      </c>
      <c r="W3729" s="6">
        <f t="shared" si="411"/>
        <v>42663.204861111109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H3730" t="s">
        <v>8224</v>
      </c>
      <c r="I3730" t="s">
        <v>8246</v>
      </c>
      <c r="K3730">
        <v>1439957176</v>
      </c>
      <c r="L3730">
        <v>1437365176</v>
      </c>
      <c r="M3730" t="b">
        <v>0</v>
      </c>
      <c r="N3730">
        <v>31</v>
      </c>
      <c r="O3730" s="9">
        <f t="shared" si="406"/>
        <v>9.31</v>
      </c>
      <c r="P3730" s="12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t="b">
        <v>0</v>
      </c>
      <c r="T3730" t="s">
        <v>8271</v>
      </c>
      <c r="U3730" s="6">
        <f t="shared" si="410"/>
        <v>42205.171018518522</v>
      </c>
      <c r="V3730" s="9">
        <f t="shared" si="412"/>
        <v>2015</v>
      </c>
      <c r="W3730" s="6">
        <f t="shared" si="411"/>
        <v>42235.171018518522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H3731" t="s">
        <v>8224</v>
      </c>
      <c r="I3731" t="s">
        <v>8246</v>
      </c>
      <c r="K3731">
        <v>1427082912</v>
      </c>
      <c r="L3731">
        <v>1423198512</v>
      </c>
      <c r="M3731" t="b">
        <v>0</v>
      </c>
      <c r="N3731">
        <v>5</v>
      </c>
      <c r="O3731" s="9">
        <f t="shared" si="406"/>
        <v>7.24</v>
      </c>
      <c r="P3731" s="12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t="b">
        <v>0</v>
      </c>
      <c r="T3731" t="s">
        <v>8271</v>
      </c>
      <c r="U3731" s="6">
        <f t="shared" si="410"/>
        <v>42041.205000000002</v>
      </c>
      <c r="V3731" s="9">
        <f t="shared" si="412"/>
        <v>2015</v>
      </c>
      <c r="W3731" s="6">
        <f t="shared" si="411"/>
        <v>42086.16333333333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H3732" t="s">
        <v>8224</v>
      </c>
      <c r="I3732" t="s">
        <v>8246</v>
      </c>
      <c r="K3732">
        <v>1439828159</v>
      </c>
      <c r="L3732">
        <v>1437236159</v>
      </c>
      <c r="M3732" t="b">
        <v>0</v>
      </c>
      <c r="N3732">
        <v>1</v>
      </c>
      <c r="O3732" s="9">
        <f t="shared" si="406"/>
        <v>10</v>
      </c>
      <c r="P3732" s="12">
        <f t="shared" si="407"/>
        <v>100</v>
      </c>
      <c r="Q3732" t="str">
        <f t="shared" si="408"/>
        <v>theater</v>
      </c>
      <c r="R3732" t="str">
        <f t="shared" si="409"/>
        <v>plays</v>
      </c>
      <c r="S3732" t="b">
        <v>0</v>
      </c>
      <c r="T3732" t="s">
        <v>8271</v>
      </c>
      <c r="U3732" s="6">
        <f t="shared" si="410"/>
        <v>42203.677766203706</v>
      </c>
      <c r="V3732" s="9">
        <f t="shared" si="412"/>
        <v>2015</v>
      </c>
      <c r="W3732" s="6">
        <f t="shared" si="411"/>
        <v>42233.677766203706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H3733" t="s">
        <v>8224</v>
      </c>
      <c r="I3733" t="s">
        <v>8246</v>
      </c>
      <c r="K3733">
        <v>1420860180</v>
      </c>
      <c r="L3733">
        <v>1418234646</v>
      </c>
      <c r="M3733" t="b">
        <v>0</v>
      </c>
      <c r="N3733">
        <v>12</v>
      </c>
      <c r="O3733" s="9">
        <f t="shared" si="406"/>
        <v>11.272727272727273</v>
      </c>
      <c r="P3733" s="12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t="b">
        <v>0</v>
      </c>
      <c r="T3733" t="s">
        <v>8271</v>
      </c>
      <c r="U3733" s="6">
        <f t="shared" si="410"/>
        <v>41983.752847222218</v>
      </c>
      <c r="V3733" s="9">
        <f t="shared" si="412"/>
        <v>2014</v>
      </c>
      <c r="W3733" s="6">
        <f t="shared" si="411"/>
        <v>42014.140972222223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H3734" t="s">
        <v>8233</v>
      </c>
      <c r="I3734" t="s">
        <v>8249</v>
      </c>
      <c r="K3734">
        <v>1422100800</v>
      </c>
      <c r="L3734">
        <v>1416932133</v>
      </c>
      <c r="M3734" t="b">
        <v>0</v>
      </c>
      <c r="N3734">
        <v>4</v>
      </c>
      <c r="O3734" s="9">
        <f t="shared" si="406"/>
        <v>15.411764705882353</v>
      </c>
      <c r="P3734" s="12">
        <f t="shared" si="407"/>
        <v>32.75</v>
      </c>
      <c r="Q3734" t="str">
        <f t="shared" si="408"/>
        <v>theater</v>
      </c>
      <c r="R3734" t="str">
        <f t="shared" si="409"/>
        <v>plays</v>
      </c>
      <c r="S3734" t="b">
        <v>0</v>
      </c>
      <c r="T3734" t="s">
        <v>8271</v>
      </c>
      <c r="U3734" s="6">
        <f t="shared" si="410"/>
        <v>41968.677465277782</v>
      </c>
      <c r="V3734" s="9">
        <f t="shared" si="412"/>
        <v>2014</v>
      </c>
      <c r="W3734" s="6">
        <f t="shared" si="411"/>
        <v>42028.5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H3735" t="s">
        <v>8224</v>
      </c>
      <c r="I3735" t="s">
        <v>8246</v>
      </c>
      <c r="K3735">
        <v>1429396200</v>
      </c>
      <c r="L3735">
        <v>1428539708</v>
      </c>
      <c r="M3735" t="b">
        <v>0</v>
      </c>
      <c r="N3735">
        <v>0</v>
      </c>
      <c r="O3735" s="9">
        <f t="shared" si="406"/>
        <v>0</v>
      </c>
      <c r="P3735" s="12">
        <f t="shared" si="407"/>
        <v>0</v>
      </c>
      <c r="Q3735" t="str">
        <f t="shared" si="408"/>
        <v>theater</v>
      </c>
      <c r="R3735" t="str">
        <f t="shared" si="409"/>
        <v>plays</v>
      </c>
      <c r="S3735" t="b">
        <v>0</v>
      </c>
      <c r="T3735" t="s">
        <v>8271</v>
      </c>
      <c r="U3735" s="6">
        <f t="shared" si="410"/>
        <v>42103.024398148147</v>
      </c>
      <c r="V3735" s="9">
        <f t="shared" si="412"/>
        <v>2015</v>
      </c>
      <c r="W3735" s="6">
        <f t="shared" si="411"/>
        <v>42112.9375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H3736" t="s">
        <v>8224</v>
      </c>
      <c r="I3736" t="s">
        <v>8246</v>
      </c>
      <c r="K3736">
        <v>1432589896</v>
      </c>
      <c r="L3736">
        <v>1427405896</v>
      </c>
      <c r="M3736" t="b">
        <v>0</v>
      </c>
      <c r="N3736">
        <v>7</v>
      </c>
      <c r="O3736" s="9">
        <f t="shared" si="406"/>
        <v>28.466666666666665</v>
      </c>
      <c r="P3736" s="12">
        <f t="shared" si="407"/>
        <v>61</v>
      </c>
      <c r="Q3736" t="str">
        <f t="shared" si="408"/>
        <v>theater</v>
      </c>
      <c r="R3736" t="str">
        <f t="shared" si="409"/>
        <v>plays</v>
      </c>
      <c r="S3736" t="b">
        <v>0</v>
      </c>
      <c r="T3736" t="s">
        <v>8271</v>
      </c>
      <c r="U3736" s="6">
        <f t="shared" si="410"/>
        <v>42089.901574074072</v>
      </c>
      <c r="V3736" s="9">
        <f t="shared" si="412"/>
        <v>2015</v>
      </c>
      <c r="W3736" s="6">
        <f t="shared" si="411"/>
        <v>42149.901574074072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H3737" t="s">
        <v>8225</v>
      </c>
      <c r="I3737" t="s">
        <v>8247</v>
      </c>
      <c r="K3737">
        <v>1432831089</v>
      </c>
      <c r="L3737">
        <v>1430239089</v>
      </c>
      <c r="M3737" t="b">
        <v>0</v>
      </c>
      <c r="N3737">
        <v>2</v>
      </c>
      <c r="O3737" s="9">
        <f t="shared" si="406"/>
        <v>13.333333333333334</v>
      </c>
      <c r="P3737" s="12">
        <f t="shared" si="407"/>
        <v>10</v>
      </c>
      <c r="Q3737" t="str">
        <f t="shared" si="408"/>
        <v>theater</v>
      </c>
      <c r="R3737" t="str">
        <f t="shared" si="409"/>
        <v>plays</v>
      </c>
      <c r="S3737" t="b">
        <v>0</v>
      </c>
      <c r="T3737" t="s">
        <v>8271</v>
      </c>
      <c r="U3737" s="6">
        <f t="shared" si="410"/>
        <v>42122.693159722221</v>
      </c>
      <c r="V3737" s="9">
        <f t="shared" si="412"/>
        <v>2015</v>
      </c>
      <c r="W3737" s="6">
        <f t="shared" si="411"/>
        <v>42152.693159722221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H3738" t="s">
        <v>8225</v>
      </c>
      <c r="I3738" t="s">
        <v>8247</v>
      </c>
      <c r="K3738">
        <v>1427133600</v>
      </c>
      <c r="L3738">
        <v>1423847093</v>
      </c>
      <c r="M3738" t="b">
        <v>0</v>
      </c>
      <c r="N3738">
        <v>1</v>
      </c>
      <c r="O3738" s="9">
        <f t="shared" si="406"/>
        <v>0.66666666666666663</v>
      </c>
      <c r="P3738" s="12">
        <f t="shared" si="407"/>
        <v>10</v>
      </c>
      <c r="Q3738" t="str">
        <f t="shared" si="408"/>
        <v>theater</v>
      </c>
      <c r="R3738" t="str">
        <f t="shared" si="409"/>
        <v>plays</v>
      </c>
      <c r="S3738" t="b">
        <v>0</v>
      </c>
      <c r="T3738" t="s">
        <v>8271</v>
      </c>
      <c r="U3738" s="6">
        <f t="shared" si="410"/>
        <v>42048.711724537032</v>
      </c>
      <c r="V3738" s="9">
        <f t="shared" si="412"/>
        <v>2015</v>
      </c>
      <c r="W3738" s="6">
        <f t="shared" si="411"/>
        <v>42086.75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H3739" t="s">
        <v>8224</v>
      </c>
      <c r="I3739" t="s">
        <v>8246</v>
      </c>
      <c r="K3739">
        <v>1447311540</v>
      </c>
      <c r="L3739">
        <v>1445358903</v>
      </c>
      <c r="M3739" t="b">
        <v>0</v>
      </c>
      <c r="N3739">
        <v>4</v>
      </c>
      <c r="O3739" s="9">
        <f t="shared" si="406"/>
        <v>21.428571428571427</v>
      </c>
      <c r="P3739" s="12">
        <f t="shared" si="407"/>
        <v>37.5</v>
      </c>
      <c r="Q3739" t="str">
        <f t="shared" si="408"/>
        <v>theater</v>
      </c>
      <c r="R3739" t="str">
        <f t="shared" si="409"/>
        <v>plays</v>
      </c>
      <c r="S3739" t="b">
        <v>0</v>
      </c>
      <c r="T3739" t="s">
        <v>8271</v>
      </c>
      <c r="U3739" s="6">
        <f t="shared" si="410"/>
        <v>42297.691006944442</v>
      </c>
      <c r="V3739" s="9">
        <f t="shared" si="412"/>
        <v>2015</v>
      </c>
      <c r="W3739" s="6">
        <f t="shared" si="411"/>
        <v>42320.290972222225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H3740" t="s">
        <v>8225</v>
      </c>
      <c r="I3740" t="s">
        <v>8247</v>
      </c>
      <c r="K3740">
        <v>1405461600</v>
      </c>
      <c r="L3740">
        <v>1403562705</v>
      </c>
      <c r="M3740" t="b">
        <v>0</v>
      </c>
      <c r="N3740">
        <v>6</v>
      </c>
      <c r="O3740" s="9">
        <f t="shared" si="406"/>
        <v>18</v>
      </c>
      <c r="P3740" s="12">
        <f t="shared" si="407"/>
        <v>45</v>
      </c>
      <c r="Q3740" t="str">
        <f t="shared" si="408"/>
        <v>theater</v>
      </c>
      <c r="R3740" t="str">
        <f t="shared" si="409"/>
        <v>plays</v>
      </c>
      <c r="S3740" t="b">
        <v>0</v>
      </c>
      <c r="T3740" t="s">
        <v>8271</v>
      </c>
      <c r="U3740" s="6">
        <f t="shared" si="410"/>
        <v>41813.938715277778</v>
      </c>
      <c r="V3740" s="9">
        <f t="shared" si="412"/>
        <v>2014</v>
      </c>
      <c r="W3740" s="6">
        <f t="shared" si="411"/>
        <v>41835.916666666664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H3741" t="s">
        <v>8225</v>
      </c>
      <c r="I3741" t="s">
        <v>8247</v>
      </c>
      <c r="K3741">
        <v>1468752468</v>
      </c>
      <c r="L3741">
        <v>1467024468</v>
      </c>
      <c r="M3741" t="b">
        <v>0</v>
      </c>
      <c r="N3741">
        <v>8</v>
      </c>
      <c r="O3741" s="9">
        <f t="shared" si="406"/>
        <v>20.125</v>
      </c>
      <c r="P3741" s="12">
        <f t="shared" si="407"/>
        <v>100.625</v>
      </c>
      <c r="Q3741" t="str">
        <f t="shared" si="408"/>
        <v>theater</v>
      </c>
      <c r="R3741" t="str">
        <f t="shared" si="409"/>
        <v>plays</v>
      </c>
      <c r="S3741" t="b">
        <v>0</v>
      </c>
      <c r="T3741" t="s">
        <v>8271</v>
      </c>
      <c r="U3741" s="6">
        <f t="shared" si="410"/>
        <v>42548.449861111112</v>
      </c>
      <c r="V3741" s="9">
        <f t="shared" si="412"/>
        <v>2016</v>
      </c>
      <c r="W3741" s="6">
        <f t="shared" si="411"/>
        <v>42568.449861111112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H3742" t="s">
        <v>8224</v>
      </c>
      <c r="I3742" t="s">
        <v>8246</v>
      </c>
      <c r="K3742">
        <v>1407808438</v>
      </c>
      <c r="L3742">
        <v>1405217355</v>
      </c>
      <c r="M3742" t="b">
        <v>0</v>
      </c>
      <c r="N3742">
        <v>14</v>
      </c>
      <c r="O3742" s="9">
        <f t="shared" si="406"/>
        <v>17.899999999999999</v>
      </c>
      <c r="P3742" s="1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t="b">
        <v>0</v>
      </c>
      <c r="T3742" t="s">
        <v>8271</v>
      </c>
      <c r="U3742" s="6">
        <f t="shared" si="410"/>
        <v>41833.089756944442</v>
      </c>
      <c r="V3742" s="9">
        <f t="shared" si="412"/>
        <v>2014</v>
      </c>
      <c r="W3742" s="6">
        <f t="shared" si="411"/>
        <v>41863.079143518517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H3743" t="s">
        <v>8224</v>
      </c>
      <c r="I3743" t="s">
        <v>8246</v>
      </c>
      <c r="K3743">
        <v>1450389950</v>
      </c>
      <c r="L3743">
        <v>1447797950</v>
      </c>
      <c r="M3743" t="b">
        <v>0</v>
      </c>
      <c r="N3743">
        <v>0</v>
      </c>
      <c r="O3743" s="9">
        <f t="shared" si="406"/>
        <v>0</v>
      </c>
      <c r="P3743" s="12">
        <f t="shared" si="407"/>
        <v>0</v>
      </c>
      <c r="Q3743" t="str">
        <f t="shared" si="408"/>
        <v>theater</v>
      </c>
      <c r="R3743" t="str">
        <f t="shared" si="409"/>
        <v>plays</v>
      </c>
      <c r="S3743" t="b">
        <v>0</v>
      </c>
      <c r="T3743" t="s">
        <v>8271</v>
      </c>
      <c r="U3743" s="6">
        <f t="shared" si="410"/>
        <v>42325.920717592591</v>
      </c>
      <c r="V3743" s="9">
        <f t="shared" si="412"/>
        <v>2015</v>
      </c>
      <c r="W3743" s="6">
        <f t="shared" si="411"/>
        <v>42355.920717592591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H3744" t="s">
        <v>8224</v>
      </c>
      <c r="I3744" t="s">
        <v>8246</v>
      </c>
      <c r="K3744">
        <v>1409980144</v>
      </c>
      <c r="L3744">
        <v>1407388144</v>
      </c>
      <c r="M3744" t="b">
        <v>0</v>
      </c>
      <c r="N3744">
        <v>4</v>
      </c>
      <c r="O3744" s="9">
        <f t="shared" si="406"/>
        <v>2</v>
      </c>
      <c r="P3744" s="12">
        <f t="shared" si="407"/>
        <v>25</v>
      </c>
      <c r="Q3744" t="str">
        <f t="shared" si="408"/>
        <v>theater</v>
      </c>
      <c r="R3744" t="str">
        <f t="shared" si="409"/>
        <v>plays</v>
      </c>
      <c r="S3744" t="b">
        <v>0</v>
      </c>
      <c r="T3744" t="s">
        <v>8271</v>
      </c>
      <c r="U3744" s="6">
        <f t="shared" si="410"/>
        <v>41858.214629629627</v>
      </c>
      <c r="V3744" s="9">
        <f t="shared" si="412"/>
        <v>2014</v>
      </c>
      <c r="W3744" s="6">
        <f t="shared" si="411"/>
        <v>41888.214629629627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H3745" t="s">
        <v>8224</v>
      </c>
      <c r="I3745" t="s">
        <v>8246</v>
      </c>
      <c r="K3745">
        <v>1404406964</v>
      </c>
      <c r="L3745">
        <v>1401814964</v>
      </c>
      <c r="M3745" t="b">
        <v>0</v>
      </c>
      <c r="N3745">
        <v>0</v>
      </c>
      <c r="O3745" s="9">
        <f t="shared" si="406"/>
        <v>0</v>
      </c>
      <c r="P3745" s="12">
        <f t="shared" si="407"/>
        <v>0</v>
      </c>
      <c r="Q3745" t="str">
        <f t="shared" si="408"/>
        <v>theater</v>
      </c>
      <c r="R3745" t="str">
        <f t="shared" si="409"/>
        <v>plays</v>
      </c>
      <c r="S3745" t="b">
        <v>0</v>
      </c>
      <c r="T3745" t="s">
        <v>8271</v>
      </c>
      <c r="U3745" s="6">
        <f t="shared" si="410"/>
        <v>41793.710231481484</v>
      </c>
      <c r="V3745" s="9">
        <f t="shared" si="412"/>
        <v>2014</v>
      </c>
      <c r="W3745" s="6">
        <f t="shared" si="411"/>
        <v>41823.710231481484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H3746" t="s">
        <v>8224</v>
      </c>
      <c r="I3746" t="s">
        <v>8246</v>
      </c>
      <c r="K3746">
        <v>1404532740</v>
      </c>
      <c r="L3746">
        <v>1401823952</v>
      </c>
      <c r="M3746" t="b">
        <v>0</v>
      </c>
      <c r="N3746">
        <v>0</v>
      </c>
      <c r="O3746" s="9">
        <f t="shared" si="406"/>
        <v>0</v>
      </c>
      <c r="P3746" s="12">
        <f t="shared" si="407"/>
        <v>0</v>
      </c>
      <c r="Q3746" t="str">
        <f t="shared" si="408"/>
        <v>theater</v>
      </c>
      <c r="R3746" t="str">
        <f t="shared" si="409"/>
        <v>plays</v>
      </c>
      <c r="S3746" t="b">
        <v>0</v>
      </c>
      <c r="T3746" t="s">
        <v>8271</v>
      </c>
      <c r="U3746" s="6">
        <f t="shared" si="410"/>
        <v>41793.814259259263</v>
      </c>
      <c r="V3746" s="9">
        <f t="shared" si="412"/>
        <v>2014</v>
      </c>
      <c r="W3746" s="6">
        <f t="shared" si="411"/>
        <v>41825.165972222225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H3747" t="s">
        <v>8224</v>
      </c>
      <c r="I3747" t="s">
        <v>8246</v>
      </c>
      <c r="K3747">
        <v>1407689102</v>
      </c>
      <c r="L3747">
        <v>1405097102</v>
      </c>
      <c r="M3747" t="b">
        <v>0</v>
      </c>
      <c r="N3747">
        <v>1</v>
      </c>
      <c r="O3747" s="9">
        <f t="shared" si="406"/>
        <v>10</v>
      </c>
      <c r="P3747" s="12">
        <f t="shared" si="407"/>
        <v>10</v>
      </c>
      <c r="Q3747" t="str">
        <f t="shared" si="408"/>
        <v>theater</v>
      </c>
      <c r="R3747" t="str">
        <f t="shared" si="409"/>
        <v>plays</v>
      </c>
      <c r="S3747" t="b">
        <v>0</v>
      </c>
      <c r="T3747" t="s">
        <v>8271</v>
      </c>
      <c r="U3747" s="6">
        <f t="shared" si="410"/>
        <v>41831.697939814811</v>
      </c>
      <c r="V3747" s="9">
        <f t="shared" si="412"/>
        <v>2014</v>
      </c>
      <c r="W3747" s="6">
        <f t="shared" si="411"/>
        <v>41861.697939814811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H3748" t="s">
        <v>8224</v>
      </c>
      <c r="I3748" t="s">
        <v>8246</v>
      </c>
      <c r="K3748">
        <v>1475918439</v>
      </c>
      <c r="L3748">
        <v>1473326439</v>
      </c>
      <c r="M3748" t="b">
        <v>0</v>
      </c>
      <c r="N3748">
        <v>1</v>
      </c>
      <c r="O3748" s="9">
        <f t="shared" si="406"/>
        <v>2.3764705882352941</v>
      </c>
      <c r="P3748" s="12">
        <f t="shared" si="407"/>
        <v>202</v>
      </c>
      <c r="Q3748" t="str">
        <f t="shared" si="408"/>
        <v>theater</v>
      </c>
      <c r="R3748" t="str">
        <f t="shared" si="409"/>
        <v>plays</v>
      </c>
      <c r="S3748" t="b">
        <v>0</v>
      </c>
      <c r="T3748" t="s">
        <v>8271</v>
      </c>
      <c r="U3748" s="6">
        <f t="shared" si="410"/>
        <v>42621.389340277776</v>
      </c>
      <c r="V3748" s="9">
        <f t="shared" si="412"/>
        <v>2016</v>
      </c>
      <c r="W3748" s="6">
        <f t="shared" si="411"/>
        <v>42651.389340277776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H3749" t="s">
        <v>8225</v>
      </c>
      <c r="I3749" t="s">
        <v>8247</v>
      </c>
      <c r="K3749">
        <v>1436137140</v>
      </c>
      <c r="L3749">
        <v>1433833896</v>
      </c>
      <c r="M3749" t="b">
        <v>0</v>
      </c>
      <c r="N3749">
        <v>1</v>
      </c>
      <c r="O3749" s="9">
        <f t="shared" si="406"/>
        <v>1</v>
      </c>
      <c r="P3749" s="12">
        <f t="shared" si="407"/>
        <v>25</v>
      </c>
      <c r="Q3749" t="str">
        <f t="shared" si="408"/>
        <v>theater</v>
      </c>
      <c r="R3749" t="str">
        <f t="shared" si="409"/>
        <v>plays</v>
      </c>
      <c r="S3749" t="b">
        <v>0</v>
      </c>
      <c r="T3749" t="s">
        <v>8271</v>
      </c>
      <c r="U3749" s="6">
        <f t="shared" si="410"/>
        <v>42164.299722222218</v>
      </c>
      <c r="V3749" s="9">
        <f t="shared" si="412"/>
        <v>2015</v>
      </c>
      <c r="W3749" s="6">
        <f t="shared" si="411"/>
        <v>42190.957638888889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H3750" t="s">
        <v>8224</v>
      </c>
      <c r="I3750" t="s">
        <v>8246</v>
      </c>
      <c r="K3750">
        <v>1455602340</v>
      </c>
      <c r="L3750">
        <v>1453827436</v>
      </c>
      <c r="M3750" t="b">
        <v>0</v>
      </c>
      <c r="N3750">
        <v>52</v>
      </c>
      <c r="O3750" s="9">
        <f t="shared" si="406"/>
        <v>103.52</v>
      </c>
      <c r="P3750" s="12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t="b">
        <v>1</v>
      </c>
      <c r="T3750" t="s">
        <v>8305</v>
      </c>
      <c r="U3750" s="6">
        <f t="shared" si="410"/>
        <v>42395.706435185188</v>
      </c>
      <c r="V3750" s="9">
        <f t="shared" si="412"/>
        <v>2016</v>
      </c>
      <c r="W3750" s="6">
        <f t="shared" si="411"/>
        <v>42416.249305555553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H3751" t="s">
        <v>8224</v>
      </c>
      <c r="I3751" t="s">
        <v>8246</v>
      </c>
      <c r="K3751">
        <v>1461902340</v>
      </c>
      <c r="L3751">
        <v>1459220588</v>
      </c>
      <c r="M3751" t="b">
        <v>0</v>
      </c>
      <c r="N3751">
        <v>7</v>
      </c>
      <c r="O3751" s="9">
        <f t="shared" si="406"/>
        <v>105</v>
      </c>
      <c r="P3751" s="12">
        <f t="shared" si="407"/>
        <v>75</v>
      </c>
      <c r="Q3751" t="str">
        <f t="shared" si="408"/>
        <v>theater</v>
      </c>
      <c r="R3751" t="str">
        <f t="shared" si="409"/>
        <v>musical</v>
      </c>
      <c r="S3751" t="b">
        <v>1</v>
      </c>
      <c r="T3751" t="s">
        <v>8305</v>
      </c>
      <c r="U3751" s="6">
        <f t="shared" si="410"/>
        <v>42458.127175925925</v>
      </c>
      <c r="V3751" s="9">
        <f t="shared" si="412"/>
        <v>2016</v>
      </c>
      <c r="W3751" s="6">
        <f t="shared" si="411"/>
        <v>42489.165972222225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H3752" t="s">
        <v>8224</v>
      </c>
      <c r="I3752" t="s">
        <v>8246</v>
      </c>
      <c r="K3752">
        <v>1423555140</v>
      </c>
      <c r="L3752">
        <v>1421105608</v>
      </c>
      <c r="M3752" t="b">
        <v>0</v>
      </c>
      <c r="N3752">
        <v>28</v>
      </c>
      <c r="O3752" s="9">
        <f t="shared" si="406"/>
        <v>100.45</v>
      </c>
      <c r="P3752" s="12">
        <f t="shared" si="407"/>
        <v>215.25</v>
      </c>
      <c r="Q3752" t="str">
        <f t="shared" si="408"/>
        <v>theater</v>
      </c>
      <c r="R3752" t="str">
        <f t="shared" si="409"/>
        <v>musical</v>
      </c>
      <c r="S3752" t="b">
        <v>1</v>
      </c>
      <c r="T3752" t="s">
        <v>8305</v>
      </c>
      <c r="U3752" s="6">
        <f t="shared" si="410"/>
        <v>42016.981574074074</v>
      </c>
      <c r="V3752" s="9">
        <f t="shared" si="412"/>
        <v>2015</v>
      </c>
      <c r="W3752" s="6">
        <f t="shared" si="411"/>
        <v>42045.332638888889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H3753" t="s">
        <v>8224</v>
      </c>
      <c r="I3753" t="s">
        <v>8246</v>
      </c>
      <c r="K3753">
        <v>1459641073</v>
      </c>
      <c r="L3753">
        <v>1454460673</v>
      </c>
      <c r="M3753" t="b">
        <v>0</v>
      </c>
      <c r="N3753">
        <v>11</v>
      </c>
      <c r="O3753" s="9">
        <f t="shared" si="406"/>
        <v>132.6</v>
      </c>
      <c r="P3753" s="12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t="b">
        <v>1</v>
      </c>
      <c r="T3753" t="s">
        <v>8305</v>
      </c>
      <c r="U3753" s="6">
        <f t="shared" si="410"/>
        <v>42403.035567129627</v>
      </c>
      <c r="V3753" s="9">
        <f t="shared" si="412"/>
        <v>2016</v>
      </c>
      <c r="W3753" s="6">
        <f t="shared" si="411"/>
        <v>42462.993900462963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H3754" t="s">
        <v>8225</v>
      </c>
      <c r="I3754" t="s">
        <v>8247</v>
      </c>
      <c r="K3754">
        <v>1476651600</v>
      </c>
      <c r="L3754">
        <v>1473189335</v>
      </c>
      <c r="M3754" t="b">
        <v>0</v>
      </c>
      <c r="N3754">
        <v>15</v>
      </c>
      <c r="O3754" s="9">
        <f t="shared" si="406"/>
        <v>113</v>
      </c>
      <c r="P3754" s="12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t="b">
        <v>1</v>
      </c>
      <c r="T3754" t="s">
        <v>8305</v>
      </c>
      <c r="U3754" s="6">
        <f t="shared" si="410"/>
        <v>42619.802488425921</v>
      </c>
      <c r="V3754" s="9">
        <f t="shared" si="412"/>
        <v>2016</v>
      </c>
      <c r="W3754" s="6">
        <f t="shared" si="411"/>
        <v>42659.875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H3755" t="s">
        <v>8224</v>
      </c>
      <c r="I3755" t="s">
        <v>8246</v>
      </c>
      <c r="K3755">
        <v>1433289600</v>
      </c>
      <c r="L3755">
        <v>1430768800</v>
      </c>
      <c r="M3755" t="b">
        <v>0</v>
      </c>
      <c r="N3755">
        <v>30</v>
      </c>
      <c r="O3755" s="9">
        <f t="shared" si="406"/>
        <v>103.34</v>
      </c>
      <c r="P3755" s="12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t="b">
        <v>1</v>
      </c>
      <c r="T3755" t="s">
        <v>8305</v>
      </c>
      <c r="U3755" s="6">
        <f t="shared" si="410"/>
        <v>42128.824074074073</v>
      </c>
      <c r="V3755" s="9">
        <f t="shared" si="412"/>
        <v>2015</v>
      </c>
      <c r="W3755" s="6">
        <f t="shared" si="411"/>
        <v>42158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H3756" t="s">
        <v>8224</v>
      </c>
      <c r="I3756" t="s">
        <v>8246</v>
      </c>
      <c r="K3756">
        <v>1406350740</v>
      </c>
      <c r="L3756">
        <v>1403125737</v>
      </c>
      <c r="M3756" t="b">
        <v>0</v>
      </c>
      <c r="N3756">
        <v>27</v>
      </c>
      <c r="O3756" s="9">
        <f t="shared" si="406"/>
        <v>120</v>
      </c>
      <c r="P3756" s="12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t="b">
        <v>1</v>
      </c>
      <c r="T3756" t="s">
        <v>8305</v>
      </c>
      <c r="U3756" s="6">
        <f t="shared" si="410"/>
        <v>41808.881215277775</v>
      </c>
      <c r="V3756" s="9">
        <f t="shared" si="412"/>
        <v>2014</v>
      </c>
      <c r="W3756" s="6">
        <f t="shared" si="411"/>
        <v>41846.207638888889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H3757" t="s">
        <v>8225</v>
      </c>
      <c r="I3757" t="s">
        <v>8247</v>
      </c>
      <c r="K3757">
        <v>1460753307</v>
      </c>
      <c r="L3757">
        <v>1458161307</v>
      </c>
      <c r="M3757" t="b">
        <v>0</v>
      </c>
      <c r="N3757">
        <v>28</v>
      </c>
      <c r="O3757" s="9">
        <f t="shared" si="406"/>
        <v>129.63636363636363</v>
      </c>
      <c r="P3757" s="12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t="b">
        <v>1</v>
      </c>
      <c r="T3757" t="s">
        <v>8305</v>
      </c>
      <c r="U3757" s="6">
        <f t="shared" si="410"/>
        <v>42445.866979166662</v>
      </c>
      <c r="V3757" s="9">
        <f t="shared" si="412"/>
        <v>2016</v>
      </c>
      <c r="W3757" s="6">
        <f t="shared" si="411"/>
        <v>42475.866979166662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H3758" t="s">
        <v>8224</v>
      </c>
      <c r="I3758" t="s">
        <v>8246</v>
      </c>
      <c r="K3758">
        <v>1402515198</v>
      </c>
      <c r="L3758">
        <v>1399923198</v>
      </c>
      <c r="M3758" t="b">
        <v>0</v>
      </c>
      <c r="N3758">
        <v>17</v>
      </c>
      <c r="O3758" s="9">
        <f t="shared" si="406"/>
        <v>101.11111111111111</v>
      </c>
      <c r="P3758" s="12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t="b">
        <v>1</v>
      </c>
      <c r="T3758" t="s">
        <v>8305</v>
      </c>
      <c r="U3758" s="6">
        <f t="shared" si="410"/>
        <v>41771.814791666664</v>
      </c>
      <c r="V3758" s="9">
        <f t="shared" si="412"/>
        <v>2014</v>
      </c>
      <c r="W3758" s="6">
        <f t="shared" si="411"/>
        <v>41801.814791666664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H3759" t="s">
        <v>8224</v>
      </c>
      <c r="I3759" t="s">
        <v>8246</v>
      </c>
      <c r="K3759">
        <v>1417465515</v>
      </c>
      <c r="L3759">
        <v>1415737515</v>
      </c>
      <c r="M3759" t="b">
        <v>0</v>
      </c>
      <c r="N3759">
        <v>50</v>
      </c>
      <c r="O3759" s="9">
        <f t="shared" si="406"/>
        <v>108.51428571428572</v>
      </c>
      <c r="P3759" s="12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t="b">
        <v>1</v>
      </c>
      <c r="T3759" t="s">
        <v>8305</v>
      </c>
      <c r="U3759" s="6">
        <f t="shared" si="410"/>
        <v>41954.850868055553</v>
      </c>
      <c r="V3759" s="9">
        <f t="shared" si="412"/>
        <v>2014</v>
      </c>
      <c r="W3759" s="6">
        <f t="shared" si="411"/>
        <v>41974.850868055553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H3760" t="s">
        <v>8224</v>
      </c>
      <c r="I3760" t="s">
        <v>8246</v>
      </c>
      <c r="K3760">
        <v>1400475600</v>
      </c>
      <c r="L3760">
        <v>1397819938</v>
      </c>
      <c r="M3760" t="b">
        <v>0</v>
      </c>
      <c r="N3760">
        <v>26</v>
      </c>
      <c r="O3760" s="9">
        <f t="shared" si="406"/>
        <v>102.33333333333333</v>
      </c>
      <c r="P3760" s="12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t="b">
        <v>1</v>
      </c>
      <c r="T3760" t="s">
        <v>8305</v>
      </c>
      <c r="U3760" s="6">
        <f t="shared" si="410"/>
        <v>41747.471504629633</v>
      </c>
      <c r="V3760" s="9">
        <f t="shared" si="412"/>
        <v>2014</v>
      </c>
      <c r="W3760" s="6">
        <f t="shared" si="411"/>
        <v>41778.208333333336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H3761" t="s">
        <v>8224</v>
      </c>
      <c r="I3761" t="s">
        <v>8246</v>
      </c>
      <c r="K3761">
        <v>1440556553</v>
      </c>
      <c r="L3761">
        <v>1435372553</v>
      </c>
      <c r="M3761" t="b">
        <v>0</v>
      </c>
      <c r="N3761">
        <v>88</v>
      </c>
      <c r="O3761" s="9">
        <f t="shared" si="406"/>
        <v>110.24425000000001</v>
      </c>
      <c r="P3761" s="12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t="b">
        <v>1</v>
      </c>
      <c r="T3761" t="s">
        <v>8305</v>
      </c>
      <c r="U3761" s="6">
        <f t="shared" si="410"/>
        <v>42182.108252314814</v>
      </c>
      <c r="V3761" s="9">
        <f t="shared" si="412"/>
        <v>2015</v>
      </c>
      <c r="W3761" s="6">
        <f t="shared" si="411"/>
        <v>42242.108252314814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H3762" t="s">
        <v>8224</v>
      </c>
      <c r="I3762" t="s">
        <v>8246</v>
      </c>
      <c r="K3762">
        <v>1399293386</v>
      </c>
      <c r="L3762">
        <v>1397133386</v>
      </c>
      <c r="M3762" t="b">
        <v>0</v>
      </c>
      <c r="N3762">
        <v>91</v>
      </c>
      <c r="O3762" s="9">
        <f t="shared" si="406"/>
        <v>101.01540000000001</v>
      </c>
      <c r="P3762" s="1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t="b">
        <v>1</v>
      </c>
      <c r="T3762" t="s">
        <v>8305</v>
      </c>
      <c r="U3762" s="6">
        <f t="shared" si="410"/>
        <v>41739.525300925925</v>
      </c>
      <c r="V3762" s="9">
        <f t="shared" si="412"/>
        <v>2014</v>
      </c>
      <c r="W3762" s="6">
        <f t="shared" si="411"/>
        <v>41764.525300925925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H3763" t="s">
        <v>8225</v>
      </c>
      <c r="I3763" t="s">
        <v>8247</v>
      </c>
      <c r="K3763">
        <v>1439247600</v>
      </c>
      <c r="L3763">
        <v>1434625937</v>
      </c>
      <c r="M3763" t="b">
        <v>0</v>
      </c>
      <c r="N3763">
        <v>3</v>
      </c>
      <c r="O3763" s="9">
        <f t="shared" si="406"/>
        <v>100</v>
      </c>
      <c r="P3763" s="12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t="b">
        <v>1</v>
      </c>
      <c r="T3763" t="s">
        <v>8305</v>
      </c>
      <c r="U3763" s="6">
        <f t="shared" si="410"/>
        <v>42173.466863425929</v>
      </c>
      <c r="V3763" s="9">
        <f t="shared" si="412"/>
        <v>2015</v>
      </c>
      <c r="W3763" s="6">
        <f t="shared" si="411"/>
        <v>42226.958333333328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H3764" t="s">
        <v>8225</v>
      </c>
      <c r="I3764" t="s">
        <v>8247</v>
      </c>
      <c r="K3764">
        <v>1438543889</v>
      </c>
      <c r="L3764">
        <v>1436383889</v>
      </c>
      <c r="M3764" t="b">
        <v>0</v>
      </c>
      <c r="N3764">
        <v>28</v>
      </c>
      <c r="O3764" s="9">
        <f t="shared" si="406"/>
        <v>106.24</v>
      </c>
      <c r="P3764" s="12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t="b">
        <v>1</v>
      </c>
      <c r="T3764" t="s">
        <v>8305</v>
      </c>
      <c r="U3764" s="6">
        <f t="shared" si="410"/>
        <v>42193.813530092593</v>
      </c>
      <c r="V3764" s="9">
        <f t="shared" si="412"/>
        <v>2015</v>
      </c>
      <c r="W3764" s="6">
        <f t="shared" si="411"/>
        <v>42218.813530092593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H3765" t="s">
        <v>8224</v>
      </c>
      <c r="I3765" t="s">
        <v>8246</v>
      </c>
      <c r="K3765">
        <v>1427907626</v>
      </c>
      <c r="L3765">
        <v>1425319226</v>
      </c>
      <c r="M3765" t="b">
        <v>0</v>
      </c>
      <c r="N3765">
        <v>77</v>
      </c>
      <c r="O3765" s="9">
        <f t="shared" si="406"/>
        <v>100</v>
      </c>
      <c r="P3765" s="12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t="b">
        <v>1</v>
      </c>
      <c r="T3765" t="s">
        <v>8305</v>
      </c>
      <c r="U3765" s="6">
        <f t="shared" si="410"/>
        <v>42065.750300925924</v>
      </c>
      <c r="V3765" s="9">
        <f t="shared" si="412"/>
        <v>2015</v>
      </c>
      <c r="W3765" s="6">
        <f t="shared" si="411"/>
        <v>42095.708634259259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H3766" t="s">
        <v>8224</v>
      </c>
      <c r="I3766" t="s">
        <v>8246</v>
      </c>
      <c r="K3766">
        <v>1464482160</v>
      </c>
      <c r="L3766">
        <v>1462824832</v>
      </c>
      <c r="M3766" t="b">
        <v>0</v>
      </c>
      <c r="N3766">
        <v>27</v>
      </c>
      <c r="O3766" s="9">
        <f t="shared" si="406"/>
        <v>100</v>
      </c>
      <c r="P3766" s="12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t="b">
        <v>1</v>
      </c>
      <c r="T3766" t="s">
        <v>8305</v>
      </c>
      <c r="U3766" s="6">
        <f t="shared" si="410"/>
        <v>42499.842962962968</v>
      </c>
      <c r="V3766" s="9">
        <f t="shared" si="412"/>
        <v>2016</v>
      </c>
      <c r="W3766" s="6">
        <f t="shared" si="411"/>
        <v>42519.025000000001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H3767" t="s">
        <v>8224</v>
      </c>
      <c r="I3767" t="s">
        <v>8246</v>
      </c>
      <c r="K3767">
        <v>1406745482</v>
      </c>
      <c r="L3767">
        <v>1404153482</v>
      </c>
      <c r="M3767" t="b">
        <v>0</v>
      </c>
      <c r="N3767">
        <v>107</v>
      </c>
      <c r="O3767" s="9">
        <f t="shared" si="406"/>
        <v>113.45714285714286</v>
      </c>
      <c r="P3767" s="12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t="b">
        <v>1</v>
      </c>
      <c r="T3767" t="s">
        <v>8305</v>
      </c>
      <c r="U3767" s="6">
        <f t="shared" si="410"/>
        <v>41820.776412037041</v>
      </c>
      <c r="V3767" s="9">
        <f t="shared" si="412"/>
        <v>2014</v>
      </c>
      <c r="W3767" s="6">
        <f t="shared" si="411"/>
        <v>41850.776412037041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H3768" t="s">
        <v>8224</v>
      </c>
      <c r="I3768" t="s">
        <v>8246</v>
      </c>
      <c r="K3768">
        <v>1404360045</v>
      </c>
      <c r="L3768">
        <v>1401336045</v>
      </c>
      <c r="M3768" t="b">
        <v>0</v>
      </c>
      <c r="N3768">
        <v>96</v>
      </c>
      <c r="O3768" s="9">
        <f t="shared" si="406"/>
        <v>102.65009999999999</v>
      </c>
      <c r="P3768" s="12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t="b">
        <v>1</v>
      </c>
      <c r="T3768" t="s">
        <v>8305</v>
      </c>
      <c r="U3768" s="6">
        <f t="shared" si="410"/>
        <v>41788.167187500003</v>
      </c>
      <c r="V3768" s="9">
        <f t="shared" si="412"/>
        <v>2014</v>
      </c>
      <c r="W3768" s="6">
        <f t="shared" si="411"/>
        <v>41823.167187500003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H3769" t="s">
        <v>8224</v>
      </c>
      <c r="I3769" t="s">
        <v>8246</v>
      </c>
      <c r="K3769">
        <v>1425185940</v>
      </c>
      <c r="L3769">
        <v>1423960097</v>
      </c>
      <c r="M3769" t="b">
        <v>0</v>
      </c>
      <c r="N3769">
        <v>56</v>
      </c>
      <c r="O3769" s="9">
        <f t="shared" si="406"/>
        <v>116.75</v>
      </c>
      <c r="P3769" s="12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t="b">
        <v>1</v>
      </c>
      <c r="T3769" t="s">
        <v>8305</v>
      </c>
      <c r="U3769" s="6">
        <f t="shared" si="410"/>
        <v>42050.019641203704</v>
      </c>
      <c r="V3769" s="9">
        <f t="shared" si="412"/>
        <v>2015</v>
      </c>
      <c r="W3769" s="6">
        <f t="shared" si="411"/>
        <v>42064.207638888889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H3770" t="s">
        <v>8224</v>
      </c>
      <c r="I3770" t="s">
        <v>8246</v>
      </c>
      <c r="K3770">
        <v>1402594090</v>
      </c>
      <c r="L3770">
        <v>1400002090</v>
      </c>
      <c r="M3770" t="b">
        <v>0</v>
      </c>
      <c r="N3770">
        <v>58</v>
      </c>
      <c r="O3770" s="9">
        <f t="shared" si="406"/>
        <v>107.65274999999998</v>
      </c>
      <c r="P3770" s="12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t="b">
        <v>1</v>
      </c>
      <c r="T3770" t="s">
        <v>8305</v>
      </c>
      <c r="U3770" s="6">
        <f t="shared" si="410"/>
        <v>41772.727893518517</v>
      </c>
      <c r="V3770" s="9">
        <f t="shared" si="412"/>
        <v>2014</v>
      </c>
      <c r="W3770" s="6">
        <f t="shared" si="411"/>
        <v>41802.727893518517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H3771" t="s">
        <v>8224</v>
      </c>
      <c r="I3771" t="s">
        <v>8246</v>
      </c>
      <c r="K3771">
        <v>1460730079</v>
      </c>
      <c r="L3771">
        <v>1458138079</v>
      </c>
      <c r="M3771" t="b">
        <v>0</v>
      </c>
      <c r="N3771">
        <v>15</v>
      </c>
      <c r="O3771" s="9">
        <f t="shared" si="406"/>
        <v>100</v>
      </c>
      <c r="P3771" s="12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t="b">
        <v>1</v>
      </c>
      <c r="T3771" t="s">
        <v>8305</v>
      </c>
      <c r="U3771" s="6">
        <f t="shared" si="410"/>
        <v>42445.598136574074</v>
      </c>
      <c r="V3771" s="9">
        <f t="shared" si="412"/>
        <v>2016</v>
      </c>
      <c r="W3771" s="6">
        <f t="shared" si="411"/>
        <v>42475.598136574074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H3772" t="s">
        <v>8225</v>
      </c>
      <c r="I3772" t="s">
        <v>8247</v>
      </c>
      <c r="K3772">
        <v>1434234010</v>
      </c>
      <c r="L3772">
        <v>1431642010</v>
      </c>
      <c r="M3772" t="b">
        <v>0</v>
      </c>
      <c r="N3772">
        <v>20</v>
      </c>
      <c r="O3772" s="9">
        <f t="shared" si="406"/>
        <v>100</v>
      </c>
      <c r="P3772" s="12">
        <f t="shared" si="407"/>
        <v>100</v>
      </c>
      <c r="Q3772" t="str">
        <f t="shared" si="408"/>
        <v>theater</v>
      </c>
      <c r="R3772" t="str">
        <f t="shared" si="409"/>
        <v>musical</v>
      </c>
      <c r="S3772" t="b">
        <v>1</v>
      </c>
      <c r="T3772" t="s">
        <v>8305</v>
      </c>
      <c r="U3772" s="6">
        <f t="shared" si="410"/>
        <v>42138.930671296301</v>
      </c>
      <c r="V3772" s="9">
        <f t="shared" si="412"/>
        <v>2015</v>
      </c>
      <c r="W3772" s="6">
        <f t="shared" si="411"/>
        <v>42168.930671296301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H3773" t="s">
        <v>8224</v>
      </c>
      <c r="I3773" t="s">
        <v>8246</v>
      </c>
      <c r="K3773">
        <v>1463529600</v>
      </c>
      <c r="L3773">
        <v>1462307652</v>
      </c>
      <c r="M3773" t="b">
        <v>0</v>
      </c>
      <c r="N3773">
        <v>38</v>
      </c>
      <c r="O3773" s="9">
        <f t="shared" si="406"/>
        <v>146</v>
      </c>
      <c r="P3773" s="12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t="b">
        <v>1</v>
      </c>
      <c r="T3773" t="s">
        <v>8305</v>
      </c>
      <c r="U3773" s="6">
        <f t="shared" si="410"/>
        <v>42493.857083333336</v>
      </c>
      <c r="V3773" s="9">
        <f t="shared" si="412"/>
        <v>2016</v>
      </c>
      <c r="W3773" s="6">
        <f t="shared" si="411"/>
        <v>42508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H3774" t="s">
        <v>8224</v>
      </c>
      <c r="I3774" t="s">
        <v>8246</v>
      </c>
      <c r="K3774">
        <v>1480399200</v>
      </c>
      <c r="L3774">
        <v>1478616506</v>
      </c>
      <c r="M3774" t="b">
        <v>0</v>
      </c>
      <c r="N3774">
        <v>33</v>
      </c>
      <c r="O3774" s="9">
        <f t="shared" si="406"/>
        <v>110.2</v>
      </c>
      <c r="P3774" s="12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t="b">
        <v>1</v>
      </c>
      <c r="T3774" t="s">
        <v>8305</v>
      </c>
      <c r="U3774" s="6">
        <f t="shared" si="410"/>
        <v>42682.616967592592</v>
      </c>
      <c r="V3774" s="9">
        <f t="shared" si="412"/>
        <v>2016</v>
      </c>
      <c r="W3774" s="6">
        <f t="shared" si="411"/>
        <v>42703.25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H3775" t="s">
        <v>8224</v>
      </c>
      <c r="I3775" t="s">
        <v>8246</v>
      </c>
      <c r="K3775">
        <v>1479175680</v>
      </c>
      <c r="L3775">
        <v>1476317247</v>
      </c>
      <c r="M3775" t="b">
        <v>0</v>
      </c>
      <c r="N3775">
        <v>57</v>
      </c>
      <c r="O3775" s="9">
        <f t="shared" si="406"/>
        <v>108.2</v>
      </c>
      <c r="P3775" s="12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t="b">
        <v>1</v>
      </c>
      <c r="T3775" t="s">
        <v>8305</v>
      </c>
      <c r="U3775" s="6">
        <f t="shared" si="410"/>
        <v>42656.005173611113</v>
      </c>
      <c r="V3775" s="9">
        <f t="shared" si="412"/>
        <v>2016</v>
      </c>
      <c r="W3775" s="6">
        <f t="shared" si="411"/>
        <v>42689.088888888888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H3776" t="s">
        <v>8229</v>
      </c>
      <c r="I3776" t="s">
        <v>8251</v>
      </c>
      <c r="K3776">
        <v>1428606055</v>
      </c>
      <c r="L3776">
        <v>1427223655</v>
      </c>
      <c r="M3776" t="b">
        <v>0</v>
      </c>
      <c r="N3776">
        <v>25</v>
      </c>
      <c r="O3776" s="9">
        <f t="shared" si="406"/>
        <v>100</v>
      </c>
      <c r="P3776" s="12">
        <f t="shared" si="407"/>
        <v>100</v>
      </c>
      <c r="Q3776" t="str">
        <f t="shared" si="408"/>
        <v>theater</v>
      </c>
      <c r="R3776" t="str">
        <f t="shared" si="409"/>
        <v>musical</v>
      </c>
      <c r="S3776" t="b">
        <v>1</v>
      </c>
      <c r="T3776" t="s">
        <v>8305</v>
      </c>
      <c r="U3776" s="6">
        <f t="shared" si="410"/>
        <v>42087.792303240742</v>
      </c>
      <c r="V3776" s="9">
        <f t="shared" si="412"/>
        <v>2015</v>
      </c>
      <c r="W3776" s="6">
        <f t="shared" si="411"/>
        <v>42103.792303240742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H3777" t="s">
        <v>8224</v>
      </c>
      <c r="I3777" t="s">
        <v>8246</v>
      </c>
      <c r="K3777">
        <v>1428552000</v>
      </c>
      <c r="L3777">
        <v>1426199843</v>
      </c>
      <c r="M3777" t="b">
        <v>0</v>
      </c>
      <c r="N3777">
        <v>14</v>
      </c>
      <c r="O3777" s="9">
        <f t="shared" si="406"/>
        <v>100.25</v>
      </c>
      <c r="P3777" s="12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t="b">
        <v>1</v>
      </c>
      <c r="T3777" t="s">
        <v>8305</v>
      </c>
      <c r="U3777" s="6">
        <f t="shared" si="410"/>
        <v>42075.942627314813</v>
      </c>
      <c r="V3777" s="9">
        <f t="shared" si="412"/>
        <v>2015</v>
      </c>
      <c r="W3777" s="6">
        <f t="shared" si="411"/>
        <v>42103.166666666672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H3778" t="s">
        <v>8224</v>
      </c>
      <c r="I3778" t="s">
        <v>8246</v>
      </c>
      <c r="K3778">
        <v>1406854800</v>
      </c>
      <c r="L3778">
        <v>1403599778</v>
      </c>
      <c r="M3778" t="b">
        <v>0</v>
      </c>
      <c r="N3778">
        <v>94</v>
      </c>
      <c r="O3778" s="9">
        <f t="shared" si="406"/>
        <v>106.71250000000001</v>
      </c>
      <c r="P3778" s="12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t="b">
        <v>1</v>
      </c>
      <c r="T3778" t="s">
        <v>8305</v>
      </c>
      <c r="U3778" s="6">
        <f t="shared" si="410"/>
        <v>41814.367800925924</v>
      </c>
      <c r="V3778" s="9">
        <f t="shared" si="412"/>
        <v>2014</v>
      </c>
      <c r="W3778" s="6">
        <f t="shared" si="411"/>
        <v>41852.041666666664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H3779" t="s">
        <v>8224</v>
      </c>
      <c r="I3779" t="s">
        <v>8246</v>
      </c>
      <c r="K3779">
        <v>1411790400</v>
      </c>
      <c r="L3779">
        <v>1409884821</v>
      </c>
      <c r="M3779" t="b">
        <v>0</v>
      </c>
      <c r="N3779">
        <v>59</v>
      </c>
      <c r="O3779" s="9">
        <f t="shared" ref="O3779:O3842" si="413">E3779*100/D3779</f>
        <v>143.19999999999999</v>
      </c>
      <c r="P3779" s="12">
        <f t="shared" ref="P3779:P3842" si="414">IF(N3779=0,0,E3779/N3779)</f>
        <v>48.542372881355931</v>
      </c>
      <c r="Q3779" t="str">
        <f t="shared" ref="Q3779:Q3842" si="415">LEFT(T3779,FIND("/",T3779)-1)</f>
        <v>theater</v>
      </c>
      <c r="R3779" t="str">
        <f t="shared" ref="R3779:R3842" si="416">RIGHT(T3779,LEN(T3779)-FIND("/",T3779))</f>
        <v>musical</v>
      </c>
      <c r="S3779" t="b">
        <v>1</v>
      </c>
      <c r="T3779" t="s">
        <v>8305</v>
      </c>
      <c r="U3779" s="6">
        <f t="shared" ref="U3779:U3842" si="417">(L3779/86400)+DATE(1970,1,1)</f>
        <v>41887.111354166671</v>
      </c>
      <c r="V3779" s="9">
        <f t="shared" si="412"/>
        <v>2014</v>
      </c>
      <c r="W3779" s="6">
        <f t="shared" ref="W3779:W3842" si="418">(K3779/86400)+DATE(1970,1,1)</f>
        <v>41909.166666666664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H3780" t="s">
        <v>8224</v>
      </c>
      <c r="I3780" t="s">
        <v>8246</v>
      </c>
      <c r="K3780">
        <v>1423942780</v>
      </c>
      <c r="L3780">
        <v>1418758780</v>
      </c>
      <c r="M3780" t="b">
        <v>0</v>
      </c>
      <c r="N3780">
        <v>36</v>
      </c>
      <c r="O3780" s="9">
        <f t="shared" si="413"/>
        <v>105.04166666666667</v>
      </c>
      <c r="P3780" s="12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t="b">
        <v>1</v>
      </c>
      <c r="T3780" t="s">
        <v>8305</v>
      </c>
      <c r="U3780" s="6">
        <f t="shared" si="417"/>
        <v>41989.819212962961</v>
      </c>
      <c r="V3780" s="9">
        <f t="shared" ref="V3780:V3843" si="419">YEAR(U3780)</f>
        <v>2014</v>
      </c>
      <c r="W3780" s="6">
        <f t="shared" si="418"/>
        <v>42049.819212962961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H3781" t="s">
        <v>8224</v>
      </c>
      <c r="I3781" t="s">
        <v>8246</v>
      </c>
      <c r="K3781">
        <v>1459010340</v>
      </c>
      <c r="L3781">
        <v>1456421940</v>
      </c>
      <c r="M3781" t="b">
        <v>0</v>
      </c>
      <c r="N3781">
        <v>115</v>
      </c>
      <c r="O3781" s="9">
        <f t="shared" si="413"/>
        <v>103.98</v>
      </c>
      <c r="P3781" s="12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t="b">
        <v>1</v>
      </c>
      <c r="T3781" t="s">
        <v>8305</v>
      </c>
      <c r="U3781" s="6">
        <f t="shared" si="417"/>
        <v>42425.735416666663</v>
      </c>
      <c r="V3781" s="9">
        <f t="shared" si="419"/>
        <v>2016</v>
      </c>
      <c r="W3781" s="6">
        <f t="shared" si="418"/>
        <v>42455.693749999999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H3782" t="s">
        <v>8224</v>
      </c>
      <c r="I3782" t="s">
        <v>8246</v>
      </c>
      <c r="K3782">
        <v>1436817960</v>
      </c>
      <c r="L3782">
        <v>1433999785</v>
      </c>
      <c r="M3782" t="b">
        <v>0</v>
      </c>
      <c r="N3782">
        <v>30</v>
      </c>
      <c r="O3782" s="9">
        <f t="shared" si="413"/>
        <v>120</v>
      </c>
      <c r="P3782" s="12">
        <f t="shared" si="414"/>
        <v>100</v>
      </c>
      <c r="Q3782" t="str">
        <f t="shared" si="415"/>
        <v>theater</v>
      </c>
      <c r="R3782" t="str">
        <f t="shared" si="416"/>
        <v>musical</v>
      </c>
      <c r="S3782" t="b">
        <v>1</v>
      </c>
      <c r="T3782" t="s">
        <v>8305</v>
      </c>
      <c r="U3782" s="6">
        <f t="shared" si="417"/>
        <v>42166.219733796301</v>
      </c>
      <c r="V3782" s="9">
        <f t="shared" si="419"/>
        <v>2015</v>
      </c>
      <c r="W3782" s="6">
        <f t="shared" si="418"/>
        <v>42198.837500000001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H3783" t="s">
        <v>8224</v>
      </c>
      <c r="I3783" t="s">
        <v>8246</v>
      </c>
      <c r="K3783">
        <v>1410210685</v>
      </c>
      <c r="L3783">
        <v>1408050685</v>
      </c>
      <c r="M3783" t="b">
        <v>0</v>
      </c>
      <c r="N3783">
        <v>52</v>
      </c>
      <c r="O3783" s="9">
        <f t="shared" si="413"/>
        <v>109.66666666666667</v>
      </c>
      <c r="P3783" s="12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t="b">
        <v>1</v>
      </c>
      <c r="T3783" t="s">
        <v>8305</v>
      </c>
      <c r="U3783" s="6">
        <f t="shared" si="417"/>
        <v>41865.882928240739</v>
      </c>
      <c r="V3783" s="9">
        <f t="shared" si="419"/>
        <v>2014</v>
      </c>
      <c r="W3783" s="6">
        <f t="shared" si="418"/>
        <v>41890.882928240739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H3784" t="s">
        <v>8225</v>
      </c>
      <c r="I3784" t="s">
        <v>8247</v>
      </c>
      <c r="K3784">
        <v>1469401200</v>
      </c>
      <c r="L3784">
        <v>1466887297</v>
      </c>
      <c r="M3784" t="b">
        <v>0</v>
      </c>
      <c r="N3784">
        <v>27</v>
      </c>
      <c r="O3784" s="9">
        <f t="shared" si="413"/>
        <v>101.75</v>
      </c>
      <c r="P3784" s="12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t="b">
        <v>1</v>
      </c>
      <c r="T3784" t="s">
        <v>8305</v>
      </c>
      <c r="U3784" s="6">
        <f t="shared" si="417"/>
        <v>42546.862233796295</v>
      </c>
      <c r="V3784" s="9">
        <f t="shared" si="419"/>
        <v>2016</v>
      </c>
      <c r="W3784" s="6">
        <f t="shared" si="418"/>
        <v>42575.958333333328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H3785" t="s">
        <v>8224</v>
      </c>
      <c r="I3785" t="s">
        <v>8246</v>
      </c>
      <c r="K3785">
        <v>1458057600</v>
      </c>
      <c r="L3785">
        <v>1455938520</v>
      </c>
      <c r="M3785" t="b">
        <v>0</v>
      </c>
      <c r="N3785">
        <v>24</v>
      </c>
      <c r="O3785" s="9">
        <f t="shared" si="413"/>
        <v>128.91666666666666</v>
      </c>
      <c r="P3785" s="12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t="b">
        <v>1</v>
      </c>
      <c r="T3785" t="s">
        <v>8305</v>
      </c>
      <c r="U3785" s="6">
        <f t="shared" si="417"/>
        <v>42420.140277777777</v>
      </c>
      <c r="V3785" s="9">
        <f t="shared" si="419"/>
        <v>2016</v>
      </c>
      <c r="W3785" s="6">
        <f t="shared" si="418"/>
        <v>42444.666666666672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H3786" t="s">
        <v>8229</v>
      </c>
      <c r="I3786" t="s">
        <v>8251</v>
      </c>
      <c r="K3786">
        <v>1468193532</v>
      </c>
      <c r="L3786">
        <v>1465601532</v>
      </c>
      <c r="M3786" t="b">
        <v>0</v>
      </c>
      <c r="N3786">
        <v>10</v>
      </c>
      <c r="O3786" s="9">
        <f t="shared" si="413"/>
        <v>115</v>
      </c>
      <c r="P3786" s="12">
        <f t="shared" si="414"/>
        <v>115</v>
      </c>
      <c r="Q3786" t="str">
        <f t="shared" si="415"/>
        <v>theater</v>
      </c>
      <c r="R3786" t="str">
        <f t="shared" si="416"/>
        <v>musical</v>
      </c>
      <c r="S3786" t="b">
        <v>1</v>
      </c>
      <c r="T3786" t="s">
        <v>8305</v>
      </c>
      <c r="U3786" s="6">
        <f t="shared" si="417"/>
        <v>42531.980694444443</v>
      </c>
      <c r="V3786" s="9">
        <f t="shared" si="419"/>
        <v>2016</v>
      </c>
      <c r="W3786" s="6">
        <f t="shared" si="418"/>
        <v>42561.980694444443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H3787" t="s">
        <v>8225</v>
      </c>
      <c r="I3787" t="s">
        <v>8247</v>
      </c>
      <c r="K3787">
        <v>1470132180</v>
      </c>
      <c r="L3787">
        <v>1467040769</v>
      </c>
      <c r="M3787" t="b">
        <v>0</v>
      </c>
      <c r="N3787">
        <v>30</v>
      </c>
      <c r="O3787" s="9">
        <f t="shared" si="413"/>
        <v>150.75</v>
      </c>
      <c r="P3787" s="12">
        <f t="shared" si="414"/>
        <v>100.5</v>
      </c>
      <c r="Q3787" t="str">
        <f t="shared" si="415"/>
        <v>theater</v>
      </c>
      <c r="R3787" t="str">
        <f t="shared" si="416"/>
        <v>musical</v>
      </c>
      <c r="S3787" t="b">
        <v>1</v>
      </c>
      <c r="T3787" t="s">
        <v>8305</v>
      </c>
      <c r="U3787" s="6">
        <f t="shared" si="417"/>
        <v>42548.63853009259</v>
      </c>
      <c r="V3787" s="9">
        <f t="shared" si="419"/>
        <v>2016</v>
      </c>
      <c r="W3787" s="6">
        <f t="shared" si="418"/>
        <v>42584.418749999997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H3788" t="s">
        <v>8224</v>
      </c>
      <c r="I3788" t="s">
        <v>8246</v>
      </c>
      <c r="K3788">
        <v>1464310475</v>
      </c>
      <c r="L3788">
        <v>1461718475</v>
      </c>
      <c r="M3788" t="b">
        <v>0</v>
      </c>
      <c r="N3788">
        <v>71</v>
      </c>
      <c r="O3788" s="9">
        <f t="shared" si="413"/>
        <v>110.96666666666667</v>
      </c>
      <c r="P3788" s="12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t="b">
        <v>1</v>
      </c>
      <c r="T3788" t="s">
        <v>8305</v>
      </c>
      <c r="U3788" s="6">
        <f t="shared" si="417"/>
        <v>42487.037905092591</v>
      </c>
      <c r="V3788" s="9">
        <f t="shared" si="419"/>
        <v>2016</v>
      </c>
      <c r="W3788" s="6">
        <f t="shared" si="418"/>
        <v>42517.037905092591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H3789" t="s">
        <v>8224</v>
      </c>
      <c r="I3789" t="s">
        <v>8246</v>
      </c>
      <c r="K3789">
        <v>1436587140</v>
      </c>
      <c r="L3789">
        <v>1434113406</v>
      </c>
      <c r="M3789" t="b">
        <v>0</v>
      </c>
      <c r="N3789">
        <v>10</v>
      </c>
      <c r="O3789" s="9">
        <f t="shared" si="413"/>
        <v>100.28571428571429</v>
      </c>
      <c r="P3789" s="12">
        <f t="shared" si="414"/>
        <v>35.1</v>
      </c>
      <c r="Q3789" t="str">
        <f t="shared" si="415"/>
        <v>theater</v>
      </c>
      <c r="R3789" t="str">
        <f t="shared" si="416"/>
        <v>musical</v>
      </c>
      <c r="S3789" t="b">
        <v>1</v>
      </c>
      <c r="T3789" t="s">
        <v>8305</v>
      </c>
      <c r="U3789" s="6">
        <f t="shared" si="417"/>
        <v>42167.534791666665</v>
      </c>
      <c r="V3789" s="9">
        <f t="shared" si="419"/>
        <v>2015</v>
      </c>
      <c r="W3789" s="6">
        <f t="shared" si="418"/>
        <v>42196.165972222225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H3790" t="s">
        <v>8224</v>
      </c>
      <c r="I3790" t="s">
        <v>8246</v>
      </c>
      <c r="K3790">
        <v>1450887480</v>
      </c>
      <c r="L3790">
        <v>1448469719</v>
      </c>
      <c r="M3790" t="b">
        <v>0</v>
      </c>
      <c r="N3790">
        <v>1</v>
      </c>
      <c r="O3790" s="9">
        <f t="shared" si="413"/>
        <v>0.66666666666666663</v>
      </c>
      <c r="P3790" s="12">
        <f t="shared" si="414"/>
        <v>500</v>
      </c>
      <c r="Q3790" t="str">
        <f t="shared" si="415"/>
        <v>theater</v>
      </c>
      <c r="R3790" t="str">
        <f t="shared" si="416"/>
        <v>musical</v>
      </c>
      <c r="S3790" t="b">
        <v>0</v>
      </c>
      <c r="T3790" t="s">
        <v>8305</v>
      </c>
      <c r="U3790" s="6">
        <f t="shared" si="417"/>
        <v>42333.695821759262</v>
      </c>
      <c r="V3790" s="9">
        <f t="shared" si="419"/>
        <v>2015</v>
      </c>
      <c r="W3790" s="6">
        <f t="shared" si="418"/>
        <v>42361.679166666669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H3791" t="s">
        <v>8225</v>
      </c>
      <c r="I3791" t="s">
        <v>8247</v>
      </c>
      <c r="K3791">
        <v>1434395418</v>
      </c>
      <c r="L3791">
        <v>1431630618</v>
      </c>
      <c r="M3791" t="b">
        <v>0</v>
      </c>
      <c r="N3791">
        <v>4</v>
      </c>
      <c r="O3791" s="9">
        <f t="shared" si="413"/>
        <v>3.267605633802817</v>
      </c>
      <c r="P3791" s="12">
        <f t="shared" si="414"/>
        <v>29</v>
      </c>
      <c r="Q3791" t="str">
        <f t="shared" si="415"/>
        <v>theater</v>
      </c>
      <c r="R3791" t="str">
        <f t="shared" si="416"/>
        <v>musical</v>
      </c>
      <c r="S3791" t="b">
        <v>0</v>
      </c>
      <c r="T3791" t="s">
        <v>8305</v>
      </c>
      <c r="U3791" s="6">
        <f t="shared" si="417"/>
        <v>42138.798819444448</v>
      </c>
      <c r="V3791" s="9">
        <f t="shared" si="419"/>
        <v>2015</v>
      </c>
      <c r="W3791" s="6">
        <f t="shared" si="418"/>
        <v>42170.798819444448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H3792" t="s">
        <v>8224</v>
      </c>
      <c r="I3792" t="s">
        <v>8246</v>
      </c>
      <c r="K3792">
        <v>1479834023</v>
      </c>
      <c r="L3792">
        <v>1477238423</v>
      </c>
      <c r="M3792" t="b">
        <v>0</v>
      </c>
      <c r="N3792">
        <v>0</v>
      </c>
      <c r="O3792" s="9">
        <f t="shared" si="413"/>
        <v>0</v>
      </c>
      <c r="P3792" s="12">
        <f t="shared" si="414"/>
        <v>0</v>
      </c>
      <c r="Q3792" t="str">
        <f t="shared" si="415"/>
        <v>theater</v>
      </c>
      <c r="R3792" t="str">
        <f t="shared" si="416"/>
        <v>musical</v>
      </c>
      <c r="S3792" t="b">
        <v>0</v>
      </c>
      <c r="T3792" t="s">
        <v>8305</v>
      </c>
      <c r="U3792" s="6">
        <f t="shared" si="417"/>
        <v>42666.666932870372</v>
      </c>
      <c r="V3792" s="9">
        <f t="shared" si="419"/>
        <v>2016</v>
      </c>
      <c r="W3792" s="6">
        <f t="shared" si="418"/>
        <v>42696.708599537036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H3793" t="s">
        <v>8224</v>
      </c>
      <c r="I3793" t="s">
        <v>8246</v>
      </c>
      <c r="K3793">
        <v>1404664592</v>
      </c>
      <c r="L3793">
        <v>1399480592</v>
      </c>
      <c r="M3793" t="b">
        <v>0</v>
      </c>
      <c r="N3793">
        <v>0</v>
      </c>
      <c r="O3793" s="9">
        <f t="shared" si="413"/>
        <v>0</v>
      </c>
      <c r="P3793" s="12">
        <f t="shared" si="414"/>
        <v>0</v>
      </c>
      <c r="Q3793" t="str">
        <f t="shared" si="415"/>
        <v>theater</v>
      </c>
      <c r="R3793" t="str">
        <f t="shared" si="416"/>
        <v>musical</v>
      </c>
      <c r="S3793" t="b">
        <v>0</v>
      </c>
      <c r="T3793" t="s">
        <v>8305</v>
      </c>
      <c r="U3793" s="6">
        <f t="shared" si="417"/>
        <v>41766.692037037035</v>
      </c>
      <c r="V3793" s="9">
        <f t="shared" si="419"/>
        <v>2014</v>
      </c>
      <c r="W3793" s="6">
        <f t="shared" si="418"/>
        <v>41826.692037037035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H3794" t="s">
        <v>8224</v>
      </c>
      <c r="I3794" t="s">
        <v>8246</v>
      </c>
      <c r="K3794">
        <v>1436957022</v>
      </c>
      <c r="L3794">
        <v>1434365022</v>
      </c>
      <c r="M3794" t="b">
        <v>0</v>
      </c>
      <c r="N3794">
        <v>2</v>
      </c>
      <c r="O3794" s="9">
        <f t="shared" si="413"/>
        <v>0.28000000000000003</v>
      </c>
      <c r="P3794" s="12">
        <f t="shared" si="414"/>
        <v>17.5</v>
      </c>
      <c r="Q3794" t="str">
        <f t="shared" si="415"/>
        <v>theater</v>
      </c>
      <c r="R3794" t="str">
        <f t="shared" si="416"/>
        <v>musical</v>
      </c>
      <c r="S3794" t="b">
        <v>0</v>
      </c>
      <c r="T3794" t="s">
        <v>8305</v>
      </c>
      <c r="U3794" s="6">
        <f t="shared" si="417"/>
        <v>42170.447013888886</v>
      </c>
      <c r="V3794" s="9">
        <f t="shared" si="419"/>
        <v>2015</v>
      </c>
      <c r="W3794" s="6">
        <f t="shared" si="418"/>
        <v>42200.447013888886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H3795" t="s">
        <v>8224</v>
      </c>
      <c r="I3795" t="s">
        <v>8246</v>
      </c>
      <c r="K3795">
        <v>1418769129</v>
      </c>
      <c r="L3795">
        <v>1416954729</v>
      </c>
      <c r="M3795" t="b">
        <v>0</v>
      </c>
      <c r="N3795">
        <v>24</v>
      </c>
      <c r="O3795" s="9">
        <f t="shared" si="413"/>
        <v>59.657142857142858</v>
      </c>
      <c r="P3795" s="12">
        <f t="shared" si="414"/>
        <v>174</v>
      </c>
      <c r="Q3795" t="str">
        <f t="shared" si="415"/>
        <v>theater</v>
      </c>
      <c r="R3795" t="str">
        <f t="shared" si="416"/>
        <v>musical</v>
      </c>
      <c r="S3795" t="b">
        <v>0</v>
      </c>
      <c r="T3795" t="s">
        <v>8305</v>
      </c>
      <c r="U3795" s="6">
        <f t="shared" si="417"/>
        <v>41968.938993055555</v>
      </c>
      <c r="V3795" s="9">
        <f t="shared" si="419"/>
        <v>2014</v>
      </c>
      <c r="W3795" s="6">
        <f t="shared" si="418"/>
        <v>41989.938993055555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H3796" t="s">
        <v>8225</v>
      </c>
      <c r="I3796" t="s">
        <v>8247</v>
      </c>
      <c r="K3796">
        <v>1433685354</v>
      </c>
      <c r="L3796">
        <v>1431093354</v>
      </c>
      <c r="M3796" t="b">
        <v>0</v>
      </c>
      <c r="N3796">
        <v>1</v>
      </c>
      <c r="O3796" s="9">
        <f t="shared" si="413"/>
        <v>1</v>
      </c>
      <c r="P3796" s="12">
        <f t="shared" si="414"/>
        <v>50</v>
      </c>
      <c r="Q3796" t="str">
        <f t="shared" si="415"/>
        <v>theater</v>
      </c>
      <c r="R3796" t="str">
        <f t="shared" si="416"/>
        <v>musical</v>
      </c>
      <c r="S3796" t="b">
        <v>0</v>
      </c>
      <c r="T3796" t="s">
        <v>8305</v>
      </c>
      <c r="U3796" s="6">
        <f t="shared" si="417"/>
        <v>42132.58048611111</v>
      </c>
      <c r="V3796" s="9">
        <f t="shared" si="419"/>
        <v>2015</v>
      </c>
      <c r="W3796" s="6">
        <f t="shared" si="418"/>
        <v>42162.58048611111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H3797" t="s">
        <v>8225</v>
      </c>
      <c r="I3797" t="s">
        <v>8247</v>
      </c>
      <c r="K3797">
        <v>1440801000</v>
      </c>
      <c r="L3797">
        <v>1437042490</v>
      </c>
      <c r="M3797" t="b">
        <v>0</v>
      </c>
      <c r="N3797">
        <v>2</v>
      </c>
      <c r="O3797" s="9">
        <f t="shared" si="413"/>
        <v>1.6666666666666667</v>
      </c>
      <c r="P3797" s="12">
        <f t="shared" si="414"/>
        <v>5</v>
      </c>
      <c r="Q3797" t="str">
        <f t="shared" si="415"/>
        <v>theater</v>
      </c>
      <c r="R3797" t="str">
        <f t="shared" si="416"/>
        <v>musical</v>
      </c>
      <c r="S3797" t="b">
        <v>0</v>
      </c>
      <c r="T3797" t="s">
        <v>8305</v>
      </c>
      <c r="U3797" s="6">
        <f t="shared" si="417"/>
        <v>42201.436226851853</v>
      </c>
      <c r="V3797" s="9">
        <f t="shared" si="419"/>
        <v>2015</v>
      </c>
      <c r="W3797" s="6">
        <f t="shared" si="418"/>
        <v>42244.9375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H3798" t="s">
        <v>8224</v>
      </c>
      <c r="I3798" t="s">
        <v>8246</v>
      </c>
      <c r="K3798">
        <v>1484354556</v>
      </c>
      <c r="L3798">
        <v>1479170556</v>
      </c>
      <c r="M3798" t="b">
        <v>0</v>
      </c>
      <c r="N3798">
        <v>1</v>
      </c>
      <c r="O3798" s="9">
        <f t="shared" si="413"/>
        <v>4.4444444444444444E-3</v>
      </c>
      <c r="P3798" s="12">
        <f t="shared" si="414"/>
        <v>1</v>
      </c>
      <c r="Q3798" t="str">
        <f t="shared" si="415"/>
        <v>theater</v>
      </c>
      <c r="R3798" t="str">
        <f t="shared" si="416"/>
        <v>musical</v>
      </c>
      <c r="S3798" t="b">
        <v>0</v>
      </c>
      <c r="T3798" t="s">
        <v>8305</v>
      </c>
      <c r="U3798" s="6">
        <f t="shared" si="417"/>
        <v>42689.029583333337</v>
      </c>
      <c r="V3798" s="9">
        <f t="shared" si="419"/>
        <v>2016</v>
      </c>
      <c r="W3798" s="6">
        <f t="shared" si="418"/>
        <v>42749.029583333337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H3799" t="s">
        <v>8224</v>
      </c>
      <c r="I3799" t="s">
        <v>8246</v>
      </c>
      <c r="K3799">
        <v>1429564165</v>
      </c>
      <c r="L3799">
        <v>1426972165</v>
      </c>
      <c r="M3799" t="b">
        <v>0</v>
      </c>
      <c r="N3799">
        <v>37</v>
      </c>
      <c r="O3799" s="9">
        <f t="shared" si="413"/>
        <v>89.666666666666671</v>
      </c>
      <c r="P3799" s="12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t="b">
        <v>0</v>
      </c>
      <c r="T3799" t="s">
        <v>8305</v>
      </c>
      <c r="U3799" s="6">
        <f t="shared" si="417"/>
        <v>42084.881539351853</v>
      </c>
      <c r="V3799" s="9">
        <f t="shared" si="419"/>
        <v>2015</v>
      </c>
      <c r="W3799" s="6">
        <f t="shared" si="418"/>
        <v>42114.881539351853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H3800" t="s">
        <v>8224</v>
      </c>
      <c r="I3800" t="s">
        <v>8246</v>
      </c>
      <c r="K3800">
        <v>1407691248</v>
      </c>
      <c r="L3800">
        <v>1405099248</v>
      </c>
      <c r="M3800" t="b">
        <v>0</v>
      </c>
      <c r="N3800">
        <v>5</v>
      </c>
      <c r="O3800" s="9">
        <f t="shared" si="413"/>
        <v>1.4642857142857142</v>
      </c>
      <c r="P3800" s="12">
        <f t="shared" si="414"/>
        <v>205</v>
      </c>
      <c r="Q3800" t="str">
        <f t="shared" si="415"/>
        <v>theater</v>
      </c>
      <c r="R3800" t="str">
        <f t="shared" si="416"/>
        <v>musical</v>
      </c>
      <c r="S3800" t="b">
        <v>0</v>
      </c>
      <c r="T3800" t="s">
        <v>8305</v>
      </c>
      <c r="U3800" s="6">
        <f t="shared" si="417"/>
        <v>41831.722777777773</v>
      </c>
      <c r="V3800" s="9">
        <f t="shared" si="419"/>
        <v>2014</v>
      </c>
      <c r="W3800" s="6">
        <f t="shared" si="418"/>
        <v>41861.722777777773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H3801" t="s">
        <v>8224</v>
      </c>
      <c r="I3801" t="s">
        <v>8246</v>
      </c>
      <c r="K3801">
        <v>1457734843</v>
      </c>
      <c r="L3801">
        <v>1455142843</v>
      </c>
      <c r="M3801" t="b">
        <v>0</v>
      </c>
      <c r="N3801">
        <v>4</v>
      </c>
      <c r="O3801" s="9">
        <f t="shared" si="413"/>
        <v>4.0199999999999996</v>
      </c>
      <c r="P3801" s="12">
        <f t="shared" si="414"/>
        <v>100.5</v>
      </c>
      <c r="Q3801" t="str">
        <f t="shared" si="415"/>
        <v>theater</v>
      </c>
      <c r="R3801" t="str">
        <f t="shared" si="416"/>
        <v>musical</v>
      </c>
      <c r="S3801" t="b">
        <v>0</v>
      </c>
      <c r="T3801" t="s">
        <v>8305</v>
      </c>
      <c r="U3801" s="6">
        <f t="shared" si="417"/>
        <v>42410.93105324074</v>
      </c>
      <c r="V3801" s="9">
        <f t="shared" si="419"/>
        <v>2016</v>
      </c>
      <c r="W3801" s="6">
        <f t="shared" si="418"/>
        <v>42440.93105324074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H3802" t="s">
        <v>8224</v>
      </c>
      <c r="I3802" t="s">
        <v>8246</v>
      </c>
      <c r="K3802">
        <v>1420952340</v>
      </c>
      <c r="L3802">
        <v>1418146883</v>
      </c>
      <c r="M3802" t="b">
        <v>0</v>
      </c>
      <c r="N3802">
        <v>16</v>
      </c>
      <c r="O3802" s="9">
        <f t="shared" si="413"/>
        <v>4.0045454545454549</v>
      </c>
      <c r="P3802" s="1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t="b">
        <v>0</v>
      </c>
      <c r="T3802" t="s">
        <v>8305</v>
      </c>
      <c r="U3802" s="6">
        <f t="shared" si="417"/>
        <v>41982.737071759257</v>
      </c>
      <c r="V3802" s="9">
        <f t="shared" si="419"/>
        <v>2014</v>
      </c>
      <c r="W3802" s="6">
        <f t="shared" si="418"/>
        <v>42015.207638888889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H3803" t="s">
        <v>8224</v>
      </c>
      <c r="I3803" t="s">
        <v>8246</v>
      </c>
      <c r="K3803">
        <v>1420215216</v>
      </c>
      <c r="L3803">
        <v>1417536816</v>
      </c>
      <c r="M3803" t="b">
        <v>0</v>
      </c>
      <c r="N3803">
        <v>9</v>
      </c>
      <c r="O3803" s="9">
        <f t="shared" si="413"/>
        <v>8.52</v>
      </c>
      <c r="P3803" s="12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t="b">
        <v>0</v>
      </c>
      <c r="T3803" t="s">
        <v>8305</v>
      </c>
      <c r="U3803" s="6">
        <f t="shared" si="417"/>
        <v>41975.676111111112</v>
      </c>
      <c r="V3803" s="9">
        <f t="shared" si="419"/>
        <v>2014</v>
      </c>
      <c r="W3803" s="6">
        <f t="shared" si="418"/>
        <v>42006.676111111112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H3804" t="s">
        <v>8224</v>
      </c>
      <c r="I3804" t="s">
        <v>8246</v>
      </c>
      <c r="K3804">
        <v>1445482906</v>
      </c>
      <c r="L3804">
        <v>1442890906</v>
      </c>
      <c r="M3804" t="b">
        <v>0</v>
      </c>
      <c r="N3804">
        <v>0</v>
      </c>
      <c r="O3804" s="9">
        <f t="shared" si="413"/>
        <v>0</v>
      </c>
      <c r="P3804" s="12">
        <f t="shared" si="414"/>
        <v>0</v>
      </c>
      <c r="Q3804" t="str">
        <f t="shared" si="415"/>
        <v>theater</v>
      </c>
      <c r="R3804" t="str">
        <f t="shared" si="416"/>
        <v>musical</v>
      </c>
      <c r="S3804" t="b">
        <v>0</v>
      </c>
      <c r="T3804" t="s">
        <v>8305</v>
      </c>
      <c r="U3804" s="6">
        <f t="shared" si="417"/>
        <v>42269.126226851848</v>
      </c>
      <c r="V3804" s="9">
        <f t="shared" si="419"/>
        <v>2015</v>
      </c>
      <c r="W3804" s="6">
        <f t="shared" si="418"/>
        <v>42299.126226851848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H3805" t="s">
        <v>8224</v>
      </c>
      <c r="I3805" t="s">
        <v>8246</v>
      </c>
      <c r="K3805">
        <v>1457133568</v>
      </c>
      <c r="L3805">
        <v>1454541568</v>
      </c>
      <c r="M3805" t="b">
        <v>0</v>
      </c>
      <c r="N3805">
        <v>40</v>
      </c>
      <c r="O3805" s="9">
        <f t="shared" si="413"/>
        <v>19.649999999999999</v>
      </c>
      <c r="P3805" s="12">
        <f t="shared" si="414"/>
        <v>58.95</v>
      </c>
      <c r="Q3805" t="str">
        <f t="shared" si="415"/>
        <v>theater</v>
      </c>
      <c r="R3805" t="str">
        <f t="shared" si="416"/>
        <v>musical</v>
      </c>
      <c r="S3805" t="b">
        <v>0</v>
      </c>
      <c r="T3805" t="s">
        <v>8305</v>
      </c>
      <c r="U3805" s="6">
        <f t="shared" si="417"/>
        <v>42403.971851851849</v>
      </c>
      <c r="V3805" s="9">
        <f t="shared" si="419"/>
        <v>2016</v>
      </c>
      <c r="W3805" s="6">
        <f t="shared" si="418"/>
        <v>42433.971851851849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H3806" t="s">
        <v>8224</v>
      </c>
      <c r="I3806" t="s">
        <v>8246</v>
      </c>
      <c r="K3806">
        <v>1469948400</v>
      </c>
      <c r="L3806">
        <v>1465172024</v>
      </c>
      <c r="M3806" t="b">
        <v>0</v>
      </c>
      <c r="N3806">
        <v>0</v>
      </c>
      <c r="O3806" s="9">
        <f t="shared" si="413"/>
        <v>0</v>
      </c>
      <c r="P3806" s="12">
        <f t="shared" si="414"/>
        <v>0</v>
      </c>
      <c r="Q3806" t="str">
        <f t="shared" si="415"/>
        <v>theater</v>
      </c>
      <c r="R3806" t="str">
        <f t="shared" si="416"/>
        <v>musical</v>
      </c>
      <c r="S3806" t="b">
        <v>0</v>
      </c>
      <c r="T3806" t="s">
        <v>8305</v>
      </c>
      <c r="U3806" s="6">
        <f t="shared" si="417"/>
        <v>42527.00953703704</v>
      </c>
      <c r="V3806" s="9">
        <f t="shared" si="419"/>
        <v>2016</v>
      </c>
      <c r="W3806" s="6">
        <f t="shared" si="418"/>
        <v>42582.291666666672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H3807" t="s">
        <v>8224</v>
      </c>
      <c r="I3807" t="s">
        <v>8246</v>
      </c>
      <c r="K3807">
        <v>1411852640</v>
      </c>
      <c r="L3807">
        <v>1406668640</v>
      </c>
      <c r="M3807" t="b">
        <v>0</v>
      </c>
      <c r="N3807">
        <v>2</v>
      </c>
      <c r="O3807" s="9">
        <f t="shared" si="413"/>
        <v>2E-3</v>
      </c>
      <c r="P3807" s="12">
        <f t="shared" si="414"/>
        <v>1.5</v>
      </c>
      <c r="Q3807" t="str">
        <f t="shared" si="415"/>
        <v>theater</v>
      </c>
      <c r="R3807" t="str">
        <f t="shared" si="416"/>
        <v>musical</v>
      </c>
      <c r="S3807" t="b">
        <v>0</v>
      </c>
      <c r="T3807" t="s">
        <v>8305</v>
      </c>
      <c r="U3807" s="6">
        <f t="shared" si="417"/>
        <v>41849.887037037035</v>
      </c>
      <c r="V3807" s="9">
        <f t="shared" si="419"/>
        <v>2014</v>
      </c>
      <c r="W3807" s="6">
        <f t="shared" si="418"/>
        <v>41909.887037037035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H3808" t="s">
        <v>8226</v>
      </c>
      <c r="I3808" t="s">
        <v>8248</v>
      </c>
      <c r="K3808">
        <v>1404022381</v>
      </c>
      <c r="L3808">
        <v>1402294381</v>
      </c>
      <c r="M3808" t="b">
        <v>0</v>
      </c>
      <c r="N3808">
        <v>1</v>
      </c>
      <c r="O3808" s="9">
        <f t="shared" si="413"/>
        <v>6.6666666666666666E-2</v>
      </c>
      <c r="P3808" s="12">
        <f t="shared" si="414"/>
        <v>5</v>
      </c>
      <c r="Q3808" t="str">
        <f t="shared" si="415"/>
        <v>theater</v>
      </c>
      <c r="R3808" t="str">
        <f t="shared" si="416"/>
        <v>musical</v>
      </c>
      <c r="S3808" t="b">
        <v>0</v>
      </c>
      <c r="T3808" t="s">
        <v>8305</v>
      </c>
      <c r="U3808" s="6">
        <f t="shared" si="417"/>
        <v>41799.259039351848</v>
      </c>
      <c r="V3808" s="9">
        <f t="shared" si="419"/>
        <v>2014</v>
      </c>
      <c r="W3808" s="6">
        <f t="shared" si="418"/>
        <v>41819.259039351848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H3809" t="s">
        <v>8224</v>
      </c>
      <c r="I3809" t="s">
        <v>8246</v>
      </c>
      <c r="K3809">
        <v>1428097739</v>
      </c>
      <c r="L3809">
        <v>1427492939</v>
      </c>
      <c r="M3809" t="b">
        <v>0</v>
      </c>
      <c r="N3809">
        <v>9</v>
      </c>
      <c r="O3809" s="9">
        <f t="shared" si="413"/>
        <v>30.333333333333332</v>
      </c>
      <c r="P3809" s="12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t="b">
        <v>0</v>
      </c>
      <c r="T3809" t="s">
        <v>8305</v>
      </c>
      <c r="U3809" s="6">
        <f t="shared" si="417"/>
        <v>42090.909016203703</v>
      </c>
      <c r="V3809" s="9">
        <f t="shared" si="419"/>
        <v>2015</v>
      </c>
      <c r="W3809" s="6">
        <f t="shared" si="418"/>
        <v>42097.909016203703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H3810" t="s">
        <v>8225</v>
      </c>
      <c r="I3810" t="s">
        <v>8247</v>
      </c>
      <c r="K3810">
        <v>1429955619</v>
      </c>
      <c r="L3810">
        <v>1424775219</v>
      </c>
      <c r="M3810" t="b">
        <v>0</v>
      </c>
      <c r="N3810">
        <v>24</v>
      </c>
      <c r="O3810" s="9">
        <f t="shared" si="413"/>
        <v>100</v>
      </c>
      <c r="P3810" s="12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t="b">
        <v>1</v>
      </c>
      <c r="T3810" t="s">
        <v>8271</v>
      </c>
      <c r="U3810" s="6">
        <f t="shared" si="417"/>
        <v>42059.453923611116</v>
      </c>
      <c r="V3810" s="9">
        <f t="shared" si="419"/>
        <v>2015</v>
      </c>
      <c r="W3810" s="6">
        <f t="shared" si="418"/>
        <v>42119.412256944444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H3811" t="s">
        <v>8225</v>
      </c>
      <c r="I3811" t="s">
        <v>8247</v>
      </c>
      <c r="K3811">
        <v>1406761200</v>
      </c>
      <c r="L3811">
        <v>1402403907</v>
      </c>
      <c r="M3811" t="b">
        <v>0</v>
      </c>
      <c r="N3811">
        <v>38</v>
      </c>
      <c r="O3811" s="9">
        <f t="shared" si="413"/>
        <v>101.25</v>
      </c>
      <c r="P3811" s="12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t="b">
        <v>1</v>
      </c>
      <c r="T3811" t="s">
        <v>8271</v>
      </c>
      <c r="U3811" s="6">
        <f t="shared" si="417"/>
        <v>41800.526701388888</v>
      </c>
      <c r="V3811" s="9">
        <f t="shared" si="419"/>
        <v>2014</v>
      </c>
      <c r="W3811" s="6">
        <f t="shared" si="418"/>
        <v>41850.958333333336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H3812" t="s">
        <v>8224</v>
      </c>
      <c r="I3812" t="s">
        <v>8246</v>
      </c>
      <c r="K3812">
        <v>1426965758</v>
      </c>
      <c r="L3812">
        <v>1424377358</v>
      </c>
      <c r="M3812" t="b">
        <v>0</v>
      </c>
      <c r="N3812">
        <v>26</v>
      </c>
      <c r="O3812" s="9">
        <f t="shared" si="413"/>
        <v>121.73333333333333</v>
      </c>
      <c r="P3812" s="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t="b">
        <v>1</v>
      </c>
      <c r="T3812" t="s">
        <v>8271</v>
      </c>
      <c r="U3812" s="6">
        <f t="shared" si="417"/>
        <v>42054.849050925928</v>
      </c>
      <c r="V3812" s="9">
        <f t="shared" si="419"/>
        <v>2015</v>
      </c>
      <c r="W3812" s="6">
        <f t="shared" si="418"/>
        <v>42084.807384259257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H3813" t="s">
        <v>8225</v>
      </c>
      <c r="I3813" t="s">
        <v>8247</v>
      </c>
      <c r="K3813">
        <v>1464692400</v>
      </c>
      <c r="L3813">
        <v>1461769373</v>
      </c>
      <c r="M3813" t="b">
        <v>0</v>
      </c>
      <c r="N3813">
        <v>19</v>
      </c>
      <c r="O3813" s="9">
        <f t="shared" si="413"/>
        <v>330</v>
      </c>
      <c r="P3813" s="12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t="b">
        <v>1</v>
      </c>
      <c r="T3813" t="s">
        <v>8271</v>
      </c>
      <c r="U3813" s="6">
        <f t="shared" si="417"/>
        <v>42487.62700231481</v>
      </c>
      <c r="V3813" s="9">
        <f t="shared" si="419"/>
        <v>2016</v>
      </c>
      <c r="W3813" s="6">
        <f t="shared" si="418"/>
        <v>42521.458333333328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H3814" t="s">
        <v>8229</v>
      </c>
      <c r="I3814" t="s">
        <v>8251</v>
      </c>
      <c r="K3814">
        <v>1433131140</v>
      </c>
      <c r="L3814">
        <v>1429120908</v>
      </c>
      <c r="M3814" t="b">
        <v>0</v>
      </c>
      <c r="N3814">
        <v>11</v>
      </c>
      <c r="O3814" s="9">
        <f t="shared" si="413"/>
        <v>109.55</v>
      </c>
      <c r="P3814" s="12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t="b">
        <v>1</v>
      </c>
      <c r="T3814" t="s">
        <v>8271</v>
      </c>
      <c r="U3814" s="6">
        <f t="shared" si="417"/>
        <v>42109.751250000001</v>
      </c>
      <c r="V3814" s="9">
        <f t="shared" si="419"/>
        <v>2015</v>
      </c>
      <c r="W3814" s="6">
        <f t="shared" si="418"/>
        <v>42156.165972222225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H3815" t="s">
        <v>8224</v>
      </c>
      <c r="I3815" t="s">
        <v>8246</v>
      </c>
      <c r="K3815">
        <v>1465940580</v>
      </c>
      <c r="L3815">
        <v>1462603021</v>
      </c>
      <c r="M3815" t="b">
        <v>0</v>
      </c>
      <c r="N3815">
        <v>27</v>
      </c>
      <c r="O3815" s="9">
        <f t="shared" si="413"/>
        <v>100.95190476190474</v>
      </c>
      <c r="P3815" s="12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t="b">
        <v>1</v>
      </c>
      <c r="T3815" t="s">
        <v>8271</v>
      </c>
      <c r="U3815" s="6">
        <f t="shared" si="417"/>
        <v>42497.275706018518</v>
      </c>
      <c r="V3815" s="9">
        <f t="shared" si="419"/>
        <v>2016</v>
      </c>
      <c r="W3815" s="6">
        <f t="shared" si="418"/>
        <v>42535.904861111107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H3816" t="s">
        <v>8224</v>
      </c>
      <c r="I3816" t="s">
        <v>8246</v>
      </c>
      <c r="K3816">
        <v>1427860740</v>
      </c>
      <c r="L3816">
        <v>1424727712</v>
      </c>
      <c r="M3816" t="b">
        <v>0</v>
      </c>
      <c r="N3816">
        <v>34</v>
      </c>
      <c r="O3816" s="9">
        <f t="shared" si="413"/>
        <v>140.13333333333333</v>
      </c>
      <c r="P3816" s="12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t="b">
        <v>1</v>
      </c>
      <c r="T3816" t="s">
        <v>8271</v>
      </c>
      <c r="U3816" s="6">
        <f t="shared" si="417"/>
        <v>42058.904074074075</v>
      </c>
      <c r="V3816" s="9">
        <f t="shared" si="419"/>
        <v>2015</v>
      </c>
      <c r="W3816" s="6">
        <f t="shared" si="418"/>
        <v>42095.165972222225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H3817" t="s">
        <v>8225</v>
      </c>
      <c r="I3817" t="s">
        <v>8247</v>
      </c>
      <c r="K3817">
        <v>1440111600</v>
      </c>
      <c r="L3817">
        <v>1437545657</v>
      </c>
      <c r="M3817" t="b">
        <v>0</v>
      </c>
      <c r="N3817">
        <v>20</v>
      </c>
      <c r="O3817" s="9">
        <f t="shared" si="413"/>
        <v>100.001</v>
      </c>
      <c r="P3817" s="12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t="b">
        <v>1</v>
      </c>
      <c r="T3817" t="s">
        <v>8271</v>
      </c>
      <c r="U3817" s="6">
        <f t="shared" si="417"/>
        <v>42207.259918981479</v>
      </c>
      <c r="V3817" s="9">
        <f t="shared" si="419"/>
        <v>2015</v>
      </c>
      <c r="W3817" s="6">
        <f t="shared" si="418"/>
        <v>42236.958333333328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H3818" t="s">
        <v>8224</v>
      </c>
      <c r="I3818" t="s">
        <v>8246</v>
      </c>
      <c r="K3818">
        <v>1405614823</v>
      </c>
      <c r="L3818">
        <v>1403022823</v>
      </c>
      <c r="M3818" t="b">
        <v>0</v>
      </c>
      <c r="N3818">
        <v>37</v>
      </c>
      <c r="O3818" s="9">
        <f t="shared" si="413"/>
        <v>119.238</v>
      </c>
      <c r="P3818" s="12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t="b">
        <v>1</v>
      </c>
      <c r="T3818" t="s">
        <v>8271</v>
      </c>
      <c r="U3818" s="6">
        <f t="shared" si="417"/>
        <v>41807.690081018518</v>
      </c>
      <c r="V3818" s="9">
        <f t="shared" si="419"/>
        <v>2014</v>
      </c>
      <c r="W3818" s="6">
        <f t="shared" si="418"/>
        <v>41837.690081018518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H3819" t="s">
        <v>8224</v>
      </c>
      <c r="I3819" t="s">
        <v>8246</v>
      </c>
      <c r="K3819">
        <v>1445659140</v>
      </c>
      <c r="L3819">
        <v>1444236216</v>
      </c>
      <c r="M3819" t="b">
        <v>0</v>
      </c>
      <c r="N3819">
        <v>20</v>
      </c>
      <c r="O3819" s="9">
        <f t="shared" si="413"/>
        <v>107.25</v>
      </c>
      <c r="P3819" s="12">
        <f t="shared" si="414"/>
        <v>107.25</v>
      </c>
      <c r="Q3819" t="str">
        <f t="shared" si="415"/>
        <v>theater</v>
      </c>
      <c r="R3819" t="str">
        <f t="shared" si="416"/>
        <v>plays</v>
      </c>
      <c r="S3819" t="b">
        <v>1</v>
      </c>
      <c r="T3819" t="s">
        <v>8271</v>
      </c>
      <c r="U3819" s="6">
        <f t="shared" si="417"/>
        <v>42284.69694444444</v>
      </c>
      <c r="V3819" s="9">
        <f t="shared" si="419"/>
        <v>2015</v>
      </c>
      <c r="W3819" s="6">
        <f t="shared" si="418"/>
        <v>42301.165972222225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H3820" t="s">
        <v>8224</v>
      </c>
      <c r="I3820" t="s">
        <v>8246</v>
      </c>
      <c r="K3820">
        <v>1426187582</v>
      </c>
      <c r="L3820">
        <v>1423599182</v>
      </c>
      <c r="M3820" t="b">
        <v>0</v>
      </c>
      <c r="N3820">
        <v>10</v>
      </c>
      <c r="O3820" s="9">
        <f t="shared" si="413"/>
        <v>228</v>
      </c>
      <c r="P3820" s="12">
        <f t="shared" si="414"/>
        <v>57</v>
      </c>
      <c r="Q3820" t="str">
        <f t="shared" si="415"/>
        <v>theater</v>
      </c>
      <c r="R3820" t="str">
        <f t="shared" si="416"/>
        <v>plays</v>
      </c>
      <c r="S3820" t="b">
        <v>1</v>
      </c>
      <c r="T3820" t="s">
        <v>8271</v>
      </c>
      <c r="U3820" s="6">
        <f t="shared" si="417"/>
        <v>42045.84238425926</v>
      </c>
      <c r="V3820" s="9">
        <f t="shared" si="419"/>
        <v>2015</v>
      </c>
      <c r="W3820" s="6">
        <f t="shared" si="418"/>
        <v>42075.800717592589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H3821" t="s">
        <v>8224</v>
      </c>
      <c r="I3821" t="s">
        <v>8246</v>
      </c>
      <c r="K3821">
        <v>1437166920</v>
      </c>
      <c r="L3821">
        <v>1435554104</v>
      </c>
      <c r="M3821" t="b">
        <v>0</v>
      </c>
      <c r="N3821">
        <v>26</v>
      </c>
      <c r="O3821" s="9">
        <f t="shared" si="413"/>
        <v>106.4</v>
      </c>
      <c r="P3821" s="12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t="b">
        <v>1</v>
      </c>
      <c r="T3821" t="s">
        <v>8271</v>
      </c>
      <c r="U3821" s="6">
        <f t="shared" si="417"/>
        <v>42184.209537037037</v>
      </c>
      <c r="V3821" s="9">
        <f t="shared" si="419"/>
        <v>2015</v>
      </c>
      <c r="W3821" s="6">
        <f t="shared" si="418"/>
        <v>42202.876388888893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H3822" t="s">
        <v>8225</v>
      </c>
      <c r="I3822" t="s">
        <v>8247</v>
      </c>
      <c r="K3822">
        <v>1436110717</v>
      </c>
      <c r="L3822">
        <v>1433518717</v>
      </c>
      <c r="M3822" t="b">
        <v>0</v>
      </c>
      <c r="N3822">
        <v>20</v>
      </c>
      <c r="O3822" s="9">
        <f t="shared" si="413"/>
        <v>143.33333333333334</v>
      </c>
      <c r="P3822" s="12">
        <f t="shared" si="414"/>
        <v>21.5</v>
      </c>
      <c r="Q3822" t="str">
        <f t="shared" si="415"/>
        <v>theater</v>
      </c>
      <c r="R3822" t="str">
        <f t="shared" si="416"/>
        <v>plays</v>
      </c>
      <c r="S3822" t="b">
        <v>1</v>
      </c>
      <c r="T3822" t="s">
        <v>8271</v>
      </c>
      <c r="U3822" s="6">
        <f t="shared" si="417"/>
        <v>42160.651817129634</v>
      </c>
      <c r="V3822" s="9">
        <f t="shared" si="419"/>
        <v>2015</v>
      </c>
      <c r="W3822" s="6">
        <f t="shared" si="418"/>
        <v>42190.651817129634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H3823" t="s">
        <v>8224</v>
      </c>
      <c r="I3823" t="s">
        <v>8246</v>
      </c>
      <c r="K3823">
        <v>1451881207</v>
      </c>
      <c r="L3823">
        <v>1449116407</v>
      </c>
      <c r="M3823" t="b">
        <v>0</v>
      </c>
      <c r="N3823">
        <v>46</v>
      </c>
      <c r="O3823" s="9">
        <f t="shared" si="413"/>
        <v>104.54285714285714</v>
      </c>
      <c r="P3823" s="12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t="b">
        <v>1</v>
      </c>
      <c r="T3823" t="s">
        <v>8271</v>
      </c>
      <c r="U3823" s="6">
        <f t="shared" si="417"/>
        <v>42341.180636574078</v>
      </c>
      <c r="V3823" s="9">
        <f t="shared" si="419"/>
        <v>2015</v>
      </c>
      <c r="W3823" s="6">
        <f t="shared" si="418"/>
        <v>42373.180636574078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H3824" t="s">
        <v>8236</v>
      </c>
      <c r="I3824" t="s">
        <v>8249</v>
      </c>
      <c r="K3824">
        <v>1453244340</v>
      </c>
      <c r="L3824">
        <v>1448136417</v>
      </c>
      <c r="M3824" t="b">
        <v>0</v>
      </c>
      <c r="N3824">
        <v>76</v>
      </c>
      <c r="O3824" s="9">
        <f t="shared" si="413"/>
        <v>110.02</v>
      </c>
      <c r="P3824" s="12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t="b">
        <v>1</v>
      </c>
      <c r="T3824" t="s">
        <v>8271</v>
      </c>
      <c r="U3824" s="6">
        <f t="shared" si="417"/>
        <v>42329.838159722218</v>
      </c>
      <c r="V3824" s="9">
        <f t="shared" si="419"/>
        <v>2015</v>
      </c>
      <c r="W3824" s="6">
        <f t="shared" si="418"/>
        <v>42388.957638888889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H3825" t="s">
        <v>8224</v>
      </c>
      <c r="I3825" t="s">
        <v>8246</v>
      </c>
      <c r="K3825">
        <v>1437364740</v>
      </c>
      <c r="L3825">
        <v>1434405044</v>
      </c>
      <c r="M3825" t="b">
        <v>0</v>
      </c>
      <c r="N3825">
        <v>41</v>
      </c>
      <c r="O3825" s="9">
        <f t="shared" si="413"/>
        <v>106</v>
      </c>
      <c r="P3825" s="12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t="b">
        <v>1</v>
      </c>
      <c r="T3825" t="s">
        <v>8271</v>
      </c>
      <c r="U3825" s="6">
        <f t="shared" si="417"/>
        <v>42170.910231481481</v>
      </c>
      <c r="V3825" s="9">
        <f t="shared" si="419"/>
        <v>2015</v>
      </c>
      <c r="W3825" s="6">
        <f t="shared" si="418"/>
        <v>42205.165972222225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H3826" t="s">
        <v>8225</v>
      </c>
      <c r="I3826" t="s">
        <v>8247</v>
      </c>
      <c r="K3826">
        <v>1470058860</v>
      </c>
      <c r="L3826">
        <v>1469026903</v>
      </c>
      <c r="M3826" t="b">
        <v>0</v>
      </c>
      <c r="N3826">
        <v>7</v>
      </c>
      <c r="O3826" s="9">
        <f t="shared" si="413"/>
        <v>108</v>
      </c>
      <c r="P3826" s="12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t="b">
        <v>1</v>
      </c>
      <c r="T3826" t="s">
        <v>8271</v>
      </c>
      <c r="U3826" s="6">
        <f t="shared" si="417"/>
        <v>42571.626192129625</v>
      </c>
      <c r="V3826" s="9">
        <f t="shared" si="419"/>
        <v>2016</v>
      </c>
      <c r="W3826" s="6">
        <f t="shared" si="418"/>
        <v>42583.570138888885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H3827" t="s">
        <v>8224</v>
      </c>
      <c r="I3827" t="s">
        <v>8246</v>
      </c>
      <c r="K3827">
        <v>1434505214</v>
      </c>
      <c r="L3827">
        <v>1432690814</v>
      </c>
      <c r="M3827" t="b">
        <v>0</v>
      </c>
      <c r="N3827">
        <v>49</v>
      </c>
      <c r="O3827" s="9">
        <f t="shared" si="413"/>
        <v>105.42</v>
      </c>
      <c r="P3827" s="12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t="b">
        <v>1</v>
      </c>
      <c r="T3827" t="s">
        <v>8271</v>
      </c>
      <c r="U3827" s="6">
        <f t="shared" si="417"/>
        <v>42151.069606481484</v>
      </c>
      <c r="V3827" s="9">
        <f t="shared" si="419"/>
        <v>2015</v>
      </c>
      <c r="W3827" s="6">
        <f t="shared" si="418"/>
        <v>42172.069606481484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H3828" t="s">
        <v>8225</v>
      </c>
      <c r="I3828" t="s">
        <v>8247</v>
      </c>
      <c r="K3828">
        <v>1430993394</v>
      </c>
      <c r="L3828">
        <v>1428401394</v>
      </c>
      <c r="M3828" t="b">
        <v>0</v>
      </c>
      <c r="N3828">
        <v>26</v>
      </c>
      <c r="O3828" s="9">
        <f t="shared" si="413"/>
        <v>119.16666666666667</v>
      </c>
      <c r="P3828" s="12">
        <f t="shared" si="414"/>
        <v>27.5</v>
      </c>
      <c r="Q3828" t="str">
        <f t="shared" si="415"/>
        <v>theater</v>
      </c>
      <c r="R3828" t="str">
        <f t="shared" si="416"/>
        <v>plays</v>
      </c>
      <c r="S3828" t="b">
        <v>1</v>
      </c>
      <c r="T3828" t="s">
        <v>8271</v>
      </c>
      <c r="U3828" s="6">
        <f t="shared" si="417"/>
        <v>42101.423541666663</v>
      </c>
      <c r="V3828" s="9">
        <f t="shared" si="419"/>
        <v>2015</v>
      </c>
      <c r="W3828" s="6">
        <f t="shared" si="418"/>
        <v>42131.423541666663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H3829" t="s">
        <v>8225</v>
      </c>
      <c r="I3829" t="s">
        <v>8247</v>
      </c>
      <c r="K3829">
        <v>1427414400</v>
      </c>
      <c r="L3829">
        <v>1422656201</v>
      </c>
      <c r="M3829" t="b">
        <v>0</v>
      </c>
      <c r="N3829">
        <v>65</v>
      </c>
      <c r="O3829" s="9">
        <f t="shared" si="413"/>
        <v>152.66666666666666</v>
      </c>
      <c r="P3829" s="12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t="b">
        <v>1</v>
      </c>
      <c r="T3829" t="s">
        <v>8271</v>
      </c>
      <c r="U3829" s="6">
        <f t="shared" si="417"/>
        <v>42034.928252314814</v>
      </c>
      <c r="V3829" s="9">
        <f t="shared" si="419"/>
        <v>2015</v>
      </c>
      <c r="W3829" s="6">
        <f t="shared" si="418"/>
        <v>42090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H3830" t="s">
        <v>8224</v>
      </c>
      <c r="I3830" t="s">
        <v>8246</v>
      </c>
      <c r="K3830">
        <v>1420033187</v>
      </c>
      <c r="L3830">
        <v>1414845587</v>
      </c>
      <c r="M3830" t="b">
        <v>0</v>
      </c>
      <c r="N3830">
        <v>28</v>
      </c>
      <c r="O3830" s="9">
        <f t="shared" si="413"/>
        <v>100</v>
      </c>
      <c r="P3830" s="12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t="b">
        <v>1</v>
      </c>
      <c r="T3830" t="s">
        <v>8271</v>
      </c>
      <c r="U3830" s="6">
        <f t="shared" si="417"/>
        <v>41944.527627314819</v>
      </c>
      <c r="V3830" s="9">
        <f t="shared" si="419"/>
        <v>2014</v>
      </c>
      <c r="W3830" s="6">
        <f t="shared" si="418"/>
        <v>42004.569293981476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H3831" t="s">
        <v>8224</v>
      </c>
      <c r="I3831" t="s">
        <v>8246</v>
      </c>
      <c r="K3831">
        <v>1472676371</v>
      </c>
      <c r="L3831">
        <v>1470948371</v>
      </c>
      <c r="M3831" t="b">
        <v>0</v>
      </c>
      <c r="N3831">
        <v>8</v>
      </c>
      <c r="O3831" s="9">
        <f t="shared" si="413"/>
        <v>100.2</v>
      </c>
      <c r="P3831" s="12">
        <f t="shared" si="414"/>
        <v>62.625</v>
      </c>
      <c r="Q3831" t="str">
        <f t="shared" si="415"/>
        <v>theater</v>
      </c>
      <c r="R3831" t="str">
        <f t="shared" si="416"/>
        <v>plays</v>
      </c>
      <c r="S3831" t="b">
        <v>1</v>
      </c>
      <c r="T3831" t="s">
        <v>8271</v>
      </c>
      <c r="U3831" s="6">
        <f t="shared" si="417"/>
        <v>42593.865405092598</v>
      </c>
      <c r="V3831" s="9">
        <f t="shared" si="419"/>
        <v>2016</v>
      </c>
      <c r="W3831" s="6">
        <f t="shared" si="418"/>
        <v>42613.865405092598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H3832" t="s">
        <v>8224</v>
      </c>
      <c r="I3832" t="s">
        <v>8246</v>
      </c>
      <c r="K3832">
        <v>1464371211</v>
      </c>
      <c r="L3832">
        <v>1463161611</v>
      </c>
      <c r="M3832" t="b">
        <v>0</v>
      </c>
      <c r="N3832">
        <v>3</v>
      </c>
      <c r="O3832" s="9">
        <f t="shared" si="413"/>
        <v>225</v>
      </c>
      <c r="P3832" s="12">
        <f t="shared" si="414"/>
        <v>75</v>
      </c>
      <c r="Q3832" t="str">
        <f t="shared" si="415"/>
        <v>theater</v>
      </c>
      <c r="R3832" t="str">
        <f t="shared" si="416"/>
        <v>plays</v>
      </c>
      <c r="S3832" t="b">
        <v>1</v>
      </c>
      <c r="T3832" t="s">
        <v>8271</v>
      </c>
      <c r="U3832" s="6">
        <f t="shared" si="417"/>
        <v>42503.740868055553</v>
      </c>
      <c r="V3832" s="9">
        <f t="shared" si="419"/>
        <v>2016</v>
      </c>
      <c r="W3832" s="6">
        <f t="shared" si="418"/>
        <v>42517.740868055553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H3833" t="s">
        <v>8224</v>
      </c>
      <c r="I3833" t="s">
        <v>8246</v>
      </c>
      <c r="K3833">
        <v>1415222545</v>
      </c>
      <c r="L3833">
        <v>1413404545</v>
      </c>
      <c r="M3833" t="b">
        <v>0</v>
      </c>
      <c r="N3833">
        <v>9</v>
      </c>
      <c r="O3833" s="9">
        <f t="shared" si="413"/>
        <v>106.02200000000001</v>
      </c>
      <c r="P3833" s="12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t="b">
        <v>1</v>
      </c>
      <c r="T3833" t="s">
        <v>8271</v>
      </c>
      <c r="U3833" s="6">
        <f t="shared" si="417"/>
        <v>41927.848900462966</v>
      </c>
      <c r="V3833" s="9">
        <f t="shared" si="419"/>
        <v>2014</v>
      </c>
      <c r="W3833" s="6">
        <f t="shared" si="418"/>
        <v>41948.890567129631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H3834" t="s">
        <v>8224</v>
      </c>
      <c r="I3834" t="s">
        <v>8246</v>
      </c>
      <c r="K3834">
        <v>1455936335</v>
      </c>
      <c r="L3834">
        <v>1452048335</v>
      </c>
      <c r="M3834" t="b">
        <v>0</v>
      </c>
      <c r="N3834">
        <v>9</v>
      </c>
      <c r="O3834" s="9">
        <f t="shared" si="413"/>
        <v>104.66666666666667</v>
      </c>
      <c r="P3834" s="12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t="b">
        <v>1</v>
      </c>
      <c r="T3834" t="s">
        <v>8271</v>
      </c>
      <c r="U3834" s="6">
        <f t="shared" si="417"/>
        <v>42375.114988425921</v>
      </c>
      <c r="V3834" s="9">
        <f t="shared" si="419"/>
        <v>2016</v>
      </c>
      <c r="W3834" s="6">
        <f t="shared" si="418"/>
        <v>42420.114988425921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H3835" t="s">
        <v>8229</v>
      </c>
      <c r="I3835" t="s">
        <v>8251</v>
      </c>
      <c r="K3835">
        <v>1417460940</v>
      </c>
      <c r="L3835">
        <v>1416516972</v>
      </c>
      <c r="M3835" t="b">
        <v>0</v>
      </c>
      <c r="N3835">
        <v>20</v>
      </c>
      <c r="O3835" s="9">
        <f t="shared" si="413"/>
        <v>116.66666666666667</v>
      </c>
      <c r="P3835" s="12">
        <f t="shared" si="414"/>
        <v>70</v>
      </c>
      <c r="Q3835" t="str">
        <f t="shared" si="415"/>
        <v>theater</v>
      </c>
      <c r="R3835" t="str">
        <f t="shared" si="416"/>
        <v>plays</v>
      </c>
      <c r="S3835" t="b">
        <v>1</v>
      </c>
      <c r="T3835" t="s">
        <v>8271</v>
      </c>
      <c r="U3835" s="6">
        <f t="shared" si="417"/>
        <v>41963.872361111113</v>
      </c>
      <c r="V3835" s="9">
        <f t="shared" si="419"/>
        <v>2014</v>
      </c>
      <c r="W3835" s="6">
        <f t="shared" si="418"/>
        <v>41974.797916666663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H3836" t="s">
        <v>8225</v>
      </c>
      <c r="I3836" t="s">
        <v>8247</v>
      </c>
      <c r="K3836">
        <v>1434624067</v>
      </c>
      <c r="L3836">
        <v>1432032067</v>
      </c>
      <c r="M3836" t="b">
        <v>0</v>
      </c>
      <c r="N3836">
        <v>57</v>
      </c>
      <c r="O3836" s="9">
        <f t="shared" si="413"/>
        <v>109.03333333333333</v>
      </c>
      <c r="P3836" s="12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t="b">
        <v>1</v>
      </c>
      <c r="T3836" t="s">
        <v>8271</v>
      </c>
      <c r="U3836" s="6">
        <f t="shared" si="417"/>
        <v>42143.445219907408</v>
      </c>
      <c r="V3836" s="9">
        <f t="shared" si="419"/>
        <v>2015</v>
      </c>
      <c r="W3836" s="6">
        <f t="shared" si="418"/>
        <v>42173.445219907408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H3837" t="s">
        <v>8225</v>
      </c>
      <c r="I3837" t="s">
        <v>8247</v>
      </c>
      <c r="K3837">
        <v>1461278208</v>
      </c>
      <c r="L3837">
        <v>1459463808</v>
      </c>
      <c r="M3837" t="b">
        <v>0</v>
      </c>
      <c r="N3837">
        <v>8</v>
      </c>
      <c r="O3837" s="9">
        <f t="shared" si="413"/>
        <v>160</v>
      </c>
      <c r="P3837" s="12">
        <f t="shared" si="414"/>
        <v>40</v>
      </c>
      <c r="Q3837" t="str">
        <f t="shared" si="415"/>
        <v>theater</v>
      </c>
      <c r="R3837" t="str">
        <f t="shared" si="416"/>
        <v>plays</v>
      </c>
      <c r="S3837" t="b">
        <v>1</v>
      </c>
      <c r="T3837" t="s">
        <v>8271</v>
      </c>
      <c r="U3837" s="6">
        <f t="shared" si="417"/>
        <v>42460.94222222222</v>
      </c>
      <c r="V3837" s="9">
        <f t="shared" si="419"/>
        <v>2016</v>
      </c>
      <c r="W3837" s="6">
        <f t="shared" si="418"/>
        <v>42481.94222222222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H3838" t="s">
        <v>8224</v>
      </c>
      <c r="I3838" t="s">
        <v>8246</v>
      </c>
      <c r="K3838">
        <v>1470197340</v>
      </c>
      <c r="L3838">
        <v>1467497652</v>
      </c>
      <c r="M3838" t="b">
        <v>0</v>
      </c>
      <c r="N3838">
        <v>14</v>
      </c>
      <c r="O3838" s="9">
        <f t="shared" si="413"/>
        <v>112.5</v>
      </c>
      <c r="P3838" s="12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t="b">
        <v>1</v>
      </c>
      <c r="T3838" t="s">
        <v>8271</v>
      </c>
      <c r="U3838" s="6">
        <f t="shared" si="417"/>
        <v>42553.926527777774</v>
      </c>
      <c r="V3838" s="9">
        <f t="shared" si="419"/>
        <v>2016</v>
      </c>
      <c r="W3838" s="6">
        <f t="shared" si="418"/>
        <v>42585.172916666663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H3839" t="s">
        <v>8225</v>
      </c>
      <c r="I3839" t="s">
        <v>8247</v>
      </c>
      <c r="K3839">
        <v>1435947758</v>
      </c>
      <c r="L3839">
        <v>1432837358</v>
      </c>
      <c r="M3839" t="b">
        <v>0</v>
      </c>
      <c r="N3839">
        <v>17</v>
      </c>
      <c r="O3839" s="9">
        <f t="shared" si="413"/>
        <v>102.1</v>
      </c>
      <c r="P3839" s="12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t="b">
        <v>1</v>
      </c>
      <c r="T3839" t="s">
        <v>8271</v>
      </c>
      <c r="U3839" s="6">
        <f t="shared" si="417"/>
        <v>42152.765717592592</v>
      </c>
      <c r="V3839" s="9">
        <f t="shared" si="419"/>
        <v>2015</v>
      </c>
      <c r="W3839" s="6">
        <f t="shared" si="418"/>
        <v>42188.765717592592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H3840" t="s">
        <v>8235</v>
      </c>
      <c r="I3840" t="s">
        <v>8255</v>
      </c>
      <c r="K3840">
        <v>1432314209</v>
      </c>
      <c r="L3840">
        <v>1429722209</v>
      </c>
      <c r="M3840" t="b">
        <v>0</v>
      </c>
      <c r="N3840">
        <v>100</v>
      </c>
      <c r="O3840" s="9">
        <f t="shared" si="413"/>
        <v>100.824</v>
      </c>
      <c r="P3840" s="12">
        <f t="shared" si="414"/>
        <v>1008.24</v>
      </c>
      <c r="Q3840" t="str">
        <f t="shared" si="415"/>
        <v>theater</v>
      </c>
      <c r="R3840" t="str">
        <f t="shared" si="416"/>
        <v>plays</v>
      </c>
      <c r="S3840" t="b">
        <v>1</v>
      </c>
      <c r="T3840" t="s">
        <v>8271</v>
      </c>
      <c r="U3840" s="6">
        <f t="shared" si="417"/>
        <v>42116.710752314815</v>
      </c>
      <c r="V3840" s="9">
        <f t="shared" si="419"/>
        <v>2015</v>
      </c>
      <c r="W3840" s="6">
        <f t="shared" si="418"/>
        <v>42146.710752314815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H3841" t="s">
        <v>8224</v>
      </c>
      <c r="I3841" t="s">
        <v>8246</v>
      </c>
      <c r="K3841">
        <v>1438226724</v>
      </c>
      <c r="L3841">
        <v>1433042724</v>
      </c>
      <c r="M3841" t="b">
        <v>0</v>
      </c>
      <c r="N3841">
        <v>32</v>
      </c>
      <c r="O3841" s="9">
        <f t="shared" si="413"/>
        <v>101.25</v>
      </c>
      <c r="P3841" s="12">
        <f t="shared" si="414"/>
        <v>63.28125</v>
      </c>
      <c r="Q3841" t="str">
        <f t="shared" si="415"/>
        <v>theater</v>
      </c>
      <c r="R3841" t="str">
        <f t="shared" si="416"/>
        <v>plays</v>
      </c>
      <c r="S3841" t="b">
        <v>1</v>
      </c>
      <c r="T3841" t="s">
        <v>8271</v>
      </c>
      <c r="U3841" s="6">
        <f t="shared" si="417"/>
        <v>42155.142638888894</v>
      </c>
      <c r="V3841" s="9">
        <f t="shared" si="419"/>
        <v>2015</v>
      </c>
      <c r="W3841" s="6">
        <f t="shared" si="418"/>
        <v>42215.142638888894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H3842" t="s">
        <v>8225</v>
      </c>
      <c r="I3842" t="s">
        <v>8247</v>
      </c>
      <c r="K3842">
        <v>1459180229</v>
      </c>
      <c r="L3842">
        <v>1457023829</v>
      </c>
      <c r="M3842" t="b">
        <v>0</v>
      </c>
      <c r="N3842">
        <v>3</v>
      </c>
      <c r="O3842" s="9">
        <f t="shared" si="413"/>
        <v>6500</v>
      </c>
      <c r="P3842" s="12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t="b">
        <v>1</v>
      </c>
      <c r="T3842" t="s">
        <v>8271</v>
      </c>
      <c r="U3842" s="6">
        <f t="shared" si="417"/>
        <v>42432.701724537037</v>
      </c>
      <c r="V3842" s="9">
        <f t="shared" si="419"/>
        <v>2016</v>
      </c>
      <c r="W3842" s="6">
        <f t="shared" si="418"/>
        <v>42457.660057870366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H3843" t="s">
        <v>8224</v>
      </c>
      <c r="I3843" t="s">
        <v>8246</v>
      </c>
      <c r="K3843">
        <v>1405882287</v>
      </c>
      <c r="L3843">
        <v>1400698287</v>
      </c>
      <c r="M3843" t="b">
        <v>1</v>
      </c>
      <c r="N3843">
        <v>34</v>
      </c>
      <c r="O3843" s="9">
        <f t="shared" ref="O3843:O3906" si="420">E3843*100/D3843</f>
        <v>8.7200000000000006</v>
      </c>
      <c r="P3843" s="12">
        <f t="shared" ref="P3843:P3906" si="421">IF(N3843=0,0,E3843/N3843)</f>
        <v>25.647058823529413</v>
      </c>
      <c r="Q3843" t="str">
        <f t="shared" ref="Q3843:Q3906" si="422">LEFT(T3843,FIND("/",T3843)-1)</f>
        <v>theater</v>
      </c>
      <c r="R3843" t="str">
        <f t="shared" ref="R3843:R3906" si="423">RIGHT(T3843,LEN(T3843)-FIND("/",T3843))</f>
        <v>plays</v>
      </c>
      <c r="S3843" t="b">
        <v>0</v>
      </c>
      <c r="T3843" t="s">
        <v>8271</v>
      </c>
      <c r="U3843" s="6">
        <f t="shared" ref="U3843:U3906" si="424">(L3843/86400)+DATE(1970,1,1)</f>
        <v>41780.785729166666</v>
      </c>
      <c r="V3843" s="9">
        <f t="shared" si="419"/>
        <v>2014</v>
      </c>
      <c r="W3843" s="6">
        <f t="shared" ref="W3843:W3906" si="425">(K3843/86400)+DATE(1970,1,1)</f>
        <v>41840.785729166666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H3844" t="s">
        <v>8225</v>
      </c>
      <c r="I3844" t="s">
        <v>8247</v>
      </c>
      <c r="K3844">
        <v>1399809052</v>
      </c>
      <c r="L3844">
        <v>1397217052</v>
      </c>
      <c r="M3844" t="b">
        <v>1</v>
      </c>
      <c r="N3844">
        <v>23</v>
      </c>
      <c r="O3844" s="9">
        <f t="shared" si="420"/>
        <v>21.94</v>
      </c>
      <c r="P3844" s="12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t="b">
        <v>0</v>
      </c>
      <c r="T3844" t="s">
        <v>8271</v>
      </c>
      <c r="U3844" s="6">
        <f t="shared" si="424"/>
        <v>41740.493657407409</v>
      </c>
      <c r="V3844" s="9">
        <f t="shared" ref="V3844:V3907" si="426">YEAR(U3844)</f>
        <v>2014</v>
      </c>
      <c r="W3844" s="6">
        <f t="shared" si="425"/>
        <v>41770.493657407409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H3845" t="s">
        <v>8224</v>
      </c>
      <c r="I3845" t="s">
        <v>8246</v>
      </c>
      <c r="K3845">
        <v>1401587064</v>
      </c>
      <c r="L3845">
        <v>1399427064</v>
      </c>
      <c r="M3845" t="b">
        <v>1</v>
      </c>
      <c r="N3845">
        <v>19</v>
      </c>
      <c r="O3845" s="9">
        <f t="shared" si="420"/>
        <v>21.3</v>
      </c>
      <c r="P3845" s="12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t="b">
        <v>0</v>
      </c>
      <c r="T3845" t="s">
        <v>8271</v>
      </c>
      <c r="U3845" s="6">
        <f t="shared" si="424"/>
        <v>41766.072500000002</v>
      </c>
      <c r="V3845" s="9">
        <f t="shared" si="426"/>
        <v>2014</v>
      </c>
      <c r="W3845" s="6">
        <f t="shared" si="425"/>
        <v>41791.072500000002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H3846" t="s">
        <v>8224</v>
      </c>
      <c r="I3846" t="s">
        <v>8246</v>
      </c>
      <c r="K3846">
        <v>1401778740</v>
      </c>
      <c r="L3846">
        <v>1399474134</v>
      </c>
      <c r="M3846" t="b">
        <v>1</v>
      </c>
      <c r="N3846">
        <v>50</v>
      </c>
      <c r="O3846" s="9">
        <f t="shared" si="420"/>
        <v>41.489795918367349</v>
      </c>
      <c r="P3846" s="12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t="b">
        <v>0</v>
      </c>
      <c r="T3846" t="s">
        <v>8271</v>
      </c>
      <c r="U3846" s="6">
        <f t="shared" si="424"/>
        <v>41766.617291666669</v>
      </c>
      <c r="V3846" s="9">
        <f t="shared" si="426"/>
        <v>2014</v>
      </c>
      <c r="W3846" s="6">
        <f t="shared" si="425"/>
        <v>41793.290972222225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H3847" t="s">
        <v>8224</v>
      </c>
      <c r="I3847" t="s">
        <v>8246</v>
      </c>
      <c r="K3847">
        <v>1443711774</v>
      </c>
      <c r="L3847">
        <v>1441119774</v>
      </c>
      <c r="M3847" t="b">
        <v>1</v>
      </c>
      <c r="N3847">
        <v>12</v>
      </c>
      <c r="O3847" s="9">
        <f t="shared" si="420"/>
        <v>2.105</v>
      </c>
      <c r="P3847" s="12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t="b">
        <v>0</v>
      </c>
      <c r="T3847" t="s">
        <v>8271</v>
      </c>
      <c r="U3847" s="6">
        <f t="shared" si="424"/>
        <v>42248.627013888894</v>
      </c>
      <c r="V3847" s="9">
        <f t="shared" si="426"/>
        <v>2015</v>
      </c>
      <c r="W3847" s="6">
        <f t="shared" si="425"/>
        <v>42278.627013888894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H3848" t="s">
        <v>8224</v>
      </c>
      <c r="I3848" t="s">
        <v>8246</v>
      </c>
      <c r="K3848">
        <v>1412405940</v>
      </c>
      <c r="L3848">
        <v>1409721542</v>
      </c>
      <c r="M3848" t="b">
        <v>1</v>
      </c>
      <c r="N3848">
        <v>8</v>
      </c>
      <c r="O3848" s="9">
        <f t="shared" si="420"/>
        <v>2.7</v>
      </c>
      <c r="P3848" s="12">
        <f t="shared" si="421"/>
        <v>23.625</v>
      </c>
      <c r="Q3848" t="str">
        <f t="shared" si="422"/>
        <v>theater</v>
      </c>
      <c r="R3848" t="str">
        <f t="shared" si="423"/>
        <v>plays</v>
      </c>
      <c r="S3848" t="b">
        <v>0</v>
      </c>
      <c r="T3848" t="s">
        <v>8271</v>
      </c>
      <c r="U3848" s="6">
        <f t="shared" si="424"/>
        <v>41885.221550925926</v>
      </c>
      <c r="V3848" s="9">
        <f t="shared" si="426"/>
        <v>2014</v>
      </c>
      <c r="W3848" s="6">
        <f t="shared" si="425"/>
        <v>41916.290972222225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H3849" t="s">
        <v>8224</v>
      </c>
      <c r="I3849" t="s">
        <v>8246</v>
      </c>
      <c r="K3849">
        <v>1437283391</v>
      </c>
      <c r="L3849">
        <v>1433395391</v>
      </c>
      <c r="M3849" t="b">
        <v>1</v>
      </c>
      <c r="N3849">
        <v>9</v>
      </c>
      <c r="O3849" s="9">
        <f t="shared" si="420"/>
        <v>16.161904761904761</v>
      </c>
      <c r="P3849" s="12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t="b">
        <v>0</v>
      </c>
      <c r="T3849" t="s">
        <v>8271</v>
      </c>
      <c r="U3849" s="6">
        <f t="shared" si="424"/>
        <v>42159.224432870367</v>
      </c>
      <c r="V3849" s="9">
        <f t="shared" si="426"/>
        <v>2015</v>
      </c>
      <c r="W3849" s="6">
        <f t="shared" si="425"/>
        <v>42204.224432870367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H3850" t="s">
        <v>8224</v>
      </c>
      <c r="I3850" t="s">
        <v>8246</v>
      </c>
      <c r="K3850">
        <v>1445196989</v>
      </c>
      <c r="L3850">
        <v>1442604989</v>
      </c>
      <c r="M3850" t="b">
        <v>1</v>
      </c>
      <c r="N3850">
        <v>43</v>
      </c>
      <c r="O3850" s="9">
        <f t="shared" si="420"/>
        <v>16.376923076923077</v>
      </c>
      <c r="P3850" s="12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t="b">
        <v>0</v>
      </c>
      <c r="T3850" t="s">
        <v>8271</v>
      </c>
      <c r="U3850" s="6">
        <f t="shared" si="424"/>
        <v>42265.817002314812</v>
      </c>
      <c r="V3850" s="9">
        <f t="shared" si="426"/>
        <v>2015</v>
      </c>
      <c r="W3850" s="6">
        <f t="shared" si="425"/>
        <v>42295.817002314812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H3851" t="s">
        <v>8236</v>
      </c>
      <c r="I3851" t="s">
        <v>8249</v>
      </c>
      <c r="K3851">
        <v>1434047084</v>
      </c>
      <c r="L3851">
        <v>1431455084</v>
      </c>
      <c r="M3851" t="b">
        <v>1</v>
      </c>
      <c r="N3851">
        <v>28</v>
      </c>
      <c r="O3851" s="9">
        <f t="shared" si="420"/>
        <v>7.043333333333333</v>
      </c>
      <c r="P3851" s="12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t="b">
        <v>0</v>
      </c>
      <c r="T3851" t="s">
        <v>8271</v>
      </c>
      <c r="U3851" s="6">
        <f t="shared" si="424"/>
        <v>42136.767175925925</v>
      </c>
      <c r="V3851" s="9">
        <f t="shared" si="426"/>
        <v>2015</v>
      </c>
      <c r="W3851" s="6">
        <f t="shared" si="425"/>
        <v>42166.767175925925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H3852" t="s">
        <v>8224</v>
      </c>
      <c r="I3852" t="s">
        <v>8246</v>
      </c>
      <c r="K3852">
        <v>1420081143</v>
      </c>
      <c r="L3852">
        <v>1417489143</v>
      </c>
      <c r="M3852" t="b">
        <v>1</v>
      </c>
      <c r="N3852">
        <v>4</v>
      </c>
      <c r="O3852" s="9">
        <f t="shared" si="420"/>
        <v>3.8</v>
      </c>
      <c r="P3852" s="12">
        <f t="shared" si="421"/>
        <v>9.5</v>
      </c>
      <c r="Q3852" t="str">
        <f t="shared" si="422"/>
        <v>theater</v>
      </c>
      <c r="R3852" t="str">
        <f t="shared" si="423"/>
        <v>plays</v>
      </c>
      <c r="S3852" t="b">
        <v>0</v>
      </c>
      <c r="T3852" t="s">
        <v>8271</v>
      </c>
      <c r="U3852" s="6">
        <f t="shared" si="424"/>
        <v>41975.124340277776</v>
      </c>
      <c r="V3852" s="9">
        <f t="shared" si="426"/>
        <v>2014</v>
      </c>
      <c r="W3852" s="6">
        <f t="shared" si="425"/>
        <v>42005.124340277776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H3853" t="s">
        <v>8225</v>
      </c>
      <c r="I3853" t="s">
        <v>8247</v>
      </c>
      <c r="K3853">
        <v>1437129179</v>
      </c>
      <c r="L3853">
        <v>1434537179</v>
      </c>
      <c r="M3853" t="b">
        <v>1</v>
      </c>
      <c r="N3853">
        <v>24</v>
      </c>
      <c r="O3853" s="9">
        <f t="shared" si="420"/>
        <v>34.08</v>
      </c>
      <c r="P3853" s="12">
        <f t="shared" si="421"/>
        <v>35.5</v>
      </c>
      <c r="Q3853" t="str">
        <f t="shared" si="422"/>
        <v>theater</v>
      </c>
      <c r="R3853" t="str">
        <f t="shared" si="423"/>
        <v>plays</v>
      </c>
      <c r="S3853" t="b">
        <v>0</v>
      </c>
      <c r="T3853" t="s">
        <v>8271</v>
      </c>
      <c r="U3853" s="6">
        <f t="shared" si="424"/>
        <v>42172.439571759256</v>
      </c>
      <c r="V3853" s="9">
        <f t="shared" si="426"/>
        <v>2015</v>
      </c>
      <c r="W3853" s="6">
        <f t="shared" si="425"/>
        <v>42202.439571759256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H3854" t="s">
        <v>8224</v>
      </c>
      <c r="I3854" t="s">
        <v>8246</v>
      </c>
      <c r="K3854">
        <v>1427427276</v>
      </c>
      <c r="L3854">
        <v>1425270876</v>
      </c>
      <c r="M3854" t="b">
        <v>0</v>
      </c>
      <c r="N3854">
        <v>2</v>
      </c>
      <c r="O3854" s="9">
        <f t="shared" si="420"/>
        <v>0.2</v>
      </c>
      <c r="P3854" s="12">
        <f t="shared" si="421"/>
        <v>10</v>
      </c>
      <c r="Q3854" t="str">
        <f t="shared" si="422"/>
        <v>theater</v>
      </c>
      <c r="R3854" t="str">
        <f t="shared" si="423"/>
        <v>plays</v>
      </c>
      <c r="S3854" t="b">
        <v>0</v>
      </c>
      <c r="T3854" t="s">
        <v>8271</v>
      </c>
      <c r="U3854" s="6">
        <f t="shared" si="424"/>
        <v>42065.190694444449</v>
      </c>
      <c r="V3854" s="9">
        <f t="shared" si="426"/>
        <v>2015</v>
      </c>
      <c r="W3854" s="6">
        <f t="shared" si="425"/>
        <v>42090.149027777778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H3855" t="s">
        <v>8224</v>
      </c>
      <c r="I3855" t="s">
        <v>8246</v>
      </c>
      <c r="K3855">
        <v>1409602178</v>
      </c>
      <c r="L3855">
        <v>1406578178</v>
      </c>
      <c r="M3855" t="b">
        <v>0</v>
      </c>
      <c r="N3855">
        <v>2</v>
      </c>
      <c r="O3855" s="9">
        <f t="shared" si="420"/>
        <v>2.5999999999999999E-2</v>
      </c>
      <c r="P3855" s="12">
        <f t="shared" si="421"/>
        <v>13</v>
      </c>
      <c r="Q3855" t="str">
        <f t="shared" si="422"/>
        <v>theater</v>
      </c>
      <c r="R3855" t="str">
        <f t="shared" si="423"/>
        <v>plays</v>
      </c>
      <c r="S3855" t="b">
        <v>0</v>
      </c>
      <c r="T3855" t="s">
        <v>8271</v>
      </c>
      <c r="U3855" s="6">
        <f t="shared" si="424"/>
        <v>41848.84002314815</v>
      </c>
      <c r="V3855" s="9">
        <f t="shared" si="426"/>
        <v>2014</v>
      </c>
      <c r="W3855" s="6">
        <f t="shared" si="425"/>
        <v>41883.84002314815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H3856" t="s">
        <v>8224</v>
      </c>
      <c r="I3856" t="s">
        <v>8246</v>
      </c>
      <c r="K3856">
        <v>1431206058</v>
      </c>
      <c r="L3856">
        <v>1428614058</v>
      </c>
      <c r="M3856" t="b">
        <v>0</v>
      </c>
      <c r="N3856">
        <v>20</v>
      </c>
      <c r="O3856" s="9">
        <f t="shared" si="420"/>
        <v>16.254545454545454</v>
      </c>
      <c r="P3856" s="12">
        <f t="shared" si="421"/>
        <v>89.4</v>
      </c>
      <c r="Q3856" t="str">
        <f t="shared" si="422"/>
        <v>theater</v>
      </c>
      <c r="R3856" t="str">
        <f t="shared" si="423"/>
        <v>plays</v>
      </c>
      <c r="S3856" t="b">
        <v>0</v>
      </c>
      <c r="T3856" t="s">
        <v>8271</v>
      </c>
      <c r="U3856" s="6">
        <f t="shared" si="424"/>
        <v>42103.884930555556</v>
      </c>
      <c r="V3856" s="9">
        <f t="shared" si="426"/>
        <v>2015</v>
      </c>
      <c r="W3856" s="6">
        <f t="shared" si="425"/>
        <v>42133.884930555556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H3857" t="s">
        <v>8224</v>
      </c>
      <c r="I3857" t="s">
        <v>8246</v>
      </c>
      <c r="K3857">
        <v>1427408271</v>
      </c>
      <c r="L3857">
        <v>1424819871</v>
      </c>
      <c r="M3857" t="b">
        <v>0</v>
      </c>
      <c r="N3857">
        <v>1</v>
      </c>
      <c r="O3857" s="9">
        <f t="shared" si="420"/>
        <v>2.5</v>
      </c>
      <c r="P3857" s="12">
        <f t="shared" si="421"/>
        <v>25</v>
      </c>
      <c r="Q3857" t="str">
        <f t="shared" si="422"/>
        <v>theater</v>
      </c>
      <c r="R3857" t="str">
        <f t="shared" si="423"/>
        <v>plays</v>
      </c>
      <c r="S3857" t="b">
        <v>0</v>
      </c>
      <c r="T3857" t="s">
        <v>8271</v>
      </c>
      <c r="U3857" s="6">
        <f t="shared" si="424"/>
        <v>42059.970729166671</v>
      </c>
      <c r="V3857" s="9">
        <f t="shared" si="426"/>
        <v>2015</v>
      </c>
      <c r="W3857" s="6">
        <f t="shared" si="425"/>
        <v>42089.929062499999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H3858" t="s">
        <v>8224</v>
      </c>
      <c r="I3858" t="s">
        <v>8246</v>
      </c>
      <c r="K3858">
        <v>1425833403</v>
      </c>
      <c r="L3858">
        <v>1423245003</v>
      </c>
      <c r="M3858" t="b">
        <v>0</v>
      </c>
      <c r="N3858">
        <v>1</v>
      </c>
      <c r="O3858" s="9">
        <f t="shared" si="420"/>
        <v>0.02</v>
      </c>
      <c r="P3858" s="12">
        <f t="shared" si="421"/>
        <v>1</v>
      </c>
      <c r="Q3858" t="str">
        <f t="shared" si="422"/>
        <v>theater</v>
      </c>
      <c r="R3858" t="str">
        <f t="shared" si="423"/>
        <v>plays</v>
      </c>
      <c r="S3858" t="b">
        <v>0</v>
      </c>
      <c r="T3858" t="s">
        <v>8271</v>
      </c>
      <c r="U3858" s="6">
        <f t="shared" si="424"/>
        <v>42041.743090277778</v>
      </c>
      <c r="V3858" s="9">
        <f t="shared" si="426"/>
        <v>2015</v>
      </c>
      <c r="W3858" s="6">
        <f t="shared" si="425"/>
        <v>42071.701423611114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H3859" t="s">
        <v>8224</v>
      </c>
      <c r="I3859" t="s">
        <v>8246</v>
      </c>
      <c r="K3859">
        <v>1406913120</v>
      </c>
      <c r="L3859">
        <v>1404927690</v>
      </c>
      <c r="M3859" t="b">
        <v>0</v>
      </c>
      <c r="N3859">
        <v>4</v>
      </c>
      <c r="O3859" s="9">
        <f t="shared" si="420"/>
        <v>5.2</v>
      </c>
      <c r="P3859" s="12">
        <f t="shared" si="421"/>
        <v>65</v>
      </c>
      <c r="Q3859" t="str">
        <f t="shared" si="422"/>
        <v>theater</v>
      </c>
      <c r="R3859" t="str">
        <f t="shared" si="423"/>
        <v>plays</v>
      </c>
      <c r="S3859" t="b">
        <v>0</v>
      </c>
      <c r="T3859" t="s">
        <v>8271</v>
      </c>
      <c r="U3859" s="6">
        <f t="shared" si="424"/>
        <v>41829.73715277778</v>
      </c>
      <c r="V3859" s="9">
        <f t="shared" si="426"/>
        <v>2014</v>
      </c>
      <c r="W3859" s="6">
        <f t="shared" si="425"/>
        <v>41852.716666666667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H3860" t="s">
        <v>8225</v>
      </c>
      <c r="I3860" t="s">
        <v>8247</v>
      </c>
      <c r="K3860">
        <v>1432328400</v>
      </c>
      <c r="L3860">
        <v>1430734844</v>
      </c>
      <c r="M3860" t="b">
        <v>0</v>
      </c>
      <c r="N3860">
        <v>1</v>
      </c>
      <c r="O3860" s="9">
        <f t="shared" si="420"/>
        <v>2</v>
      </c>
      <c r="P3860" s="12">
        <f t="shared" si="421"/>
        <v>10</v>
      </c>
      <c r="Q3860" t="str">
        <f t="shared" si="422"/>
        <v>theater</v>
      </c>
      <c r="R3860" t="str">
        <f t="shared" si="423"/>
        <v>plays</v>
      </c>
      <c r="S3860" t="b">
        <v>0</v>
      </c>
      <c r="T3860" t="s">
        <v>8271</v>
      </c>
      <c r="U3860" s="6">
        <f t="shared" si="424"/>
        <v>42128.431064814809</v>
      </c>
      <c r="V3860" s="9">
        <f t="shared" si="426"/>
        <v>2015</v>
      </c>
      <c r="W3860" s="6">
        <f t="shared" si="425"/>
        <v>42146.875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H3861" t="s">
        <v>8224</v>
      </c>
      <c r="I3861" t="s">
        <v>8246</v>
      </c>
      <c r="K3861">
        <v>1403730000</v>
      </c>
      <c r="L3861">
        <v>1401485207</v>
      </c>
      <c r="M3861" t="b">
        <v>0</v>
      </c>
      <c r="N3861">
        <v>1</v>
      </c>
      <c r="O3861" s="9">
        <f t="shared" si="420"/>
        <v>0.04</v>
      </c>
      <c r="P3861" s="12">
        <f t="shared" si="421"/>
        <v>1</v>
      </c>
      <c r="Q3861" t="str">
        <f t="shared" si="422"/>
        <v>theater</v>
      </c>
      <c r="R3861" t="str">
        <f t="shared" si="423"/>
        <v>plays</v>
      </c>
      <c r="S3861" t="b">
        <v>0</v>
      </c>
      <c r="T3861" t="s">
        <v>8271</v>
      </c>
      <c r="U3861" s="6">
        <f t="shared" si="424"/>
        <v>41789.893599537041</v>
      </c>
      <c r="V3861" s="9">
        <f t="shared" si="426"/>
        <v>2014</v>
      </c>
      <c r="W3861" s="6">
        <f t="shared" si="425"/>
        <v>41815.875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H3862" t="s">
        <v>8224</v>
      </c>
      <c r="I3862" t="s">
        <v>8246</v>
      </c>
      <c r="K3862">
        <v>1407858710</v>
      </c>
      <c r="L3862">
        <v>1405266710</v>
      </c>
      <c r="M3862" t="b">
        <v>0</v>
      </c>
      <c r="N3862">
        <v>13</v>
      </c>
      <c r="O3862" s="9">
        <f t="shared" si="420"/>
        <v>17.666666666666668</v>
      </c>
      <c r="P3862" s="1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t="b">
        <v>0</v>
      </c>
      <c r="T3862" t="s">
        <v>8271</v>
      </c>
      <c r="U3862" s="6">
        <f t="shared" si="424"/>
        <v>41833.660995370374</v>
      </c>
      <c r="V3862" s="9">
        <f t="shared" si="426"/>
        <v>2014</v>
      </c>
      <c r="W3862" s="6">
        <f t="shared" si="425"/>
        <v>41863.660995370374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H3863" t="s">
        <v>8224</v>
      </c>
      <c r="I3863" t="s">
        <v>8246</v>
      </c>
      <c r="K3863">
        <v>1415828820</v>
      </c>
      <c r="L3863">
        <v>1412258977</v>
      </c>
      <c r="M3863" t="b">
        <v>0</v>
      </c>
      <c r="N3863">
        <v>1</v>
      </c>
      <c r="O3863" s="9">
        <f t="shared" si="420"/>
        <v>5</v>
      </c>
      <c r="P3863" s="12">
        <f t="shared" si="421"/>
        <v>100</v>
      </c>
      <c r="Q3863" t="str">
        <f t="shared" si="422"/>
        <v>theater</v>
      </c>
      <c r="R3863" t="str">
        <f t="shared" si="423"/>
        <v>plays</v>
      </c>
      <c r="S3863" t="b">
        <v>0</v>
      </c>
      <c r="T3863" t="s">
        <v>8271</v>
      </c>
      <c r="U3863" s="6">
        <f t="shared" si="424"/>
        <v>41914.590011574073</v>
      </c>
      <c r="V3863" s="9">
        <f t="shared" si="426"/>
        <v>2014</v>
      </c>
      <c r="W3863" s="6">
        <f t="shared" si="425"/>
        <v>41955.907638888893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H3864" t="s">
        <v>8224</v>
      </c>
      <c r="I3864" t="s">
        <v>8246</v>
      </c>
      <c r="K3864">
        <v>1473699540</v>
      </c>
      <c r="L3864">
        <v>1472451356</v>
      </c>
      <c r="M3864" t="b">
        <v>0</v>
      </c>
      <c r="N3864">
        <v>1</v>
      </c>
      <c r="O3864" s="9">
        <f t="shared" si="420"/>
        <v>1.3333333333333334E-2</v>
      </c>
      <c r="P3864" s="12">
        <f t="shared" si="421"/>
        <v>1</v>
      </c>
      <c r="Q3864" t="str">
        <f t="shared" si="422"/>
        <v>theater</v>
      </c>
      <c r="R3864" t="str">
        <f t="shared" si="423"/>
        <v>plays</v>
      </c>
      <c r="S3864" t="b">
        <v>0</v>
      </c>
      <c r="T3864" t="s">
        <v>8271</v>
      </c>
      <c r="U3864" s="6">
        <f t="shared" si="424"/>
        <v>42611.261064814811</v>
      </c>
      <c r="V3864" s="9">
        <f t="shared" si="426"/>
        <v>2016</v>
      </c>
      <c r="W3864" s="6">
        <f t="shared" si="425"/>
        <v>42625.707638888889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H3865" t="s">
        <v>8224</v>
      </c>
      <c r="I3865" t="s">
        <v>8246</v>
      </c>
      <c r="K3865">
        <v>1446739905</v>
      </c>
      <c r="L3865">
        <v>1441552305</v>
      </c>
      <c r="M3865" t="b">
        <v>0</v>
      </c>
      <c r="N3865">
        <v>0</v>
      </c>
      <c r="O3865" s="9">
        <f t="shared" si="420"/>
        <v>0</v>
      </c>
      <c r="P3865" s="12">
        <f t="shared" si="421"/>
        <v>0</v>
      </c>
      <c r="Q3865" t="str">
        <f t="shared" si="422"/>
        <v>theater</v>
      </c>
      <c r="R3865" t="str">
        <f t="shared" si="423"/>
        <v>plays</v>
      </c>
      <c r="S3865" t="b">
        <v>0</v>
      </c>
      <c r="T3865" t="s">
        <v>8271</v>
      </c>
      <c r="U3865" s="6">
        <f t="shared" si="424"/>
        <v>42253.633159722223</v>
      </c>
      <c r="V3865" s="9">
        <f t="shared" si="426"/>
        <v>2015</v>
      </c>
      <c r="W3865" s="6">
        <f t="shared" si="425"/>
        <v>42313.674826388888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H3866" t="s">
        <v>8224</v>
      </c>
      <c r="I3866" t="s">
        <v>8246</v>
      </c>
      <c r="K3866">
        <v>1447799054</v>
      </c>
      <c r="L3866">
        <v>1445203454</v>
      </c>
      <c r="M3866" t="b">
        <v>0</v>
      </c>
      <c r="N3866">
        <v>3</v>
      </c>
      <c r="O3866" s="9">
        <f t="shared" si="420"/>
        <v>1.2</v>
      </c>
      <c r="P3866" s="12">
        <f t="shared" si="421"/>
        <v>20</v>
      </c>
      <c r="Q3866" t="str">
        <f t="shared" si="422"/>
        <v>theater</v>
      </c>
      <c r="R3866" t="str">
        <f t="shared" si="423"/>
        <v>plays</v>
      </c>
      <c r="S3866" t="b">
        <v>0</v>
      </c>
      <c r="T3866" t="s">
        <v>8271</v>
      </c>
      <c r="U3866" s="6">
        <f t="shared" si="424"/>
        <v>42295.891828703709</v>
      </c>
      <c r="V3866" s="9">
        <f t="shared" si="426"/>
        <v>2015</v>
      </c>
      <c r="W3866" s="6">
        <f t="shared" si="425"/>
        <v>42325.933495370366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H3867" t="s">
        <v>8229</v>
      </c>
      <c r="I3867" t="s">
        <v>8251</v>
      </c>
      <c r="K3867">
        <v>1409376600</v>
      </c>
      <c r="L3867">
        <v>1405957098</v>
      </c>
      <c r="M3867" t="b">
        <v>0</v>
      </c>
      <c r="N3867">
        <v>14</v>
      </c>
      <c r="O3867" s="9">
        <f t="shared" si="420"/>
        <v>26.937422295897225</v>
      </c>
      <c r="P3867" s="12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t="b">
        <v>0</v>
      </c>
      <c r="T3867" t="s">
        <v>8271</v>
      </c>
      <c r="U3867" s="6">
        <f t="shared" si="424"/>
        <v>41841.651597222226</v>
      </c>
      <c r="V3867" s="9">
        <f t="shared" si="426"/>
        <v>2014</v>
      </c>
      <c r="W3867" s="6">
        <f t="shared" si="425"/>
        <v>41881.229166666664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H3868" t="s">
        <v>8224</v>
      </c>
      <c r="I3868" t="s">
        <v>8246</v>
      </c>
      <c r="K3868">
        <v>1458703740</v>
      </c>
      <c r="L3868">
        <v>1454453021</v>
      </c>
      <c r="M3868" t="b">
        <v>0</v>
      </c>
      <c r="N3868">
        <v>2</v>
      </c>
      <c r="O3868" s="9">
        <f t="shared" si="420"/>
        <v>0.55000000000000004</v>
      </c>
      <c r="P3868" s="12">
        <f t="shared" si="421"/>
        <v>5.5</v>
      </c>
      <c r="Q3868" t="str">
        <f t="shared" si="422"/>
        <v>theater</v>
      </c>
      <c r="R3868" t="str">
        <f t="shared" si="423"/>
        <v>plays</v>
      </c>
      <c r="S3868" t="b">
        <v>0</v>
      </c>
      <c r="T3868" t="s">
        <v>8271</v>
      </c>
      <c r="U3868" s="6">
        <f t="shared" si="424"/>
        <v>42402.947002314817</v>
      </c>
      <c r="V3868" s="9">
        <f t="shared" si="426"/>
        <v>2016</v>
      </c>
      <c r="W3868" s="6">
        <f t="shared" si="425"/>
        <v>42452.145138888889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H3869" t="s">
        <v>8224</v>
      </c>
      <c r="I3869" t="s">
        <v>8246</v>
      </c>
      <c r="K3869">
        <v>1466278339</v>
      </c>
      <c r="L3869">
        <v>1463686339</v>
      </c>
      <c r="M3869" t="b">
        <v>0</v>
      </c>
      <c r="N3869">
        <v>5</v>
      </c>
      <c r="O3869" s="9">
        <f t="shared" si="420"/>
        <v>12.55</v>
      </c>
      <c r="P3869" s="12">
        <f t="shared" si="421"/>
        <v>50.2</v>
      </c>
      <c r="Q3869" t="str">
        <f t="shared" si="422"/>
        <v>theater</v>
      </c>
      <c r="R3869" t="str">
        <f t="shared" si="423"/>
        <v>plays</v>
      </c>
      <c r="S3869" t="b">
        <v>0</v>
      </c>
      <c r="T3869" t="s">
        <v>8271</v>
      </c>
      <c r="U3869" s="6">
        <f t="shared" si="424"/>
        <v>42509.814108796301</v>
      </c>
      <c r="V3869" s="9">
        <f t="shared" si="426"/>
        <v>2016</v>
      </c>
      <c r="W3869" s="6">
        <f t="shared" si="425"/>
        <v>42539.814108796301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H3870" t="s">
        <v>8225</v>
      </c>
      <c r="I3870" t="s">
        <v>8247</v>
      </c>
      <c r="K3870">
        <v>1410191405</v>
      </c>
      <c r="L3870">
        <v>1408031405</v>
      </c>
      <c r="M3870" t="b">
        <v>0</v>
      </c>
      <c r="N3870">
        <v>1</v>
      </c>
      <c r="O3870" s="9">
        <f t="shared" si="420"/>
        <v>0.2</v>
      </c>
      <c r="P3870" s="12">
        <f t="shared" si="421"/>
        <v>10</v>
      </c>
      <c r="Q3870" t="str">
        <f t="shared" si="422"/>
        <v>theater</v>
      </c>
      <c r="R3870" t="str">
        <f t="shared" si="423"/>
        <v>musical</v>
      </c>
      <c r="S3870" t="b">
        <v>0</v>
      </c>
      <c r="T3870" t="s">
        <v>8305</v>
      </c>
      <c r="U3870" s="6">
        <f t="shared" si="424"/>
        <v>41865.659780092596</v>
      </c>
      <c r="V3870" s="9">
        <f t="shared" si="426"/>
        <v>2014</v>
      </c>
      <c r="W3870" s="6">
        <f t="shared" si="425"/>
        <v>41890.659780092596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H3871" t="s">
        <v>8224</v>
      </c>
      <c r="I3871" t="s">
        <v>8246</v>
      </c>
      <c r="K3871">
        <v>1426302660</v>
      </c>
      <c r="L3871">
        <v>1423761792</v>
      </c>
      <c r="M3871" t="b">
        <v>0</v>
      </c>
      <c r="N3871">
        <v>15</v>
      </c>
      <c r="O3871" s="9">
        <f t="shared" si="420"/>
        <v>3.4474868431088401</v>
      </c>
      <c r="P3871" s="12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t="b">
        <v>0</v>
      </c>
      <c r="T3871" t="s">
        <v>8305</v>
      </c>
      <c r="U3871" s="6">
        <f t="shared" si="424"/>
        <v>42047.724444444444</v>
      </c>
      <c r="V3871" s="9">
        <f t="shared" si="426"/>
        <v>2015</v>
      </c>
      <c r="W3871" s="6">
        <f t="shared" si="425"/>
        <v>42077.132638888885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H3872" t="s">
        <v>8224</v>
      </c>
      <c r="I3872" t="s">
        <v>8246</v>
      </c>
      <c r="K3872">
        <v>1404360478</v>
      </c>
      <c r="L3872">
        <v>1401768478</v>
      </c>
      <c r="M3872" t="b">
        <v>0</v>
      </c>
      <c r="N3872">
        <v>10</v>
      </c>
      <c r="O3872" s="9">
        <f t="shared" si="420"/>
        <v>15</v>
      </c>
      <c r="P3872" s="12">
        <f t="shared" si="421"/>
        <v>150</v>
      </c>
      <c r="Q3872" t="str">
        <f t="shared" si="422"/>
        <v>theater</v>
      </c>
      <c r="R3872" t="str">
        <f t="shared" si="423"/>
        <v>musical</v>
      </c>
      <c r="S3872" t="b">
        <v>0</v>
      </c>
      <c r="T3872" t="s">
        <v>8305</v>
      </c>
      <c r="U3872" s="6">
        <f t="shared" si="424"/>
        <v>41793.172199074077</v>
      </c>
      <c r="V3872" s="9">
        <f t="shared" si="426"/>
        <v>2014</v>
      </c>
      <c r="W3872" s="6">
        <f t="shared" si="425"/>
        <v>41823.172199074077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H3873" t="s">
        <v>8224</v>
      </c>
      <c r="I3873" t="s">
        <v>8246</v>
      </c>
      <c r="K3873">
        <v>1490809450</v>
      </c>
      <c r="L3873">
        <v>1485629050</v>
      </c>
      <c r="M3873" t="b">
        <v>0</v>
      </c>
      <c r="N3873">
        <v>3</v>
      </c>
      <c r="O3873" s="9">
        <f t="shared" si="420"/>
        <v>2.6666666666666665</v>
      </c>
      <c r="P3873" s="12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t="b">
        <v>0</v>
      </c>
      <c r="T3873" t="s">
        <v>8305</v>
      </c>
      <c r="U3873" s="6">
        <f t="shared" si="424"/>
        <v>42763.780671296292</v>
      </c>
      <c r="V3873" s="9">
        <f t="shared" si="426"/>
        <v>2017</v>
      </c>
      <c r="W3873" s="6">
        <f t="shared" si="425"/>
        <v>42823.739004629635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H3874" t="s">
        <v>8224</v>
      </c>
      <c r="I3874" t="s">
        <v>8246</v>
      </c>
      <c r="K3874">
        <v>1439522996</v>
      </c>
      <c r="L3874">
        <v>1435202996</v>
      </c>
      <c r="M3874" t="b">
        <v>0</v>
      </c>
      <c r="N3874">
        <v>0</v>
      </c>
      <c r="O3874" s="9">
        <f t="shared" si="420"/>
        <v>0</v>
      </c>
      <c r="P3874" s="12">
        <f t="shared" si="421"/>
        <v>0</v>
      </c>
      <c r="Q3874" t="str">
        <f t="shared" si="422"/>
        <v>theater</v>
      </c>
      <c r="R3874" t="str">
        <f t="shared" si="423"/>
        <v>musical</v>
      </c>
      <c r="S3874" t="b">
        <v>0</v>
      </c>
      <c r="T3874" t="s">
        <v>8305</v>
      </c>
      <c r="U3874" s="6">
        <f t="shared" si="424"/>
        <v>42180.145787037036</v>
      </c>
      <c r="V3874" s="9">
        <f t="shared" si="426"/>
        <v>2015</v>
      </c>
      <c r="W3874" s="6">
        <f t="shared" si="425"/>
        <v>42230.145787037036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H3875" t="s">
        <v>8224</v>
      </c>
      <c r="I3875" t="s">
        <v>8246</v>
      </c>
      <c r="K3875">
        <v>1444322535</v>
      </c>
      <c r="L3875">
        <v>1441730535</v>
      </c>
      <c r="M3875" t="b">
        <v>0</v>
      </c>
      <c r="N3875">
        <v>0</v>
      </c>
      <c r="O3875" s="9">
        <f t="shared" si="420"/>
        <v>0</v>
      </c>
      <c r="P3875" s="12">
        <f t="shared" si="421"/>
        <v>0</v>
      </c>
      <c r="Q3875" t="str">
        <f t="shared" si="422"/>
        <v>theater</v>
      </c>
      <c r="R3875" t="str">
        <f t="shared" si="423"/>
        <v>musical</v>
      </c>
      <c r="S3875" t="b">
        <v>0</v>
      </c>
      <c r="T3875" t="s">
        <v>8305</v>
      </c>
      <c r="U3875" s="6">
        <f t="shared" si="424"/>
        <v>42255.696006944447</v>
      </c>
      <c r="V3875" s="9">
        <f t="shared" si="426"/>
        <v>2015</v>
      </c>
      <c r="W3875" s="6">
        <f t="shared" si="425"/>
        <v>42285.696006944447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H3876" t="s">
        <v>8228</v>
      </c>
      <c r="I3876" t="s">
        <v>8250</v>
      </c>
      <c r="K3876">
        <v>1422061200</v>
      </c>
      <c r="L3876">
        <v>1420244622</v>
      </c>
      <c r="M3876" t="b">
        <v>0</v>
      </c>
      <c r="N3876">
        <v>0</v>
      </c>
      <c r="O3876" s="9">
        <f t="shared" si="420"/>
        <v>0</v>
      </c>
      <c r="P3876" s="12">
        <f t="shared" si="421"/>
        <v>0</v>
      </c>
      <c r="Q3876" t="str">
        <f t="shared" si="422"/>
        <v>theater</v>
      </c>
      <c r="R3876" t="str">
        <f t="shared" si="423"/>
        <v>musical</v>
      </c>
      <c r="S3876" t="b">
        <v>0</v>
      </c>
      <c r="T3876" t="s">
        <v>8305</v>
      </c>
      <c r="U3876" s="6">
        <f t="shared" si="424"/>
        <v>42007.016458333332</v>
      </c>
      <c r="V3876" s="9">
        <f t="shared" si="426"/>
        <v>2015</v>
      </c>
      <c r="W3876" s="6">
        <f t="shared" si="425"/>
        <v>42028.041666666672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H3877" t="s">
        <v>8232</v>
      </c>
      <c r="I3877" t="s">
        <v>8253</v>
      </c>
      <c r="K3877">
        <v>1472896800</v>
      </c>
      <c r="L3877">
        <v>1472804365</v>
      </c>
      <c r="M3877" t="b">
        <v>0</v>
      </c>
      <c r="N3877">
        <v>0</v>
      </c>
      <c r="O3877" s="9">
        <f t="shared" si="420"/>
        <v>0</v>
      </c>
      <c r="P3877" s="12">
        <f t="shared" si="421"/>
        <v>0</v>
      </c>
      <c r="Q3877" t="str">
        <f t="shared" si="422"/>
        <v>theater</v>
      </c>
      <c r="R3877" t="str">
        <f t="shared" si="423"/>
        <v>musical</v>
      </c>
      <c r="S3877" t="b">
        <v>0</v>
      </c>
      <c r="T3877" t="s">
        <v>8305</v>
      </c>
      <c r="U3877" s="6">
        <f t="shared" si="424"/>
        <v>42615.346817129626</v>
      </c>
      <c r="V3877" s="9">
        <f t="shared" si="426"/>
        <v>2016</v>
      </c>
      <c r="W3877" s="6">
        <f t="shared" si="425"/>
        <v>42616.416666666672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H3878" t="s">
        <v>8225</v>
      </c>
      <c r="I3878" t="s">
        <v>8247</v>
      </c>
      <c r="K3878">
        <v>1454425128</v>
      </c>
      <c r="L3878">
        <v>1451833128</v>
      </c>
      <c r="M3878" t="b">
        <v>0</v>
      </c>
      <c r="N3878">
        <v>46</v>
      </c>
      <c r="O3878" s="9">
        <f t="shared" si="420"/>
        <v>52.794871794871796</v>
      </c>
      <c r="P3878" s="12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t="b">
        <v>0</v>
      </c>
      <c r="T3878" t="s">
        <v>8305</v>
      </c>
      <c r="U3878" s="6">
        <f t="shared" si="424"/>
        <v>42372.624166666668</v>
      </c>
      <c r="V3878" s="9">
        <f t="shared" si="426"/>
        <v>2016</v>
      </c>
      <c r="W3878" s="6">
        <f t="shared" si="425"/>
        <v>42402.624166666668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H3879" t="s">
        <v>8224</v>
      </c>
      <c r="I3879" t="s">
        <v>8246</v>
      </c>
      <c r="K3879">
        <v>1481213752</v>
      </c>
      <c r="L3879">
        <v>1478621752</v>
      </c>
      <c r="M3879" t="b">
        <v>0</v>
      </c>
      <c r="N3879">
        <v>14</v>
      </c>
      <c r="O3879" s="9">
        <f t="shared" si="420"/>
        <v>4.9640000000000004</v>
      </c>
      <c r="P3879" s="12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t="b">
        <v>0</v>
      </c>
      <c r="T3879" t="s">
        <v>8305</v>
      </c>
      <c r="U3879" s="6">
        <f t="shared" si="424"/>
        <v>42682.67768518519</v>
      </c>
      <c r="V3879" s="9">
        <f t="shared" si="426"/>
        <v>2016</v>
      </c>
      <c r="W3879" s="6">
        <f t="shared" si="425"/>
        <v>42712.67768518519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H3880" t="s">
        <v>8224</v>
      </c>
      <c r="I3880" t="s">
        <v>8246</v>
      </c>
      <c r="K3880">
        <v>1435636740</v>
      </c>
      <c r="L3880">
        <v>1433014746</v>
      </c>
      <c r="M3880" t="b">
        <v>0</v>
      </c>
      <c r="N3880">
        <v>1</v>
      </c>
      <c r="O3880" s="9">
        <f t="shared" si="420"/>
        <v>5.5555555555555552E-2</v>
      </c>
      <c r="P3880" s="12">
        <f t="shared" si="421"/>
        <v>10</v>
      </c>
      <c r="Q3880" t="str">
        <f t="shared" si="422"/>
        <v>theater</v>
      </c>
      <c r="R3880" t="str">
        <f t="shared" si="423"/>
        <v>musical</v>
      </c>
      <c r="S3880" t="b">
        <v>0</v>
      </c>
      <c r="T3880" t="s">
        <v>8305</v>
      </c>
      <c r="U3880" s="6">
        <f t="shared" si="424"/>
        <v>42154.818819444445</v>
      </c>
      <c r="V3880" s="9">
        <f t="shared" si="426"/>
        <v>2015</v>
      </c>
      <c r="W3880" s="6">
        <f t="shared" si="425"/>
        <v>42185.165972222225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H3881" t="s">
        <v>8225</v>
      </c>
      <c r="I3881" t="s">
        <v>8247</v>
      </c>
      <c r="K3881">
        <v>1422218396</v>
      </c>
      <c r="L3881">
        <v>1419626396</v>
      </c>
      <c r="M3881" t="b">
        <v>0</v>
      </c>
      <c r="N3881">
        <v>0</v>
      </c>
      <c r="O3881" s="9">
        <f t="shared" si="420"/>
        <v>0</v>
      </c>
      <c r="P3881" s="12">
        <f t="shared" si="421"/>
        <v>0</v>
      </c>
      <c r="Q3881" t="str">
        <f t="shared" si="422"/>
        <v>theater</v>
      </c>
      <c r="R3881" t="str">
        <f t="shared" si="423"/>
        <v>musical</v>
      </c>
      <c r="S3881" t="b">
        <v>0</v>
      </c>
      <c r="T3881" t="s">
        <v>8305</v>
      </c>
      <c r="U3881" s="6">
        <f t="shared" si="424"/>
        <v>41999.861064814817</v>
      </c>
      <c r="V3881" s="9">
        <f t="shared" si="426"/>
        <v>2014</v>
      </c>
      <c r="W3881" s="6">
        <f t="shared" si="425"/>
        <v>42029.861064814817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H3882" t="s">
        <v>8225</v>
      </c>
      <c r="I3882" t="s">
        <v>8247</v>
      </c>
      <c r="K3882">
        <v>1406761200</v>
      </c>
      <c r="L3882">
        <v>1403724820</v>
      </c>
      <c r="M3882" t="b">
        <v>0</v>
      </c>
      <c r="N3882">
        <v>17</v>
      </c>
      <c r="O3882" s="9">
        <f t="shared" si="420"/>
        <v>13.066666666666666</v>
      </c>
      <c r="P3882" s="1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t="b">
        <v>0</v>
      </c>
      <c r="T3882" t="s">
        <v>8305</v>
      </c>
      <c r="U3882" s="6">
        <f t="shared" si="424"/>
        <v>41815.815046296295</v>
      </c>
      <c r="V3882" s="9">
        <f t="shared" si="426"/>
        <v>2014</v>
      </c>
      <c r="W3882" s="6">
        <f t="shared" si="425"/>
        <v>41850.958333333336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H3883" t="s">
        <v>8224</v>
      </c>
      <c r="I3883" t="s">
        <v>8246</v>
      </c>
      <c r="K3883">
        <v>1487550399</v>
      </c>
      <c r="L3883">
        <v>1484958399</v>
      </c>
      <c r="M3883" t="b">
        <v>0</v>
      </c>
      <c r="N3883">
        <v>1</v>
      </c>
      <c r="O3883" s="9">
        <f t="shared" si="420"/>
        <v>5</v>
      </c>
      <c r="P3883" s="12">
        <f t="shared" si="421"/>
        <v>25</v>
      </c>
      <c r="Q3883" t="str">
        <f t="shared" si="422"/>
        <v>theater</v>
      </c>
      <c r="R3883" t="str">
        <f t="shared" si="423"/>
        <v>musical</v>
      </c>
      <c r="S3883" t="b">
        <v>0</v>
      </c>
      <c r="T3883" t="s">
        <v>8305</v>
      </c>
      <c r="U3883" s="6">
        <f t="shared" si="424"/>
        <v>42756.018506944441</v>
      </c>
      <c r="V3883" s="9">
        <f t="shared" si="426"/>
        <v>2017</v>
      </c>
      <c r="W3883" s="6">
        <f t="shared" si="425"/>
        <v>42786.018506944441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H3884" t="s">
        <v>8226</v>
      </c>
      <c r="I3884" t="s">
        <v>8248</v>
      </c>
      <c r="K3884">
        <v>1454281380</v>
      </c>
      <c r="L3884">
        <v>1451950570</v>
      </c>
      <c r="M3884" t="b">
        <v>0</v>
      </c>
      <c r="N3884">
        <v>0</v>
      </c>
      <c r="O3884" s="9">
        <f t="shared" si="420"/>
        <v>0</v>
      </c>
      <c r="P3884" s="12">
        <f t="shared" si="421"/>
        <v>0</v>
      </c>
      <c r="Q3884" t="str">
        <f t="shared" si="422"/>
        <v>theater</v>
      </c>
      <c r="R3884" t="str">
        <f t="shared" si="423"/>
        <v>musical</v>
      </c>
      <c r="S3884" t="b">
        <v>0</v>
      </c>
      <c r="T3884" t="s">
        <v>8305</v>
      </c>
      <c r="U3884" s="6">
        <f t="shared" si="424"/>
        <v>42373.983449074076</v>
      </c>
      <c r="V3884" s="9">
        <f t="shared" si="426"/>
        <v>2016</v>
      </c>
      <c r="W3884" s="6">
        <f t="shared" si="425"/>
        <v>42400.960416666669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H3885" t="s">
        <v>8225</v>
      </c>
      <c r="I3885" t="s">
        <v>8247</v>
      </c>
      <c r="K3885">
        <v>1409668069</v>
      </c>
      <c r="L3885">
        <v>1407076069</v>
      </c>
      <c r="M3885" t="b">
        <v>0</v>
      </c>
      <c r="N3885">
        <v>0</v>
      </c>
      <c r="O3885" s="9">
        <f t="shared" si="420"/>
        <v>0</v>
      </c>
      <c r="P3885" s="12">
        <f t="shared" si="421"/>
        <v>0</v>
      </c>
      <c r="Q3885" t="str">
        <f t="shared" si="422"/>
        <v>theater</v>
      </c>
      <c r="R3885" t="str">
        <f t="shared" si="423"/>
        <v>musical</v>
      </c>
      <c r="S3885" t="b">
        <v>0</v>
      </c>
      <c r="T3885" t="s">
        <v>8305</v>
      </c>
      <c r="U3885" s="6">
        <f t="shared" si="424"/>
        <v>41854.602650462963</v>
      </c>
      <c r="V3885" s="9">
        <f t="shared" si="426"/>
        <v>2014</v>
      </c>
      <c r="W3885" s="6">
        <f t="shared" si="425"/>
        <v>41884.602650462963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H3886" t="s">
        <v>8224</v>
      </c>
      <c r="I3886" t="s">
        <v>8246</v>
      </c>
      <c r="K3886">
        <v>1427479192</v>
      </c>
      <c r="L3886">
        <v>1425322792</v>
      </c>
      <c r="M3886" t="b">
        <v>0</v>
      </c>
      <c r="N3886">
        <v>0</v>
      </c>
      <c r="O3886" s="9">
        <f t="shared" si="420"/>
        <v>0</v>
      </c>
      <c r="P3886" s="12">
        <f t="shared" si="421"/>
        <v>0</v>
      </c>
      <c r="Q3886" t="str">
        <f t="shared" si="422"/>
        <v>theater</v>
      </c>
      <c r="R3886" t="str">
        <f t="shared" si="423"/>
        <v>musical</v>
      </c>
      <c r="S3886" t="b">
        <v>0</v>
      </c>
      <c r="T3886" t="s">
        <v>8305</v>
      </c>
      <c r="U3886" s="6">
        <f t="shared" si="424"/>
        <v>42065.791574074072</v>
      </c>
      <c r="V3886" s="9">
        <f t="shared" si="426"/>
        <v>2015</v>
      </c>
      <c r="W3886" s="6">
        <f t="shared" si="425"/>
        <v>42090.749907407408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H3887" t="s">
        <v>8224</v>
      </c>
      <c r="I3887" t="s">
        <v>8246</v>
      </c>
      <c r="K3887">
        <v>1462834191</v>
      </c>
      <c r="L3887">
        <v>1460242191</v>
      </c>
      <c r="M3887" t="b">
        <v>0</v>
      </c>
      <c r="N3887">
        <v>0</v>
      </c>
      <c r="O3887" s="9">
        <f t="shared" si="420"/>
        <v>0</v>
      </c>
      <c r="P3887" s="12">
        <f t="shared" si="421"/>
        <v>0</v>
      </c>
      <c r="Q3887" t="str">
        <f t="shared" si="422"/>
        <v>theater</v>
      </c>
      <c r="R3887" t="str">
        <f t="shared" si="423"/>
        <v>musical</v>
      </c>
      <c r="S3887" t="b">
        <v>0</v>
      </c>
      <c r="T3887" t="s">
        <v>8305</v>
      </c>
      <c r="U3887" s="6">
        <f t="shared" si="424"/>
        <v>42469.951284722221</v>
      </c>
      <c r="V3887" s="9">
        <f t="shared" si="426"/>
        <v>2016</v>
      </c>
      <c r="W3887" s="6">
        <f t="shared" si="425"/>
        <v>42499.951284722221</v>
      </c>
    </row>
    <row r="3888" spans="1:23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H3888" t="s">
        <v>8226</v>
      </c>
      <c r="I3888" t="s">
        <v>8248</v>
      </c>
      <c r="K3888">
        <v>1418275702</v>
      </c>
      <c r="L3888">
        <v>1415683702</v>
      </c>
      <c r="M3888" t="b">
        <v>0</v>
      </c>
      <c r="N3888">
        <v>0</v>
      </c>
      <c r="O3888" s="9">
        <f t="shared" si="420"/>
        <v>0</v>
      </c>
      <c r="P3888" s="12">
        <f t="shared" si="421"/>
        <v>0</v>
      </c>
      <c r="Q3888" t="str">
        <f t="shared" si="422"/>
        <v>theater</v>
      </c>
      <c r="R3888" t="str">
        <f t="shared" si="423"/>
        <v>musical</v>
      </c>
      <c r="S3888" t="b">
        <v>0</v>
      </c>
      <c r="T3888" t="s">
        <v>8305</v>
      </c>
      <c r="U3888" s="6">
        <f t="shared" si="424"/>
        <v>41954.228032407409</v>
      </c>
      <c r="V3888" s="9">
        <f t="shared" si="426"/>
        <v>2014</v>
      </c>
      <c r="W3888" s="6">
        <f t="shared" si="425"/>
        <v>41984.228032407409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H3889" t="s">
        <v>8224</v>
      </c>
      <c r="I3889" t="s">
        <v>8246</v>
      </c>
      <c r="K3889">
        <v>1430517600</v>
      </c>
      <c r="L3889">
        <v>1426538129</v>
      </c>
      <c r="M3889" t="b">
        <v>0</v>
      </c>
      <c r="N3889">
        <v>2</v>
      </c>
      <c r="O3889" s="9">
        <f t="shared" si="420"/>
        <v>1.75</v>
      </c>
      <c r="P3889" s="12">
        <f t="shared" si="421"/>
        <v>17.5</v>
      </c>
      <c r="Q3889" t="str">
        <f t="shared" si="422"/>
        <v>theater</v>
      </c>
      <c r="R3889" t="str">
        <f t="shared" si="423"/>
        <v>musical</v>
      </c>
      <c r="S3889" t="b">
        <v>0</v>
      </c>
      <c r="T3889" t="s">
        <v>8305</v>
      </c>
      <c r="U3889" s="6">
        <f t="shared" si="424"/>
        <v>42079.857974537037</v>
      </c>
      <c r="V3889" s="9">
        <f t="shared" si="426"/>
        <v>2015</v>
      </c>
      <c r="W3889" s="6">
        <f t="shared" si="425"/>
        <v>42125.916666666672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H3890" t="s">
        <v>8225</v>
      </c>
      <c r="I3890" t="s">
        <v>8247</v>
      </c>
      <c r="K3890">
        <v>1488114358</v>
      </c>
      <c r="L3890">
        <v>1485522358</v>
      </c>
      <c r="M3890" t="b">
        <v>0</v>
      </c>
      <c r="N3890">
        <v>14</v>
      </c>
      <c r="O3890" s="9">
        <f t="shared" si="420"/>
        <v>27.1</v>
      </c>
      <c r="P3890" s="12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t="b">
        <v>0</v>
      </c>
      <c r="T3890" t="s">
        <v>8271</v>
      </c>
      <c r="U3890" s="6">
        <f t="shared" si="424"/>
        <v>42762.545810185184</v>
      </c>
      <c r="V3890" s="9">
        <f t="shared" si="426"/>
        <v>2017</v>
      </c>
      <c r="W3890" s="6">
        <f t="shared" si="425"/>
        <v>42792.545810185184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H3891" t="s">
        <v>8224</v>
      </c>
      <c r="I3891" t="s">
        <v>8246</v>
      </c>
      <c r="K3891">
        <v>1420413960</v>
      </c>
      <c r="L3891">
        <v>1417651630</v>
      </c>
      <c r="M3891" t="b">
        <v>0</v>
      </c>
      <c r="N3891">
        <v>9</v>
      </c>
      <c r="O3891" s="9">
        <f t="shared" si="420"/>
        <v>1.4750000000000001</v>
      </c>
      <c r="P3891" s="12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t="b">
        <v>0</v>
      </c>
      <c r="T3891" t="s">
        <v>8271</v>
      </c>
      <c r="U3891" s="6">
        <f t="shared" si="424"/>
        <v>41977.004976851851</v>
      </c>
      <c r="V3891" s="9">
        <f t="shared" si="426"/>
        <v>2014</v>
      </c>
      <c r="W3891" s="6">
        <f t="shared" si="425"/>
        <v>42008.976388888885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H3892" t="s">
        <v>8224</v>
      </c>
      <c r="I3892" t="s">
        <v>8246</v>
      </c>
      <c r="K3892">
        <v>1439662344</v>
      </c>
      <c r="L3892">
        <v>1434478344</v>
      </c>
      <c r="M3892" t="b">
        <v>0</v>
      </c>
      <c r="N3892">
        <v>8</v>
      </c>
      <c r="O3892" s="9">
        <f t="shared" si="420"/>
        <v>16.826666666666668</v>
      </c>
      <c r="P3892" s="12">
        <f t="shared" si="421"/>
        <v>315.5</v>
      </c>
      <c r="Q3892" t="str">
        <f t="shared" si="422"/>
        <v>theater</v>
      </c>
      <c r="R3892" t="str">
        <f t="shared" si="423"/>
        <v>plays</v>
      </c>
      <c r="S3892" t="b">
        <v>0</v>
      </c>
      <c r="T3892" t="s">
        <v>8271</v>
      </c>
      <c r="U3892" s="6">
        <f t="shared" si="424"/>
        <v>42171.758611111116</v>
      </c>
      <c r="V3892" s="9">
        <f t="shared" si="426"/>
        <v>2015</v>
      </c>
      <c r="W3892" s="6">
        <f t="shared" si="425"/>
        <v>42231.758611111116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H3893" t="s">
        <v>8224</v>
      </c>
      <c r="I3893" t="s">
        <v>8246</v>
      </c>
      <c r="K3893">
        <v>1427086740</v>
      </c>
      <c r="L3893">
        <v>1424488244</v>
      </c>
      <c r="M3893" t="b">
        <v>0</v>
      </c>
      <c r="N3893">
        <v>7</v>
      </c>
      <c r="O3893" s="9">
        <f t="shared" si="420"/>
        <v>32.5</v>
      </c>
      <c r="P3893" s="12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t="b">
        <v>0</v>
      </c>
      <c r="T3893" t="s">
        <v>8271</v>
      </c>
      <c r="U3893" s="6">
        <f t="shared" si="424"/>
        <v>42056.1324537037</v>
      </c>
      <c r="V3893" s="9">
        <f t="shared" si="426"/>
        <v>2015</v>
      </c>
      <c r="W3893" s="6">
        <f t="shared" si="425"/>
        <v>42086.207638888889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H3894" t="s">
        <v>8224</v>
      </c>
      <c r="I3894" t="s">
        <v>8246</v>
      </c>
      <c r="K3894">
        <v>1408863600</v>
      </c>
      <c r="L3894">
        <v>1408203557</v>
      </c>
      <c r="M3894" t="b">
        <v>0</v>
      </c>
      <c r="N3894">
        <v>0</v>
      </c>
      <c r="O3894" s="9">
        <f t="shared" si="420"/>
        <v>0</v>
      </c>
      <c r="P3894" s="12">
        <f t="shared" si="421"/>
        <v>0</v>
      </c>
      <c r="Q3894" t="str">
        <f t="shared" si="422"/>
        <v>theater</v>
      </c>
      <c r="R3894" t="str">
        <f t="shared" si="423"/>
        <v>plays</v>
      </c>
      <c r="S3894" t="b">
        <v>0</v>
      </c>
      <c r="T3894" t="s">
        <v>8271</v>
      </c>
      <c r="U3894" s="6">
        <f t="shared" si="424"/>
        <v>41867.652280092589</v>
      </c>
      <c r="V3894" s="9">
        <f t="shared" si="426"/>
        <v>2014</v>
      </c>
      <c r="W3894" s="6">
        <f t="shared" si="425"/>
        <v>41875.291666666664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H3895" t="s">
        <v>8224</v>
      </c>
      <c r="I3895" t="s">
        <v>8246</v>
      </c>
      <c r="K3895">
        <v>1404194400</v>
      </c>
      <c r="L3895">
        <v>1400600840</v>
      </c>
      <c r="M3895" t="b">
        <v>0</v>
      </c>
      <c r="N3895">
        <v>84</v>
      </c>
      <c r="O3895" s="9">
        <f t="shared" si="420"/>
        <v>21.55</v>
      </c>
      <c r="P3895" s="12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t="b">
        <v>0</v>
      </c>
      <c r="T3895" t="s">
        <v>8271</v>
      </c>
      <c r="U3895" s="6">
        <f t="shared" si="424"/>
        <v>41779.657870370371</v>
      </c>
      <c r="V3895" s="9">
        <f t="shared" si="426"/>
        <v>2014</v>
      </c>
      <c r="W3895" s="6">
        <f t="shared" si="425"/>
        <v>41821.25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H3896" t="s">
        <v>8224</v>
      </c>
      <c r="I3896" t="s">
        <v>8246</v>
      </c>
      <c r="K3896">
        <v>1481000340</v>
      </c>
      <c r="L3896">
        <v>1478386812</v>
      </c>
      <c r="M3896" t="b">
        <v>0</v>
      </c>
      <c r="N3896">
        <v>11</v>
      </c>
      <c r="O3896" s="9">
        <f t="shared" si="420"/>
        <v>3.4666666666666668</v>
      </c>
      <c r="P3896" s="12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t="b">
        <v>0</v>
      </c>
      <c r="T3896" t="s">
        <v>8271</v>
      </c>
      <c r="U3896" s="6">
        <f t="shared" si="424"/>
        <v>42679.958472222221</v>
      </c>
      <c r="V3896" s="9">
        <f t="shared" si="426"/>
        <v>2016</v>
      </c>
      <c r="W3896" s="6">
        <f t="shared" si="425"/>
        <v>42710.207638888889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H3897" t="s">
        <v>8224</v>
      </c>
      <c r="I3897" t="s">
        <v>8246</v>
      </c>
      <c r="K3897">
        <v>1425103218</v>
      </c>
      <c r="L3897">
        <v>1422424818</v>
      </c>
      <c r="M3897" t="b">
        <v>0</v>
      </c>
      <c r="N3897">
        <v>1</v>
      </c>
      <c r="O3897" s="9">
        <f t="shared" si="420"/>
        <v>5</v>
      </c>
      <c r="P3897" s="12">
        <f t="shared" si="421"/>
        <v>50</v>
      </c>
      <c r="Q3897" t="str">
        <f t="shared" si="422"/>
        <v>theater</v>
      </c>
      <c r="R3897" t="str">
        <f t="shared" si="423"/>
        <v>plays</v>
      </c>
      <c r="S3897" t="b">
        <v>0</v>
      </c>
      <c r="T3897" t="s">
        <v>8271</v>
      </c>
      <c r="U3897" s="6">
        <f t="shared" si="424"/>
        <v>42032.250208333338</v>
      </c>
      <c r="V3897" s="9">
        <f t="shared" si="426"/>
        <v>2015</v>
      </c>
      <c r="W3897" s="6">
        <f t="shared" si="425"/>
        <v>42063.250208333338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H3898" t="s">
        <v>8224</v>
      </c>
      <c r="I3898" t="s">
        <v>8246</v>
      </c>
      <c r="K3898">
        <v>1402979778</v>
      </c>
      <c r="L3898">
        <v>1401770178</v>
      </c>
      <c r="M3898" t="b">
        <v>0</v>
      </c>
      <c r="N3898">
        <v>4</v>
      </c>
      <c r="O3898" s="9">
        <f t="shared" si="420"/>
        <v>10.625</v>
      </c>
      <c r="P3898" s="12">
        <f t="shared" si="421"/>
        <v>42.5</v>
      </c>
      <c r="Q3898" t="str">
        <f t="shared" si="422"/>
        <v>theater</v>
      </c>
      <c r="R3898" t="str">
        <f t="shared" si="423"/>
        <v>plays</v>
      </c>
      <c r="S3898" t="b">
        <v>0</v>
      </c>
      <c r="T3898" t="s">
        <v>8271</v>
      </c>
      <c r="U3898" s="6">
        <f t="shared" si="424"/>
        <v>41793.191875000004</v>
      </c>
      <c r="V3898" s="9">
        <f t="shared" si="426"/>
        <v>2014</v>
      </c>
      <c r="W3898" s="6">
        <f t="shared" si="425"/>
        <v>41807.191875000004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H3899" t="s">
        <v>8228</v>
      </c>
      <c r="I3899" t="s">
        <v>8250</v>
      </c>
      <c r="K3899">
        <v>1420750683</v>
      </c>
      <c r="L3899">
        <v>1418158683</v>
      </c>
      <c r="M3899" t="b">
        <v>0</v>
      </c>
      <c r="N3899">
        <v>10</v>
      </c>
      <c r="O3899" s="9">
        <f t="shared" si="420"/>
        <v>17.600000000000001</v>
      </c>
      <c r="P3899" s="12">
        <f t="shared" si="421"/>
        <v>44</v>
      </c>
      <c r="Q3899" t="str">
        <f t="shared" si="422"/>
        <v>theater</v>
      </c>
      <c r="R3899" t="str">
        <f t="shared" si="423"/>
        <v>plays</v>
      </c>
      <c r="S3899" t="b">
        <v>0</v>
      </c>
      <c r="T3899" t="s">
        <v>8271</v>
      </c>
      <c r="U3899" s="6">
        <f t="shared" si="424"/>
        <v>41982.87364583333</v>
      </c>
      <c r="V3899" s="9">
        <f t="shared" si="426"/>
        <v>2014</v>
      </c>
      <c r="W3899" s="6">
        <f t="shared" si="425"/>
        <v>42012.87364583333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H3900" t="s">
        <v>8225</v>
      </c>
      <c r="I3900" t="s">
        <v>8247</v>
      </c>
      <c r="K3900">
        <v>1439827200</v>
      </c>
      <c r="L3900">
        <v>1436355270</v>
      </c>
      <c r="M3900" t="b">
        <v>0</v>
      </c>
      <c r="N3900">
        <v>16</v>
      </c>
      <c r="O3900" s="9">
        <f t="shared" si="420"/>
        <v>32.56</v>
      </c>
      <c r="P3900" s="12">
        <f t="shared" si="421"/>
        <v>50.875</v>
      </c>
      <c r="Q3900" t="str">
        <f t="shared" si="422"/>
        <v>theater</v>
      </c>
      <c r="R3900" t="str">
        <f t="shared" si="423"/>
        <v>plays</v>
      </c>
      <c r="S3900" t="b">
        <v>0</v>
      </c>
      <c r="T3900" t="s">
        <v>8271</v>
      </c>
      <c r="U3900" s="6">
        <f t="shared" si="424"/>
        <v>42193.482291666667</v>
      </c>
      <c r="V3900" s="9">
        <f t="shared" si="426"/>
        <v>2015</v>
      </c>
      <c r="W3900" s="6">
        <f t="shared" si="425"/>
        <v>42233.666666666672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H3901" t="s">
        <v>8224</v>
      </c>
      <c r="I3901" t="s">
        <v>8246</v>
      </c>
      <c r="K3901">
        <v>1407868561</v>
      </c>
      <c r="L3901">
        <v>1406140561</v>
      </c>
      <c r="M3901" t="b">
        <v>0</v>
      </c>
      <c r="N3901">
        <v>2</v>
      </c>
      <c r="O3901" s="9">
        <f t="shared" si="420"/>
        <v>1.25</v>
      </c>
      <c r="P3901" s="12">
        <f t="shared" si="421"/>
        <v>62.5</v>
      </c>
      <c r="Q3901" t="str">
        <f t="shared" si="422"/>
        <v>theater</v>
      </c>
      <c r="R3901" t="str">
        <f t="shared" si="423"/>
        <v>plays</v>
      </c>
      <c r="S3901" t="b">
        <v>0</v>
      </c>
      <c r="T3901" t="s">
        <v>8271</v>
      </c>
      <c r="U3901" s="6">
        <f t="shared" si="424"/>
        <v>41843.775011574078</v>
      </c>
      <c r="V3901" s="9">
        <f t="shared" si="426"/>
        <v>2014</v>
      </c>
      <c r="W3901" s="6">
        <f t="shared" si="425"/>
        <v>41863.775011574078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H3902" t="s">
        <v>8224</v>
      </c>
      <c r="I3902" t="s">
        <v>8246</v>
      </c>
      <c r="K3902">
        <v>1433988791</v>
      </c>
      <c r="L3902">
        <v>1431396791</v>
      </c>
      <c r="M3902" t="b">
        <v>0</v>
      </c>
      <c r="N3902">
        <v>5</v>
      </c>
      <c r="O3902" s="9">
        <f t="shared" si="420"/>
        <v>5.4</v>
      </c>
      <c r="P3902" s="12">
        <f t="shared" si="421"/>
        <v>27</v>
      </c>
      <c r="Q3902" t="str">
        <f t="shared" si="422"/>
        <v>theater</v>
      </c>
      <c r="R3902" t="str">
        <f t="shared" si="423"/>
        <v>plays</v>
      </c>
      <c r="S3902" t="b">
        <v>0</v>
      </c>
      <c r="T3902" t="s">
        <v>8271</v>
      </c>
      <c r="U3902" s="6">
        <f t="shared" si="424"/>
        <v>42136.092488425929</v>
      </c>
      <c r="V3902" s="9">
        <f t="shared" si="426"/>
        <v>2015</v>
      </c>
      <c r="W3902" s="6">
        <f t="shared" si="425"/>
        <v>42166.092488425929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H3903" t="s">
        <v>8224</v>
      </c>
      <c r="I3903" t="s">
        <v>8246</v>
      </c>
      <c r="K3903">
        <v>1450554599</v>
      </c>
      <c r="L3903">
        <v>1447098599</v>
      </c>
      <c r="M3903" t="b">
        <v>0</v>
      </c>
      <c r="N3903">
        <v>1</v>
      </c>
      <c r="O3903" s="9">
        <f t="shared" si="420"/>
        <v>0.83333333333333337</v>
      </c>
      <c r="P3903" s="12">
        <f t="shared" si="421"/>
        <v>25</v>
      </c>
      <c r="Q3903" t="str">
        <f t="shared" si="422"/>
        <v>theater</v>
      </c>
      <c r="R3903" t="str">
        <f t="shared" si="423"/>
        <v>plays</v>
      </c>
      <c r="S3903" t="b">
        <v>0</v>
      </c>
      <c r="T3903" t="s">
        <v>8271</v>
      </c>
      <c r="U3903" s="6">
        <f t="shared" si="424"/>
        <v>42317.826377314814</v>
      </c>
      <c r="V3903" s="9">
        <f t="shared" si="426"/>
        <v>2015</v>
      </c>
      <c r="W3903" s="6">
        <f t="shared" si="425"/>
        <v>42357.826377314814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H3904" t="s">
        <v>8225</v>
      </c>
      <c r="I3904" t="s">
        <v>8247</v>
      </c>
      <c r="K3904">
        <v>1479125642</v>
      </c>
      <c r="L3904">
        <v>1476962042</v>
      </c>
      <c r="M3904" t="b">
        <v>0</v>
      </c>
      <c r="N3904">
        <v>31</v>
      </c>
      <c r="O3904" s="9">
        <f t="shared" si="420"/>
        <v>48.833333333333336</v>
      </c>
      <c r="P3904" s="12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t="b">
        <v>0</v>
      </c>
      <c r="T3904" t="s">
        <v>8271</v>
      </c>
      <c r="U3904" s="6">
        <f t="shared" si="424"/>
        <v>42663.468078703707</v>
      </c>
      <c r="V3904" s="9">
        <f t="shared" si="426"/>
        <v>2016</v>
      </c>
      <c r="W3904" s="6">
        <f t="shared" si="425"/>
        <v>42688.509745370371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H3905" t="s">
        <v>8224</v>
      </c>
      <c r="I3905" t="s">
        <v>8246</v>
      </c>
      <c r="K3905">
        <v>1439581080</v>
      </c>
      <c r="L3905">
        <v>1435709765</v>
      </c>
      <c r="M3905" t="b">
        <v>0</v>
      </c>
      <c r="N3905">
        <v>0</v>
      </c>
      <c r="O3905" s="9">
        <f t="shared" si="420"/>
        <v>0</v>
      </c>
      <c r="P3905" s="12">
        <f t="shared" si="421"/>
        <v>0</v>
      </c>
      <c r="Q3905" t="str">
        <f t="shared" si="422"/>
        <v>theater</v>
      </c>
      <c r="R3905" t="str">
        <f t="shared" si="423"/>
        <v>plays</v>
      </c>
      <c r="S3905" t="b">
        <v>0</v>
      </c>
      <c r="T3905" t="s">
        <v>8271</v>
      </c>
      <c r="U3905" s="6">
        <f t="shared" si="424"/>
        <v>42186.01116898148</v>
      </c>
      <c r="V3905" s="9">
        <f t="shared" si="426"/>
        <v>2015</v>
      </c>
      <c r="W3905" s="6">
        <f t="shared" si="425"/>
        <v>42230.818055555559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H3906" t="s">
        <v>8224</v>
      </c>
      <c r="I3906" t="s">
        <v>8246</v>
      </c>
      <c r="K3906">
        <v>1429074240</v>
      </c>
      <c r="L3906">
        <v>1427866200</v>
      </c>
      <c r="M3906" t="b">
        <v>0</v>
      </c>
      <c r="N3906">
        <v>2</v>
      </c>
      <c r="O3906" s="9">
        <f t="shared" si="420"/>
        <v>0.03</v>
      </c>
      <c r="P3906" s="12">
        <f t="shared" si="421"/>
        <v>1.5</v>
      </c>
      <c r="Q3906" t="str">
        <f t="shared" si="422"/>
        <v>theater</v>
      </c>
      <c r="R3906" t="str">
        <f t="shared" si="423"/>
        <v>plays</v>
      </c>
      <c r="S3906" t="b">
        <v>0</v>
      </c>
      <c r="T3906" t="s">
        <v>8271</v>
      </c>
      <c r="U3906" s="6">
        <f t="shared" si="424"/>
        <v>42095.229166666672</v>
      </c>
      <c r="V3906" s="9">
        <f t="shared" si="426"/>
        <v>2015</v>
      </c>
      <c r="W3906" s="6">
        <f t="shared" si="425"/>
        <v>42109.211111111115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H3907" t="s">
        <v>8225</v>
      </c>
      <c r="I3907" t="s">
        <v>8247</v>
      </c>
      <c r="K3907">
        <v>1434063600</v>
      </c>
      <c r="L3907">
        <v>1430405903</v>
      </c>
      <c r="M3907" t="b">
        <v>0</v>
      </c>
      <c r="N3907">
        <v>7</v>
      </c>
      <c r="O3907" s="9">
        <f t="shared" ref="O3907:O3970" si="427">E3907*100/D3907</f>
        <v>11.533333333333333</v>
      </c>
      <c r="P3907" s="12">
        <f t="shared" ref="P3907:P3970" si="428">IF(N3907=0,0,E3907/N3907)</f>
        <v>24.714285714285715</v>
      </c>
      <c r="Q3907" t="str">
        <f t="shared" ref="Q3907:Q3970" si="429">LEFT(T3907,FIND("/",T3907)-1)</f>
        <v>theater</v>
      </c>
      <c r="R3907" t="str">
        <f t="shared" ref="R3907:R3970" si="430">RIGHT(T3907,LEN(T3907)-FIND("/",T3907))</f>
        <v>plays</v>
      </c>
      <c r="S3907" t="b">
        <v>0</v>
      </c>
      <c r="T3907" t="s">
        <v>8271</v>
      </c>
      <c r="U3907" s="6">
        <f t="shared" ref="U3907:U3970" si="431">(L3907/86400)+DATE(1970,1,1)</f>
        <v>42124.623877314814</v>
      </c>
      <c r="V3907" s="9">
        <f t="shared" si="426"/>
        <v>2015</v>
      </c>
      <c r="W3907" s="6">
        <f t="shared" ref="W3907:W3970" si="432">(K3907/86400)+DATE(1970,1,1)</f>
        <v>42166.958333333328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H3908" t="s">
        <v>8225</v>
      </c>
      <c r="I3908" t="s">
        <v>8247</v>
      </c>
      <c r="K3908">
        <v>1435325100</v>
      </c>
      <c r="L3908">
        <v>1432072893</v>
      </c>
      <c r="M3908" t="b">
        <v>0</v>
      </c>
      <c r="N3908">
        <v>16</v>
      </c>
      <c r="O3908" s="9">
        <f t="shared" si="427"/>
        <v>67.333333333333329</v>
      </c>
      <c r="P3908" s="12">
        <f t="shared" si="428"/>
        <v>63.125</v>
      </c>
      <c r="Q3908" t="str">
        <f t="shared" si="429"/>
        <v>theater</v>
      </c>
      <c r="R3908" t="str">
        <f t="shared" si="430"/>
        <v>plays</v>
      </c>
      <c r="S3908" t="b">
        <v>0</v>
      </c>
      <c r="T3908" t="s">
        <v>8271</v>
      </c>
      <c r="U3908" s="6">
        <f t="shared" si="431"/>
        <v>42143.917743055557</v>
      </c>
      <c r="V3908" s="9">
        <f t="shared" ref="V3908:V3971" si="433">YEAR(U3908)</f>
        <v>2015</v>
      </c>
      <c r="W3908" s="6">
        <f t="shared" si="432"/>
        <v>42181.559027777781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H3909" t="s">
        <v>8224</v>
      </c>
      <c r="I3909" t="s">
        <v>8246</v>
      </c>
      <c r="K3909">
        <v>1414354080</v>
      </c>
      <c r="L3909">
        <v>1411587606</v>
      </c>
      <c r="M3909" t="b">
        <v>0</v>
      </c>
      <c r="N3909">
        <v>4</v>
      </c>
      <c r="O3909" s="9">
        <f t="shared" si="427"/>
        <v>15.3</v>
      </c>
      <c r="P3909" s="12">
        <f t="shared" si="428"/>
        <v>38.25</v>
      </c>
      <c r="Q3909" t="str">
        <f t="shared" si="429"/>
        <v>theater</v>
      </c>
      <c r="R3909" t="str">
        <f t="shared" si="430"/>
        <v>plays</v>
      </c>
      <c r="S3909" t="b">
        <v>0</v>
      </c>
      <c r="T3909" t="s">
        <v>8271</v>
      </c>
      <c r="U3909" s="6">
        <f t="shared" si="431"/>
        <v>41906.819513888891</v>
      </c>
      <c r="V3909" s="9">
        <f t="shared" si="433"/>
        <v>2014</v>
      </c>
      <c r="W3909" s="6">
        <f t="shared" si="432"/>
        <v>41938.838888888888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H3910" t="s">
        <v>8224</v>
      </c>
      <c r="I3910" t="s">
        <v>8246</v>
      </c>
      <c r="K3910">
        <v>1406603696</v>
      </c>
      <c r="L3910">
        <v>1405307696</v>
      </c>
      <c r="M3910" t="b">
        <v>0</v>
      </c>
      <c r="N3910">
        <v>4</v>
      </c>
      <c r="O3910" s="9">
        <f t="shared" si="427"/>
        <v>8.6666666666666661</v>
      </c>
      <c r="P3910" s="12">
        <f t="shared" si="428"/>
        <v>16.25</v>
      </c>
      <c r="Q3910" t="str">
        <f t="shared" si="429"/>
        <v>theater</v>
      </c>
      <c r="R3910" t="str">
        <f t="shared" si="430"/>
        <v>plays</v>
      </c>
      <c r="S3910" t="b">
        <v>0</v>
      </c>
      <c r="T3910" t="s">
        <v>8271</v>
      </c>
      <c r="U3910" s="6">
        <f t="shared" si="431"/>
        <v>41834.135370370372</v>
      </c>
      <c r="V3910" s="9">
        <f t="shared" si="433"/>
        <v>2014</v>
      </c>
      <c r="W3910" s="6">
        <f t="shared" si="432"/>
        <v>41849.135370370372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H3911" t="s">
        <v>8224</v>
      </c>
      <c r="I3911" t="s">
        <v>8246</v>
      </c>
      <c r="K3911">
        <v>1410424642</v>
      </c>
      <c r="L3911">
        <v>1407832642</v>
      </c>
      <c r="M3911" t="b">
        <v>0</v>
      </c>
      <c r="N3911">
        <v>4</v>
      </c>
      <c r="O3911" s="9">
        <f t="shared" si="427"/>
        <v>0.22500000000000001</v>
      </c>
      <c r="P3911" s="12">
        <f t="shared" si="428"/>
        <v>33.75</v>
      </c>
      <c r="Q3911" t="str">
        <f t="shared" si="429"/>
        <v>theater</v>
      </c>
      <c r="R3911" t="str">
        <f t="shared" si="430"/>
        <v>plays</v>
      </c>
      <c r="S3911" t="b">
        <v>0</v>
      </c>
      <c r="T3911" t="s">
        <v>8271</v>
      </c>
      <c r="U3911" s="6">
        <f t="shared" si="431"/>
        <v>41863.359282407408</v>
      </c>
      <c r="V3911" s="9">
        <f t="shared" si="433"/>
        <v>2014</v>
      </c>
      <c r="W3911" s="6">
        <f t="shared" si="432"/>
        <v>41893.359282407408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H3912" t="s">
        <v>8224</v>
      </c>
      <c r="I3912" t="s">
        <v>8246</v>
      </c>
      <c r="K3912">
        <v>1441649397</v>
      </c>
      <c r="L3912">
        <v>1439057397</v>
      </c>
      <c r="M3912" t="b">
        <v>0</v>
      </c>
      <c r="N3912">
        <v>3</v>
      </c>
      <c r="O3912" s="9">
        <f t="shared" si="427"/>
        <v>3.0833333333333335</v>
      </c>
      <c r="P3912" s="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t="b">
        <v>0</v>
      </c>
      <c r="T3912" t="s">
        <v>8271</v>
      </c>
      <c r="U3912" s="6">
        <f t="shared" si="431"/>
        <v>42224.756909722222</v>
      </c>
      <c r="V3912" s="9">
        <f t="shared" si="433"/>
        <v>2015</v>
      </c>
      <c r="W3912" s="6">
        <f t="shared" si="432"/>
        <v>42254.756909722222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H3913" t="s">
        <v>8224</v>
      </c>
      <c r="I3913" t="s">
        <v>8246</v>
      </c>
      <c r="K3913">
        <v>1417033777</v>
      </c>
      <c r="L3913">
        <v>1414438177</v>
      </c>
      <c r="M3913" t="b">
        <v>0</v>
      </c>
      <c r="N3913">
        <v>36</v>
      </c>
      <c r="O3913" s="9">
        <f t="shared" si="427"/>
        <v>37.412500000000001</v>
      </c>
      <c r="P3913" s="12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t="b">
        <v>0</v>
      </c>
      <c r="T3913" t="s">
        <v>8271</v>
      </c>
      <c r="U3913" s="6">
        <f t="shared" si="431"/>
        <v>41939.8122337963</v>
      </c>
      <c r="V3913" s="9">
        <f t="shared" si="433"/>
        <v>2014</v>
      </c>
      <c r="W3913" s="6">
        <f t="shared" si="432"/>
        <v>41969.853900462964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H3914" t="s">
        <v>8224</v>
      </c>
      <c r="I3914" t="s">
        <v>8246</v>
      </c>
      <c r="K3914">
        <v>1429936500</v>
      </c>
      <c r="L3914">
        <v>1424759330</v>
      </c>
      <c r="M3914" t="b">
        <v>0</v>
      </c>
      <c r="N3914">
        <v>1</v>
      </c>
      <c r="O3914" s="9">
        <f t="shared" si="427"/>
        <v>6.6666666666666671E-3</v>
      </c>
      <c r="P3914" s="12">
        <f t="shared" si="428"/>
        <v>1</v>
      </c>
      <c r="Q3914" t="str">
        <f t="shared" si="429"/>
        <v>theater</v>
      </c>
      <c r="R3914" t="str">
        <f t="shared" si="430"/>
        <v>plays</v>
      </c>
      <c r="S3914" t="b">
        <v>0</v>
      </c>
      <c r="T3914" t="s">
        <v>8271</v>
      </c>
      <c r="U3914" s="6">
        <f t="shared" si="431"/>
        <v>42059.270023148143</v>
      </c>
      <c r="V3914" s="9">
        <f t="shared" si="433"/>
        <v>2015</v>
      </c>
      <c r="W3914" s="6">
        <f t="shared" si="432"/>
        <v>42119.190972222219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H3915" t="s">
        <v>8224</v>
      </c>
      <c r="I3915" t="s">
        <v>8246</v>
      </c>
      <c r="K3915">
        <v>1448863449</v>
      </c>
      <c r="L3915">
        <v>1446267849</v>
      </c>
      <c r="M3915" t="b">
        <v>0</v>
      </c>
      <c r="N3915">
        <v>7</v>
      </c>
      <c r="O3915" s="9">
        <f t="shared" si="427"/>
        <v>10</v>
      </c>
      <c r="P3915" s="12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t="b">
        <v>0</v>
      </c>
      <c r="T3915" t="s">
        <v>8271</v>
      </c>
      <c r="U3915" s="6">
        <f t="shared" si="431"/>
        <v>42308.211215277777</v>
      </c>
      <c r="V3915" s="9">
        <f t="shared" si="433"/>
        <v>2015</v>
      </c>
      <c r="W3915" s="6">
        <f t="shared" si="432"/>
        <v>42338.252881944441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H3916" t="s">
        <v>8225</v>
      </c>
      <c r="I3916" t="s">
        <v>8247</v>
      </c>
      <c r="K3916">
        <v>1431298740</v>
      </c>
      <c r="L3916">
        <v>1429558756</v>
      </c>
      <c r="M3916" t="b">
        <v>0</v>
      </c>
      <c r="N3916">
        <v>27</v>
      </c>
      <c r="O3916" s="9">
        <f t="shared" si="427"/>
        <v>36.36</v>
      </c>
      <c r="P3916" s="12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t="b">
        <v>0</v>
      </c>
      <c r="T3916" t="s">
        <v>8271</v>
      </c>
      <c r="U3916" s="6">
        <f t="shared" si="431"/>
        <v>42114.818935185191</v>
      </c>
      <c r="V3916" s="9">
        <f t="shared" si="433"/>
        <v>2015</v>
      </c>
      <c r="W3916" s="6">
        <f t="shared" si="432"/>
        <v>42134.957638888889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H3917" t="s">
        <v>8225</v>
      </c>
      <c r="I3917" t="s">
        <v>8247</v>
      </c>
      <c r="K3917">
        <v>1464824309</v>
      </c>
      <c r="L3917">
        <v>1462232309</v>
      </c>
      <c r="M3917" t="b">
        <v>0</v>
      </c>
      <c r="N3917">
        <v>1</v>
      </c>
      <c r="O3917" s="9">
        <f t="shared" si="427"/>
        <v>0.33333333333333331</v>
      </c>
      <c r="P3917" s="12">
        <f t="shared" si="428"/>
        <v>5</v>
      </c>
      <c r="Q3917" t="str">
        <f t="shared" si="429"/>
        <v>theater</v>
      </c>
      <c r="R3917" t="str">
        <f t="shared" si="430"/>
        <v>plays</v>
      </c>
      <c r="S3917" t="b">
        <v>0</v>
      </c>
      <c r="T3917" t="s">
        <v>8271</v>
      </c>
      <c r="U3917" s="6">
        <f t="shared" si="431"/>
        <v>42492.98505787037</v>
      </c>
      <c r="V3917" s="9">
        <f t="shared" si="433"/>
        <v>2016</v>
      </c>
      <c r="W3917" s="6">
        <f t="shared" si="432"/>
        <v>42522.98505787037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H3918" t="s">
        <v>8232</v>
      </c>
      <c r="I3918" t="s">
        <v>8253</v>
      </c>
      <c r="K3918">
        <v>1464952752</v>
      </c>
      <c r="L3918">
        <v>1462360752</v>
      </c>
      <c r="M3918" t="b">
        <v>0</v>
      </c>
      <c r="N3918">
        <v>0</v>
      </c>
      <c r="O3918" s="9">
        <f t="shared" si="427"/>
        <v>0</v>
      </c>
      <c r="P3918" s="12">
        <f t="shared" si="428"/>
        <v>0</v>
      </c>
      <c r="Q3918" t="str">
        <f t="shared" si="429"/>
        <v>theater</v>
      </c>
      <c r="R3918" t="str">
        <f t="shared" si="430"/>
        <v>plays</v>
      </c>
      <c r="S3918" t="b">
        <v>0</v>
      </c>
      <c r="T3918" t="s">
        <v>8271</v>
      </c>
      <c r="U3918" s="6">
        <f t="shared" si="431"/>
        <v>42494.471666666665</v>
      </c>
      <c r="V3918" s="9">
        <f t="shared" si="433"/>
        <v>2016</v>
      </c>
      <c r="W3918" s="6">
        <f t="shared" si="432"/>
        <v>42524.471666666665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H3919" t="s">
        <v>8225</v>
      </c>
      <c r="I3919" t="s">
        <v>8247</v>
      </c>
      <c r="K3919">
        <v>1410439161</v>
      </c>
      <c r="L3919">
        <v>1407847161</v>
      </c>
      <c r="M3919" t="b">
        <v>0</v>
      </c>
      <c r="N3919">
        <v>1</v>
      </c>
      <c r="O3919" s="9">
        <f t="shared" si="427"/>
        <v>0.2857142857142857</v>
      </c>
      <c r="P3919" s="12">
        <f t="shared" si="428"/>
        <v>10</v>
      </c>
      <c r="Q3919" t="str">
        <f t="shared" si="429"/>
        <v>theater</v>
      </c>
      <c r="R3919" t="str">
        <f t="shared" si="430"/>
        <v>plays</v>
      </c>
      <c r="S3919" t="b">
        <v>0</v>
      </c>
      <c r="T3919" t="s">
        <v>8271</v>
      </c>
      <c r="U3919" s="6">
        <f t="shared" si="431"/>
        <v>41863.527326388888</v>
      </c>
      <c r="V3919" s="9">
        <f t="shared" si="433"/>
        <v>2014</v>
      </c>
      <c r="W3919" s="6">
        <f t="shared" si="432"/>
        <v>41893.527326388888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H3920" t="s">
        <v>8225</v>
      </c>
      <c r="I3920" t="s">
        <v>8247</v>
      </c>
      <c r="K3920">
        <v>1407168000</v>
      </c>
      <c r="L3920">
        <v>1406131023</v>
      </c>
      <c r="M3920" t="b">
        <v>0</v>
      </c>
      <c r="N3920">
        <v>3</v>
      </c>
      <c r="O3920" s="9">
        <f t="shared" si="427"/>
        <v>0.2</v>
      </c>
      <c r="P3920" s="12">
        <f t="shared" si="428"/>
        <v>40</v>
      </c>
      <c r="Q3920" t="str">
        <f t="shared" si="429"/>
        <v>theater</v>
      </c>
      <c r="R3920" t="str">
        <f t="shared" si="430"/>
        <v>plays</v>
      </c>
      <c r="S3920" t="b">
        <v>0</v>
      </c>
      <c r="T3920" t="s">
        <v>8271</v>
      </c>
      <c r="U3920" s="6">
        <f t="shared" si="431"/>
        <v>41843.664618055554</v>
      </c>
      <c r="V3920" s="9">
        <f t="shared" si="433"/>
        <v>2014</v>
      </c>
      <c r="W3920" s="6">
        <f t="shared" si="432"/>
        <v>41855.666666666664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H3921" t="s">
        <v>8225</v>
      </c>
      <c r="I3921" t="s">
        <v>8247</v>
      </c>
      <c r="K3921">
        <v>1453075200</v>
      </c>
      <c r="L3921">
        <v>1450628773</v>
      </c>
      <c r="M3921" t="b">
        <v>0</v>
      </c>
      <c r="N3921">
        <v>3</v>
      </c>
      <c r="O3921" s="9">
        <f t="shared" si="427"/>
        <v>1.8</v>
      </c>
      <c r="P3921" s="12">
        <f t="shared" si="428"/>
        <v>30</v>
      </c>
      <c r="Q3921" t="str">
        <f t="shared" si="429"/>
        <v>theater</v>
      </c>
      <c r="R3921" t="str">
        <f t="shared" si="430"/>
        <v>plays</v>
      </c>
      <c r="S3921" t="b">
        <v>0</v>
      </c>
      <c r="T3921" t="s">
        <v>8271</v>
      </c>
      <c r="U3921" s="6">
        <f t="shared" si="431"/>
        <v>42358.684872685189</v>
      </c>
      <c r="V3921" s="9">
        <f t="shared" si="433"/>
        <v>2015</v>
      </c>
      <c r="W3921" s="6">
        <f t="shared" si="432"/>
        <v>42387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H3922" t="s">
        <v>8225</v>
      </c>
      <c r="I3922" t="s">
        <v>8247</v>
      </c>
      <c r="K3922">
        <v>1479032260</v>
      </c>
      <c r="L3922">
        <v>1476436660</v>
      </c>
      <c r="M3922" t="b">
        <v>0</v>
      </c>
      <c r="N3922">
        <v>3</v>
      </c>
      <c r="O3922" s="9">
        <f t="shared" si="427"/>
        <v>5.4</v>
      </c>
      <c r="P3922" s="12">
        <f t="shared" si="428"/>
        <v>45</v>
      </c>
      <c r="Q3922" t="str">
        <f t="shared" si="429"/>
        <v>theater</v>
      </c>
      <c r="R3922" t="str">
        <f t="shared" si="430"/>
        <v>plays</v>
      </c>
      <c r="S3922" t="b">
        <v>0</v>
      </c>
      <c r="T3922" t="s">
        <v>8271</v>
      </c>
      <c r="U3922" s="6">
        <f t="shared" si="431"/>
        <v>42657.38726851852</v>
      </c>
      <c r="V3922" s="9">
        <f t="shared" si="433"/>
        <v>2016</v>
      </c>
      <c r="W3922" s="6">
        <f t="shared" si="432"/>
        <v>42687.428935185184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H3923" t="s">
        <v>8225</v>
      </c>
      <c r="I3923" t="s">
        <v>8247</v>
      </c>
      <c r="K3923">
        <v>1414346400</v>
      </c>
      <c r="L3923">
        <v>1413291655</v>
      </c>
      <c r="M3923" t="b">
        <v>0</v>
      </c>
      <c r="N3923">
        <v>0</v>
      </c>
      <c r="O3923" s="9">
        <f t="shared" si="427"/>
        <v>0</v>
      </c>
      <c r="P3923" s="12">
        <f t="shared" si="428"/>
        <v>0</v>
      </c>
      <c r="Q3923" t="str">
        <f t="shared" si="429"/>
        <v>theater</v>
      </c>
      <c r="R3923" t="str">
        <f t="shared" si="430"/>
        <v>plays</v>
      </c>
      <c r="S3923" t="b">
        <v>0</v>
      </c>
      <c r="T3923" t="s">
        <v>8271</v>
      </c>
      <c r="U3923" s="6">
        <f t="shared" si="431"/>
        <v>41926.542303240742</v>
      </c>
      <c r="V3923" s="9">
        <f t="shared" si="433"/>
        <v>2014</v>
      </c>
      <c r="W3923" s="6">
        <f t="shared" si="432"/>
        <v>41938.75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H3924" t="s">
        <v>8224</v>
      </c>
      <c r="I3924" t="s">
        <v>8246</v>
      </c>
      <c r="K3924">
        <v>1425337200</v>
      </c>
      <c r="L3924">
        <v>1421432810</v>
      </c>
      <c r="M3924" t="b">
        <v>0</v>
      </c>
      <c r="N3924">
        <v>6</v>
      </c>
      <c r="O3924" s="9">
        <f t="shared" si="427"/>
        <v>8.1333333333333329</v>
      </c>
      <c r="P3924" s="12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t="b">
        <v>0</v>
      </c>
      <c r="T3924" t="s">
        <v>8271</v>
      </c>
      <c r="U3924" s="6">
        <f t="shared" si="431"/>
        <v>42020.768634259264</v>
      </c>
      <c r="V3924" s="9">
        <f t="shared" si="433"/>
        <v>2015</v>
      </c>
      <c r="W3924" s="6">
        <f t="shared" si="432"/>
        <v>42065.958333333328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H3925" t="s">
        <v>8225</v>
      </c>
      <c r="I3925" t="s">
        <v>8247</v>
      </c>
      <c r="K3925">
        <v>1428622271</v>
      </c>
      <c r="L3925">
        <v>1426203071</v>
      </c>
      <c r="M3925" t="b">
        <v>0</v>
      </c>
      <c r="N3925">
        <v>17</v>
      </c>
      <c r="O3925" s="9">
        <f t="shared" si="427"/>
        <v>12.034782608695652</v>
      </c>
      <c r="P3925" s="12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t="b">
        <v>0</v>
      </c>
      <c r="T3925" t="s">
        <v>8271</v>
      </c>
      <c r="U3925" s="6">
        <f t="shared" si="431"/>
        <v>42075.979988425926</v>
      </c>
      <c r="V3925" s="9">
        <f t="shared" si="433"/>
        <v>2015</v>
      </c>
      <c r="W3925" s="6">
        <f t="shared" si="432"/>
        <v>42103.979988425926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H3926" t="s">
        <v>8224</v>
      </c>
      <c r="I3926" t="s">
        <v>8246</v>
      </c>
      <c r="K3926">
        <v>1403823722</v>
      </c>
      <c r="L3926">
        <v>1401231722</v>
      </c>
      <c r="M3926" t="b">
        <v>0</v>
      </c>
      <c r="N3926">
        <v>40</v>
      </c>
      <c r="O3926" s="9">
        <f t="shared" si="427"/>
        <v>15.266666666666667</v>
      </c>
      <c r="P3926" s="12">
        <f t="shared" si="428"/>
        <v>57.25</v>
      </c>
      <c r="Q3926" t="str">
        <f t="shared" si="429"/>
        <v>theater</v>
      </c>
      <c r="R3926" t="str">
        <f t="shared" si="430"/>
        <v>plays</v>
      </c>
      <c r="S3926" t="b">
        <v>0</v>
      </c>
      <c r="T3926" t="s">
        <v>8271</v>
      </c>
      <c r="U3926" s="6">
        <f t="shared" si="431"/>
        <v>41786.959745370368</v>
      </c>
      <c r="V3926" s="9">
        <f t="shared" si="433"/>
        <v>2014</v>
      </c>
      <c r="W3926" s="6">
        <f t="shared" si="432"/>
        <v>41816.959745370368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H3927" t="s">
        <v>8224</v>
      </c>
      <c r="I3927" t="s">
        <v>8246</v>
      </c>
      <c r="K3927">
        <v>1406753639</v>
      </c>
      <c r="L3927">
        <v>1404161639</v>
      </c>
      <c r="M3927" t="b">
        <v>0</v>
      </c>
      <c r="N3927">
        <v>3</v>
      </c>
      <c r="O3927" s="9">
        <f t="shared" si="427"/>
        <v>10</v>
      </c>
      <c r="P3927" s="12">
        <f t="shared" si="428"/>
        <v>5</v>
      </c>
      <c r="Q3927" t="str">
        <f t="shared" si="429"/>
        <v>theater</v>
      </c>
      <c r="R3927" t="str">
        <f t="shared" si="430"/>
        <v>plays</v>
      </c>
      <c r="S3927" t="b">
        <v>0</v>
      </c>
      <c r="T3927" t="s">
        <v>8271</v>
      </c>
      <c r="U3927" s="6">
        <f t="shared" si="431"/>
        <v>41820.870821759258</v>
      </c>
      <c r="V3927" s="9">
        <f t="shared" si="433"/>
        <v>2014</v>
      </c>
      <c r="W3927" s="6">
        <f t="shared" si="432"/>
        <v>41850.870821759258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H3928" t="s">
        <v>8226</v>
      </c>
      <c r="I3928" t="s">
        <v>8248</v>
      </c>
      <c r="K3928">
        <v>1419645748</v>
      </c>
      <c r="L3928">
        <v>1417053748</v>
      </c>
      <c r="M3928" t="b">
        <v>0</v>
      </c>
      <c r="N3928">
        <v>1</v>
      </c>
      <c r="O3928" s="9">
        <f t="shared" si="427"/>
        <v>0.3</v>
      </c>
      <c r="P3928" s="12">
        <f t="shared" si="428"/>
        <v>15</v>
      </c>
      <c r="Q3928" t="str">
        <f t="shared" si="429"/>
        <v>theater</v>
      </c>
      <c r="R3928" t="str">
        <f t="shared" si="430"/>
        <v>plays</v>
      </c>
      <c r="S3928" t="b">
        <v>0</v>
      </c>
      <c r="T3928" t="s">
        <v>8271</v>
      </c>
      <c r="U3928" s="6">
        <f t="shared" si="431"/>
        <v>41970.085046296299</v>
      </c>
      <c r="V3928" s="9">
        <f t="shared" si="433"/>
        <v>2014</v>
      </c>
      <c r="W3928" s="6">
        <f t="shared" si="432"/>
        <v>42000.085046296299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H3929" t="s">
        <v>8225</v>
      </c>
      <c r="I3929" t="s">
        <v>8247</v>
      </c>
      <c r="K3929">
        <v>1407565504</v>
      </c>
      <c r="L3929">
        <v>1404973504</v>
      </c>
      <c r="M3929" t="b">
        <v>0</v>
      </c>
      <c r="N3929">
        <v>2</v>
      </c>
      <c r="O3929" s="9">
        <f t="shared" si="427"/>
        <v>1</v>
      </c>
      <c r="P3929" s="12">
        <f t="shared" si="428"/>
        <v>12.5</v>
      </c>
      <c r="Q3929" t="str">
        <f t="shared" si="429"/>
        <v>theater</v>
      </c>
      <c r="R3929" t="str">
        <f t="shared" si="430"/>
        <v>plays</v>
      </c>
      <c r="S3929" t="b">
        <v>0</v>
      </c>
      <c r="T3929" t="s">
        <v>8271</v>
      </c>
      <c r="U3929" s="6">
        <f t="shared" si="431"/>
        <v>41830.267407407409</v>
      </c>
      <c r="V3929" s="9">
        <f t="shared" si="433"/>
        <v>2014</v>
      </c>
      <c r="W3929" s="6">
        <f t="shared" si="432"/>
        <v>41860.267407407409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H3930" t="s">
        <v>8224</v>
      </c>
      <c r="I3930" t="s">
        <v>8246</v>
      </c>
      <c r="K3930">
        <v>1444971540</v>
      </c>
      <c r="L3930">
        <v>1442593427</v>
      </c>
      <c r="M3930" t="b">
        <v>0</v>
      </c>
      <c r="N3930">
        <v>7</v>
      </c>
      <c r="O3930" s="9">
        <f t="shared" si="427"/>
        <v>13.02</v>
      </c>
      <c r="P3930" s="12">
        <f t="shared" si="428"/>
        <v>93</v>
      </c>
      <c r="Q3930" t="str">
        <f t="shared" si="429"/>
        <v>theater</v>
      </c>
      <c r="R3930" t="str">
        <f t="shared" si="430"/>
        <v>plays</v>
      </c>
      <c r="S3930" t="b">
        <v>0</v>
      </c>
      <c r="T3930" t="s">
        <v>8271</v>
      </c>
      <c r="U3930" s="6">
        <f t="shared" si="431"/>
        <v>42265.683182870373</v>
      </c>
      <c r="V3930" s="9">
        <f t="shared" si="433"/>
        <v>2015</v>
      </c>
      <c r="W3930" s="6">
        <f t="shared" si="432"/>
        <v>42293.207638888889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H3931" t="s">
        <v>8224</v>
      </c>
      <c r="I3931" t="s">
        <v>8246</v>
      </c>
      <c r="K3931">
        <v>1474228265</v>
      </c>
      <c r="L3931">
        <v>1471636265</v>
      </c>
      <c r="M3931" t="b">
        <v>0</v>
      </c>
      <c r="N3931">
        <v>14</v>
      </c>
      <c r="O3931" s="9">
        <f t="shared" si="427"/>
        <v>2.2650000000000001</v>
      </c>
      <c r="P3931" s="12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t="b">
        <v>0</v>
      </c>
      <c r="T3931" t="s">
        <v>8271</v>
      </c>
      <c r="U3931" s="6">
        <f t="shared" si="431"/>
        <v>42601.827141203699</v>
      </c>
      <c r="V3931" s="9">
        <f t="shared" si="433"/>
        <v>2016</v>
      </c>
      <c r="W3931" s="6">
        <f t="shared" si="432"/>
        <v>42631.827141203699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H3932" t="s">
        <v>8226</v>
      </c>
      <c r="I3932" t="s">
        <v>8248</v>
      </c>
      <c r="K3932">
        <v>1459490400</v>
      </c>
      <c r="L3932">
        <v>1457078868</v>
      </c>
      <c r="M3932" t="b">
        <v>0</v>
      </c>
      <c r="N3932">
        <v>0</v>
      </c>
      <c r="O3932" s="9">
        <f t="shared" si="427"/>
        <v>0</v>
      </c>
      <c r="P3932" s="12">
        <f t="shared" si="428"/>
        <v>0</v>
      </c>
      <c r="Q3932" t="str">
        <f t="shared" si="429"/>
        <v>theater</v>
      </c>
      <c r="R3932" t="str">
        <f t="shared" si="430"/>
        <v>plays</v>
      </c>
      <c r="S3932" t="b">
        <v>0</v>
      </c>
      <c r="T3932" t="s">
        <v>8271</v>
      </c>
      <c r="U3932" s="6">
        <f t="shared" si="431"/>
        <v>42433.338749999995</v>
      </c>
      <c r="V3932" s="9">
        <f t="shared" si="433"/>
        <v>2016</v>
      </c>
      <c r="W3932" s="6">
        <f t="shared" si="432"/>
        <v>42461.25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H3933" t="s">
        <v>8224</v>
      </c>
      <c r="I3933" t="s">
        <v>8246</v>
      </c>
      <c r="K3933">
        <v>1441510707</v>
      </c>
      <c r="L3933">
        <v>1439350707</v>
      </c>
      <c r="M3933" t="b">
        <v>0</v>
      </c>
      <c r="N3933">
        <v>0</v>
      </c>
      <c r="O3933" s="9">
        <f t="shared" si="427"/>
        <v>0</v>
      </c>
      <c r="P3933" s="12">
        <f t="shared" si="428"/>
        <v>0</v>
      </c>
      <c r="Q3933" t="str">
        <f t="shared" si="429"/>
        <v>theater</v>
      </c>
      <c r="R3933" t="str">
        <f t="shared" si="430"/>
        <v>plays</v>
      </c>
      <c r="S3933" t="b">
        <v>0</v>
      </c>
      <c r="T3933" t="s">
        <v>8271</v>
      </c>
      <c r="U3933" s="6">
        <f t="shared" si="431"/>
        <v>42228.151701388888</v>
      </c>
      <c r="V3933" s="9">
        <f t="shared" si="433"/>
        <v>2015</v>
      </c>
      <c r="W3933" s="6">
        <f t="shared" si="432"/>
        <v>42253.151701388888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H3934" t="s">
        <v>8224</v>
      </c>
      <c r="I3934" t="s">
        <v>8246</v>
      </c>
      <c r="K3934">
        <v>1458097364</v>
      </c>
      <c r="L3934">
        <v>1455508964</v>
      </c>
      <c r="M3934" t="b">
        <v>0</v>
      </c>
      <c r="N3934">
        <v>1</v>
      </c>
      <c r="O3934" s="9">
        <f t="shared" si="427"/>
        <v>8.3333333333333332E-3</v>
      </c>
      <c r="P3934" s="12">
        <f t="shared" si="428"/>
        <v>1</v>
      </c>
      <c r="Q3934" t="str">
        <f t="shared" si="429"/>
        <v>theater</v>
      </c>
      <c r="R3934" t="str">
        <f t="shared" si="430"/>
        <v>plays</v>
      </c>
      <c r="S3934" t="b">
        <v>0</v>
      </c>
      <c r="T3934" t="s">
        <v>8271</v>
      </c>
      <c r="U3934" s="6">
        <f t="shared" si="431"/>
        <v>42415.168564814812</v>
      </c>
      <c r="V3934" s="9">
        <f t="shared" si="433"/>
        <v>2016</v>
      </c>
      <c r="W3934" s="6">
        <f t="shared" si="432"/>
        <v>42445.126898148148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H3935" t="s">
        <v>8224</v>
      </c>
      <c r="I3935" t="s">
        <v>8246</v>
      </c>
      <c r="K3935">
        <v>1468716180</v>
      </c>
      <c r="L3935">
        <v>1466205262</v>
      </c>
      <c r="M3935" t="b">
        <v>0</v>
      </c>
      <c r="N3935">
        <v>12</v>
      </c>
      <c r="O3935" s="9">
        <f t="shared" si="427"/>
        <v>15.742857142857142</v>
      </c>
      <c r="P3935" s="12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t="b">
        <v>0</v>
      </c>
      <c r="T3935" t="s">
        <v>8271</v>
      </c>
      <c r="U3935" s="6">
        <f t="shared" si="431"/>
        <v>42538.968310185184</v>
      </c>
      <c r="V3935" s="9">
        <f t="shared" si="433"/>
        <v>2016</v>
      </c>
      <c r="W3935" s="6">
        <f t="shared" si="432"/>
        <v>42568.029861111107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H3936" t="s">
        <v>8224</v>
      </c>
      <c r="I3936" t="s">
        <v>8246</v>
      </c>
      <c r="K3936">
        <v>1443704400</v>
      </c>
      <c r="L3936">
        <v>1439827639</v>
      </c>
      <c r="M3936" t="b">
        <v>0</v>
      </c>
      <c r="N3936">
        <v>12</v>
      </c>
      <c r="O3936" s="9">
        <f t="shared" si="427"/>
        <v>11</v>
      </c>
      <c r="P3936" s="12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t="b">
        <v>0</v>
      </c>
      <c r="T3936" t="s">
        <v>8271</v>
      </c>
      <c r="U3936" s="6">
        <f t="shared" si="431"/>
        <v>42233.671747685185</v>
      </c>
      <c r="V3936" s="9">
        <f t="shared" si="433"/>
        <v>2015</v>
      </c>
      <c r="W3936" s="6">
        <f t="shared" si="432"/>
        <v>42278.541666666672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H3937" t="s">
        <v>8225</v>
      </c>
      <c r="I3937" t="s">
        <v>8247</v>
      </c>
      <c r="K3937">
        <v>1443973546</v>
      </c>
      <c r="L3937">
        <v>1438789546</v>
      </c>
      <c r="M3937" t="b">
        <v>0</v>
      </c>
      <c r="N3937">
        <v>23</v>
      </c>
      <c r="O3937" s="9">
        <f t="shared" si="427"/>
        <v>43.833333333333336</v>
      </c>
      <c r="P3937" s="12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t="b">
        <v>0</v>
      </c>
      <c r="T3937" t="s">
        <v>8271</v>
      </c>
      <c r="U3937" s="6">
        <f t="shared" si="431"/>
        <v>42221.656782407408</v>
      </c>
      <c r="V3937" s="9">
        <f t="shared" si="433"/>
        <v>2015</v>
      </c>
      <c r="W3937" s="6">
        <f t="shared" si="432"/>
        <v>42281.656782407408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H3938" t="s">
        <v>8224</v>
      </c>
      <c r="I3938" t="s">
        <v>8246</v>
      </c>
      <c r="K3938">
        <v>1480576720</v>
      </c>
      <c r="L3938">
        <v>1477981120</v>
      </c>
      <c r="M3938" t="b">
        <v>0</v>
      </c>
      <c r="N3938">
        <v>0</v>
      </c>
      <c r="O3938" s="9">
        <f t="shared" si="427"/>
        <v>0</v>
      </c>
      <c r="P3938" s="12">
        <f t="shared" si="428"/>
        <v>0</v>
      </c>
      <c r="Q3938" t="str">
        <f t="shared" si="429"/>
        <v>theater</v>
      </c>
      <c r="R3938" t="str">
        <f t="shared" si="430"/>
        <v>plays</v>
      </c>
      <c r="S3938" t="b">
        <v>0</v>
      </c>
      <c r="T3938" t="s">
        <v>8271</v>
      </c>
      <c r="U3938" s="6">
        <f t="shared" si="431"/>
        <v>42675.262962962966</v>
      </c>
      <c r="V3938" s="9">
        <f t="shared" si="433"/>
        <v>2016</v>
      </c>
      <c r="W3938" s="6">
        <f t="shared" si="432"/>
        <v>42705.304629629631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H3939" t="s">
        <v>8224</v>
      </c>
      <c r="I3939" t="s">
        <v>8246</v>
      </c>
      <c r="K3939">
        <v>1468249760</v>
      </c>
      <c r="L3939">
        <v>1465830560</v>
      </c>
      <c r="M3939" t="b">
        <v>0</v>
      </c>
      <c r="N3939">
        <v>10</v>
      </c>
      <c r="O3939" s="9">
        <f t="shared" si="427"/>
        <v>86.135181975736572</v>
      </c>
      <c r="P3939" s="12">
        <f t="shared" si="428"/>
        <v>248.5</v>
      </c>
      <c r="Q3939" t="str">
        <f t="shared" si="429"/>
        <v>theater</v>
      </c>
      <c r="R3939" t="str">
        <f t="shared" si="430"/>
        <v>plays</v>
      </c>
      <c r="S3939" t="b">
        <v>0</v>
      </c>
      <c r="T3939" t="s">
        <v>8271</v>
      </c>
      <c r="U3939" s="6">
        <f t="shared" si="431"/>
        <v>42534.631481481483</v>
      </c>
      <c r="V3939" s="9">
        <f t="shared" si="433"/>
        <v>2016</v>
      </c>
      <c r="W3939" s="6">
        <f t="shared" si="432"/>
        <v>42562.631481481483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H3940" t="s">
        <v>8224</v>
      </c>
      <c r="I3940" t="s">
        <v>8246</v>
      </c>
      <c r="K3940">
        <v>1435441454</v>
      </c>
      <c r="L3940">
        <v>1432763054</v>
      </c>
      <c r="M3940" t="b">
        <v>0</v>
      </c>
      <c r="N3940">
        <v>5</v>
      </c>
      <c r="O3940" s="9">
        <f t="shared" si="427"/>
        <v>12.196620583717358</v>
      </c>
      <c r="P3940" s="12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t="b">
        <v>0</v>
      </c>
      <c r="T3940" t="s">
        <v>8271</v>
      </c>
      <c r="U3940" s="6">
        <f t="shared" si="431"/>
        <v>42151.905717592592</v>
      </c>
      <c r="V3940" s="9">
        <f t="shared" si="433"/>
        <v>2015</v>
      </c>
      <c r="W3940" s="6">
        <f t="shared" si="432"/>
        <v>42182.905717592592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H3941" t="s">
        <v>8226</v>
      </c>
      <c r="I3941" t="s">
        <v>8248</v>
      </c>
      <c r="K3941">
        <v>1412656200</v>
      </c>
      <c r="L3941">
        <v>1412328979</v>
      </c>
      <c r="M3941" t="b">
        <v>0</v>
      </c>
      <c r="N3941">
        <v>1</v>
      </c>
      <c r="O3941" s="9">
        <f t="shared" si="427"/>
        <v>0.1</v>
      </c>
      <c r="P3941" s="12">
        <f t="shared" si="428"/>
        <v>5</v>
      </c>
      <c r="Q3941" t="str">
        <f t="shared" si="429"/>
        <v>theater</v>
      </c>
      <c r="R3941" t="str">
        <f t="shared" si="430"/>
        <v>plays</v>
      </c>
      <c r="S3941" t="b">
        <v>0</v>
      </c>
      <c r="T3941" t="s">
        <v>8271</v>
      </c>
      <c r="U3941" s="6">
        <f t="shared" si="431"/>
        <v>41915.400219907409</v>
      </c>
      <c r="V3941" s="9">
        <f t="shared" si="433"/>
        <v>2014</v>
      </c>
      <c r="W3941" s="6">
        <f t="shared" si="432"/>
        <v>41919.1875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H3942" t="s">
        <v>8224</v>
      </c>
      <c r="I3942" t="s">
        <v>8246</v>
      </c>
      <c r="K3942">
        <v>1420199351</v>
      </c>
      <c r="L3942">
        <v>1416311351</v>
      </c>
      <c r="M3942" t="b">
        <v>0</v>
      </c>
      <c r="N3942">
        <v>2</v>
      </c>
      <c r="O3942" s="9">
        <f t="shared" si="427"/>
        <v>0.22</v>
      </c>
      <c r="P3942" s="12">
        <f t="shared" si="428"/>
        <v>5.5</v>
      </c>
      <c r="Q3942" t="str">
        <f t="shared" si="429"/>
        <v>theater</v>
      </c>
      <c r="R3942" t="str">
        <f t="shared" si="430"/>
        <v>plays</v>
      </c>
      <c r="S3942" t="b">
        <v>0</v>
      </c>
      <c r="T3942" t="s">
        <v>8271</v>
      </c>
      <c r="U3942" s="6">
        <f t="shared" si="431"/>
        <v>41961.492488425924</v>
      </c>
      <c r="V3942" s="9">
        <f t="shared" si="433"/>
        <v>2014</v>
      </c>
      <c r="W3942" s="6">
        <f t="shared" si="432"/>
        <v>42006.492488425924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H3943" t="s">
        <v>8224</v>
      </c>
      <c r="I3943" t="s">
        <v>8246</v>
      </c>
      <c r="K3943">
        <v>1416877200</v>
      </c>
      <c r="L3943">
        <v>1414505137</v>
      </c>
      <c r="M3943" t="b">
        <v>0</v>
      </c>
      <c r="N3943">
        <v>2</v>
      </c>
      <c r="O3943" s="9">
        <f t="shared" si="427"/>
        <v>0.90909090909090906</v>
      </c>
      <c r="P3943" s="12">
        <f t="shared" si="428"/>
        <v>25</v>
      </c>
      <c r="Q3943" t="str">
        <f t="shared" si="429"/>
        <v>theater</v>
      </c>
      <c r="R3943" t="str">
        <f t="shared" si="430"/>
        <v>plays</v>
      </c>
      <c r="S3943" t="b">
        <v>0</v>
      </c>
      <c r="T3943" t="s">
        <v>8271</v>
      </c>
      <c r="U3943" s="6">
        <f t="shared" si="431"/>
        <v>41940.587233796294</v>
      </c>
      <c r="V3943" s="9">
        <f t="shared" si="433"/>
        <v>2014</v>
      </c>
      <c r="W3943" s="6">
        <f t="shared" si="432"/>
        <v>41968.041666666672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H3944" t="s">
        <v>8224</v>
      </c>
      <c r="I3944" t="s">
        <v>8246</v>
      </c>
      <c r="K3944">
        <v>1434490914</v>
      </c>
      <c r="L3944">
        <v>1429306914</v>
      </c>
      <c r="M3944" t="b">
        <v>0</v>
      </c>
      <c r="N3944">
        <v>0</v>
      </c>
      <c r="O3944" s="9">
        <f t="shared" si="427"/>
        <v>0</v>
      </c>
      <c r="P3944" s="12">
        <f t="shared" si="428"/>
        <v>0</v>
      </c>
      <c r="Q3944" t="str">
        <f t="shared" si="429"/>
        <v>theater</v>
      </c>
      <c r="R3944" t="str">
        <f t="shared" si="430"/>
        <v>plays</v>
      </c>
      <c r="S3944" t="b">
        <v>0</v>
      </c>
      <c r="T3944" t="s">
        <v>8271</v>
      </c>
      <c r="U3944" s="6">
        <f t="shared" si="431"/>
        <v>42111.904097222221</v>
      </c>
      <c r="V3944" s="9">
        <f t="shared" si="433"/>
        <v>2015</v>
      </c>
      <c r="W3944" s="6">
        <f t="shared" si="432"/>
        <v>42171.904097222221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H3945" t="s">
        <v>8224</v>
      </c>
      <c r="I3945" t="s">
        <v>8246</v>
      </c>
      <c r="K3945">
        <v>1446483000</v>
      </c>
      <c r="L3945">
        <v>1443811268</v>
      </c>
      <c r="M3945" t="b">
        <v>0</v>
      </c>
      <c r="N3945">
        <v>13</v>
      </c>
      <c r="O3945" s="9">
        <f t="shared" si="427"/>
        <v>35.64</v>
      </c>
      <c r="P3945" s="12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t="b">
        <v>0</v>
      </c>
      <c r="T3945" t="s">
        <v>8271</v>
      </c>
      <c r="U3945" s="6">
        <f t="shared" si="431"/>
        <v>42279.778564814813</v>
      </c>
      <c r="V3945" s="9">
        <f t="shared" si="433"/>
        <v>2015</v>
      </c>
      <c r="W3945" s="6">
        <f t="shared" si="432"/>
        <v>42310.701388888891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H3946" t="s">
        <v>8224</v>
      </c>
      <c r="I3946" t="s">
        <v>8246</v>
      </c>
      <c r="K3946">
        <v>1440690875</v>
      </c>
      <c r="L3946">
        <v>1438098875</v>
      </c>
      <c r="M3946" t="b">
        <v>0</v>
      </c>
      <c r="N3946">
        <v>0</v>
      </c>
      <c r="O3946" s="9">
        <f t="shared" si="427"/>
        <v>0</v>
      </c>
      <c r="P3946" s="12">
        <f t="shared" si="428"/>
        <v>0</v>
      </c>
      <c r="Q3946" t="str">
        <f t="shared" si="429"/>
        <v>theater</v>
      </c>
      <c r="R3946" t="str">
        <f t="shared" si="430"/>
        <v>plays</v>
      </c>
      <c r="S3946" t="b">
        <v>0</v>
      </c>
      <c r="T3946" t="s">
        <v>8271</v>
      </c>
      <c r="U3946" s="6">
        <f t="shared" si="431"/>
        <v>42213.662905092591</v>
      </c>
      <c r="V3946" s="9">
        <f t="shared" si="433"/>
        <v>2015</v>
      </c>
      <c r="W3946" s="6">
        <f t="shared" si="432"/>
        <v>42243.662905092591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H3947" t="s">
        <v>8224</v>
      </c>
      <c r="I3947" t="s">
        <v>8246</v>
      </c>
      <c r="K3947">
        <v>1431717268</v>
      </c>
      <c r="L3947">
        <v>1429125268</v>
      </c>
      <c r="M3947" t="b">
        <v>0</v>
      </c>
      <c r="N3947">
        <v>1</v>
      </c>
      <c r="O3947" s="9">
        <f t="shared" si="427"/>
        <v>0.25</v>
      </c>
      <c r="P3947" s="12">
        <f t="shared" si="428"/>
        <v>5</v>
      </c>
      <c r="Q3947" t="str">
        <f t="shared" si="429"/>
        <v>theater</v>
      </c>
      <c r="R3947" t="str">
        <f t="shared" si="430"/>
        <v>plays</v>
      </c>
      <c r="S3947" t="b">
        <v>0</v>
      </c>
      <c r="T3947" t="s">
        <v>8271</v>
      </c>
      <c r="U3947" s="6">
        <f t="shared" si="431"/>
        <v>42109.801712962959</v>
      </c>
      <c r="V3947" s="9">
        <f t="shared" si="433"/>
        <v>2015</v>
      </c>
      <c r="W3947" s="6">
        <f t="shared" si="432"/>
        <v>42139.801712962959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H3948" t="s">
        <v>8224</v>
      </c>
      <c r="I3948" t="s">
        <v>8246</v>
      </c>
      <c r="K3948">
        <v>1425110400</v>
      </c>
      <c r="L3948">
        <v>1422388822</v>
      </c>
      <c r="M3948" t="b">
        <v>0</v>
      </c>
      <c r="N3948">
        <v>5</v>
      </c>
      <c r="O3948" s="9">
        <f t="shared" si="427"/>
        <v>3.25</v>
      </c>
      <c r="P3948" s="12">
        <f t="shared" si="428"/>
        <v>39</v>
      </c>
      <c r="Q3948" t="str">
        <f t="shared" si="429"/>
        <v>theater</v>
      </c>
      <c r="R3948" t="str">
        <f t="shared" si="430"/>
        <v>plays</v>
      </c>
      <c r="S3948" t="b">
        <v>0</v>
      </c>
      <c r="T3948" t="s">
        <v>8271</v>
      </c>
      <c r="U3948" s="6">
        <f t="shared" si="431"/>
        <v>42031.833587962959</v>
      </c>
      <c r="V3948" s="9">
        <f t="shared" si="433"/>
        <v>2015</v>
      </c>
      <c r="W3948" s="6">
        <f t="shared" si="432"/>
        <v>42063.333333333328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H3949" t="s">
        <v>8224</v>
      </c>
      <c r="I3949" t="s">
        <v>8246</v>
      </c>
      <c r="K3949">
        <v>1475378744</v>
      </c>
      <c r="L3949">
        <v>1472786744</v>
      </c>
      <c r="M3949" t="b">
        <v>0</v>
      </c>
      <c r="N3949">
        <v>2</v>
      </c>
      <c r="O3949" s="9">
        <f t="shared" si="427"/>
        <v>3.3666666666666667</v>
      </c>
      <c r="P3949" s="12">
        <f t="shared" si="428"/>
        <v>50.5</v>
      </c>
      <c r="Q3949" t="str">
        <f t="shared" si="429"/>
        <v>theater</v>
      </c>
      <c r="R3949" t="str">
        <f t="shared" si="430"/>
        <v>plays</v>
      </c>
      <c r="S3949" t="b">
        <v>0</v>
      </c>
      <c r="T3949" t="s">
        <v>8271</v>
      </c>
      <c r="U3949" s="6">
        <f t="shared" si="431"/>
        <v>42615.142870370371</v>
      </c>
      <c r="V3949" s="9">
        <f t="shared" si="433"/>
        <v>2016</v>
      </c>
      <c r="W3949" s="6">
        <f t="shared" si="432"/>
        <v>42645.142870370371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H3950" t="s">
        <v>8226</v>
      </c>
      <c r="I3950" t="s">
        <v>8248</v>
      </c>
      <c r="K3950">
        <v>1410076123</v>
      </c>
      <c r="L3950">
        <v>1404892123</v>
      </c>
      <c r="M3950" t="b">
        <v>0</v>
      </c>
      <c r="N3950">
        <v>0</v>
      </c>
      <c r="O3950" s="9">
        <f t="shared" si="427"/>
        <v>0</v>
      </c>
      <c r="P3950" s="12">
        <f t="shared" si="428"/>
        <v>0</v>
      </c>
      <c r="Q3950" t="str">
        <f t="shared" si="429"/>
        <v>theater</v>
      </c>
      <c r="R3950" t="str">
        <f t="shared" si="430"/>
        <v>plays</v>
      </c>
      <c r="S3950" t="b">
        <v>0</v>
      </c>
      <c r="T3950" t="s">
        <v>8271</v>
      </c>
      <c r="U3950" s="6">
        <f t="shared" si="431"/>
        <v>41829.325497685189</v>
      </c>
      <c r="V3950" s="9">
        <f t="shared" si="433"/>
        <v>2014</v>
      </c>
      <c r="W3950" s="6">
        <f t="shared" si="432"/>
        <v>41889.325497685189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H3951" t="s">
        <v>8226</v>
      </c>
      <c r="I3951" t="s">
        <v>8248</v>
      </c>
      <c r="K3951">
        <v>1423623221</v>
      </c>
      <c r="L3951">
        <v>1421031221</v>
      </c>
      <c r="M3951" t="b">
        <v>0</v>
      </c>
      <c r="N3951">
        <v>32</v>
      </c>
      <c r="O3951" s="9">
        <f t="shared" si="427"/>
        <v>15.77</v>
      </c>
      <c r="P3951" s="12">
        <f t="shared" si="428"/>
        <v>49.28125</v>
      </c>
      <c r="Q3951" t="str">
        <f t="shared" si="429"/>
        <v>theater</v>
      </c>
      <c r="R3951" t="str">
        <f t="shared" si="430"/>
        <v>plays</v>
      </c>
      <c r="S3951" t="b">
        <v>0</v>
      </c>
      <c r="T3951" t="s">
        <v>8271</v>
      </c>
      <c r="U3951" s="6">
        <f t="shared" si="431"/>
        <v>42016.120613425926</v>
      </c>
      <c r="V3951" s="9">
        <f t="shared" si="433"/>
        <v>2015</v>
      </c>
      <c r="W3951" s="6">
        <f t="shared" si="432"/>
        <v>42046.120613425926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H3952" t="s">
        <v>8224</v>
      </c>
      <c r="I3952" t="s">
        <v>8246</v>
      </c>
      <c r="K3952">
        <v>1460140500</v>
      </c>
      <c r="L3952">
        <v>1457628680</v>
      </c>
      <c r="M3952" t="b">
        <v>0</v>
      </c>
      <c r="N3952">
        <v>1</v>
      </c>
      <c r="O3952" s="9">
        <f t="shared" si="427"/>
        <v>0.625</v>
      </c>
      <c r="P3952" s="12">
        <f t="shared" si="428"/>
        <v>25</v>
      </c>
      <c r="Q3952" t="str">
        <f t="shared" si="429"/>
        <v>theater</v>
      </c>
      <c r="R3952" t="str">
        <f t="shared" si="430"/>
        <v>plays</v>
      </c>
      <c r="S3952" t="b">
        <v>0</v>
      </c>
      <c r="T3952" t="s">
        <v>8271</v>
      </c>
      <c r="U3952" s="6">
        <f t="shared" si="431"/>
        <v>42439.702314814815</v>
      </c>
      <c r="V3952" s="9">
        <f t="shared" si="433"/>
        <v>2016</v>
      </c>
      <c r="W3952" s="6">
        <f t="shared" si="432"/>
        <v>42468.774305555555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H3953" t="s">
        <v>8241</v>
      </c>
      <c r="I3953" t="s">
        <v>8249</v>
      </c>
      <c r="K3953">
        <v>1462301342</v>
      </c>
      <c r="L3953">
        <v>1457120942</v>
      </c>
      <c r="M3953" t="b">
        <v>0</v>
      </c>
      <c r="N3953">
        <v>1</v>
      </c>
      <c r="O3953" s="9">
        <f t="shared" si="427"/>
        <v>5.0000000000000001E-4</v>
      </c>
      <c r="P3953" s="12">
        <f t="shared" si="428"/>
        <v>1</v>
      </c>
      <c r="Q3953" t="str">
        <f t="shared" si="429"/>
        <v>theater</v>
      </c>
      <c r="R3953" t="str">
        <f t="shared" si="430"/>
        <v>plays</v>
      </c>
      <c r="S3953" t="b">
        <v>0</v>
      </c>
      <c r="T3953" t="s">
        <v>8271</v>
      </c>
      <c r="U3953" s="6">
        <f t="shared" si="431"/>
        <v>42433.825717592597</v>
      </c>
      <c r="V3953" s="9">
        <f t="shared" si="433"/>
        <v>2016</v>
      </c>
      <c r="W3953" s="6">
        <f t="shared" si="432"/>
        <v>42493.784050925926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H3954" t="s">
        <v>8224</v>
      </c>
      <c r="I3954" t="s">
        <v>8246</v>
      </c>
      <c r="K3954">
        <v>1445885890</v>
      </c>
      <c r="L3954">
        <v>1440701890</v>
      </c>
      <c r="M3954" t="b">
        <v>0</v>
      </c>
      <c r="N3954">
        <v>1</v>
      </c>
      <c r="O3954" s="9">
        <f t="shared" si="427"/>
        <v>9.6153846153846159E-2</v>
      </c>
      <c r="P3954" s="12">
        <f t="shared" si="428"/>
        <v>25</v>
      </c>
      <c r="Q3954" t="str">
        <f t="shared" si="429"/>
        <v>theater</v>
      </c>
      <c r="R3954" t="str">
        <f t="shared" si="430"/>
        <v>plays</v>
      </c>
      <c r="S3954" t="b">
        <v>0</v>
      </c>
      <c r="T3954" t="s">
        <v>8271</v>
      </c>
      <c r="U3954" s="6">
        <f t="shared" si="431"/>
        <v>42243.790393518517</v>
      </c>
      <c r="V3954" s="9">
        <f t="shared" si="433"/>
        <v>2015</v>
      </c>
      <c r="W3954" s="6">
        <f t="shared" si="432"/>
        <v>42303.790393518517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H3955" t="s">
        <v>8224</v>
      </c>
      <c r="I3955" t="s">
        <v>8246</v>
      </c>
      <c r="K3955">
        <v>1469834940</v>
      </c>
      <c r="L3955">
        <v>1467162586</v>
      </c>
      <c r="M3955" t="b">
        <v>0</v>
      </c>
      <c r="N3955">
        <v>0</v>
      </c>
      <c r="O3955" s="9">
        <f t="shared" si="427"/>
        <v>0</v>
      </c>
      <c r="P3955" s="12">
        <f t="shared" si="428"/>
        <v>0</v>
      </c>
      <c r="Q3955" t="str">
        <f t="shared" si="429"/>
        <v>theater</v>
      </c>
      <c r="R3955" t="str">
        <f t="shared" si="430"/>
        <v>plays</v>
      </c>
      <c r="S3955" t="b">
        <v>0</v>
      </c>
      <c r="T3955" t="s">
        <v>8271</v>
      </c>
      <c r="U3955" s="6">
        <f t="shared" si="431"/>
        <v>42550.048449074078</v>
      </c>
      <c r="V3955" s="9">
        <f t="shared" si="433"/>
        <v>2016</v>
      </c>
      <c r="W3955" s="6">
        <f t="shared" si="432"/>
        <v>42580.978472222225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H3956" t="s">
        <v>8229</v>
      </c>
      <c r="I3956" t="s">
        <v>8251</v>
      </c>
      <c r="K3956">
        <v>1405352264</v>
      </c>
      <c r="L3956">
        <v>1400168264</v>
      </c>
      <c r="M3956" t="b">
        <v>0</v>
      </c>
      <c r="N3956">
        <v>0</v>
      </c>
      <c r="O3956" s="9">
        <f t="shared" si="427"/>
        <v>0</v>
      </c>
      <c r="P3956" s="12">
        <f t="shared" si="428"/>
        <v>0</v>
      </c>
      <c r="Q3956" t="str">
        <f t="shared" si="429"/>
        <v>theater</v>
      </c>
      <c r="R3956" t="str">
        <f t="shared" si="430"/>
        <v>plays</v>
      </c>
      <c r="S3956" t="b">
        <v>0</v>
      </c>
      <c r="T3956" t="s">
        <v>8271</v>
      </c>
      <c r="U3956" s="6">
        <f t="shared" si="431"/>
        <v>41774.651203703703</v>
      </c>
      <c r="V3956" s="9">
        <f t="shared" si="433"/>
        <v>2014</v>
      </c>
      <c r="W3956" s="6">
        <f t="shared" si="432"/>
        <v>41834.651203703703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H3957" t="s">
        <v>8224</v>
      </c>
      <c r="I3957" t="s">
        <v>8246</v>
      </c>
      <c r="K3957">
        <v>1448745741</v>
      </c>
      <c r="L3957">
        <v>1446150141</v>
      </c>
      <c r="M3957" t="b">
        <v>0</v>
      </c>
      <c r="N3957">
        <v>8</v>
      </c>
      <c r="O3957" s="9">
        <f t="shared" si="427"/>
        <v>24.285714285714285</v>
      </c>
      <c r="P3957" s="12">
        <f t="shared" si="428"/>
        <v>53.125</v>
      </c>
      <c r="Q3957" t="str">
        <f t="shared" si="429"/>
        <v>theater</v>
      </c>
      <c r="R3957" t="str">
        <f t="shared" si="430"/>
        <v>plays</v>
      </c>
      <c r="S3957" t="b">
        <v>0</v>
      </c>
      <c r="T3957" t="s">
        <v>8271</v>
      </c>
      <c r="U3957" s="6">
        <f t="shared" si="431"/>
        <v>42306.848854166667</v>
      </c>
      <c r="V3957" s="9">
        <f t="shared" si="433"/>
        <v>2015</v>
      </c>
      <c r="W3957" s="6">
        <f t="shared" si="432"/>
        <v>42336.890520833331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H3958" t="s">
        <v>8224</v>
      </c>
      <c r="I3958" t="s">
        <v>8246</v>
      </c>
      <c r="K3958">
        <v>1461543600</v>
      </c>
      <c r="L3958">
        <v>1459203727</v>
      </c>
      <c r="M3958" t="b">
        <v>0</v>
      </c>
      <c r="N3958">
        <v>0</v>
      </c>
      <c r="O3958" s="9">
        <f t="shared" si="427"/>
        <v>0</v>
      </c>
      <c r="P3958" s="12">
        <f t="shared" si="428"/>
        <v>0</v>
      </c>
      <c r="Q3958" t="str">
        <f t="shared" si="429"/>
        <v>theater</v>
      </c>
      <c r="R3958" t="str">
        <f t="shared" si="430"/>
        <v>plays</v>
      </c>
      <c r="S3958" t="b">
        <v>0</v>
      </c>
      <c r="T3958" t="s">
        <v>8271</v>
      </c>
      <c r="U3958" s="6">
        <f t="shared" si="431"/>
        <v>42457.932025462964</v>
      </c>
      <c r="V3958" s="9">
        <f t="shared" si="433"/>
        <v>2016</v>
      </c>
      <c r="W3958" s="6">
        <f t="shared" si="432"/>
        <v>42485.013888888891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H3959" t="s">
        <v>8224</v>
      </c>
      <c r="I3959" t="s">
        <v>8246</v>
      </c>
      <c r="K3959">
        <v>1468020354</v>
      </c>
      <c r="L3959">
        <v>1464045954</v>
      </c>
      <c r="M3959" t="b">
        <v>0</v>
      </c>
      <c r="N3959">
        <v>1</v>
      </c>
      <c r="O3959" s="9">
        <f t="shared" si="427"/>
        <v>2.5000000000000001E-2</v>
      </c>
      <c r="P3959" s="12">
        <f t="shared" si="428"/>
        <v>7</v>
      </c>
      <c r="Q3959" t="str">
        <f t="shared" si="429"/>
        <v>theater</v>
      </c>
      <c r="R3959" t="str">
        <f t="shared" si="430"/>
        <v>plays</v>
      </c>
      <c r="S3959" t="b">
        <v>0</v>
      </c>
      <c r="T3959" t="s">
        <v>8271</v>
      </c>
      <c r="U3959" s="6">
        <f t="shared" si="431"/>
        <v>42513.976319444446</v>
      </c>
      <c r="V3959" s="9">
        <f t="shared" si="433"/>
        <v>2016</v>
      </c>
      <c r="W3959" s="6">
        <f t="shared" si="432"/>
        <v>42559.976319444446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H3960" t="s">
        <v>8224</v>
      </c>
      <c r="I3960" t="s">
        <v>8246</v>
      </c>
      <c r="K3960">
        <v>1406988000</v>
      </c>
      <c r="L3960">
        <v>1403822912</v>
      </c>
      <c r="M3960" t="b">
        <v>0</v>
      </c>
      <c r="N3960">
        <v>16</v>
      </c>
      <c r="O3960" s="9">
        <f t="shared" si="427"/>
        <v>32.049999999999997</v>
      </c>
      <c r="P3960" s="12">
        <f t="shared" si="428"/>
        <v>40.0625</v>
      </c>
      <c r="Q3960" t="str">
        <f t="shared" si="429"/>
        <v>theater</v>
      </c>
      <c r="R3960" t="str">
        <f t="shared" si="430"/>
        <v>plays</v>
      </c>
      <c r="S3960" t="b">
        <v>0</v>
      </c>
      <c r="T3960" t="s">
        <v>8271</v>
      </c>
      <c r="U3960" s="6">
        <f t="shared" si="431"/>
        <v>41816.950370370367</v>
      </c>
      <c r="V3960" s="9">
        <f t="shared" si="433"/>
        <v>2014</v>
      </c>
      <c r="W3960" s="6">
        <f t="shared" si="432"/>
        <v>41853.583333333336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H3961" t="s">
        <v>8224</v>
      </c>
      <c r="I3961" t="s">
        <v>8246</v>
      </c>
      <c r="K3961">
        <v>1411930556</v>
      </c>
      <c r="L3961">
        <v>1409338556</v>
      </c>
      <c r="M3961" t="b">
        <v>0</v>
      </c>
      <c r="N3961">
        <v>12</v>
      </c>
      <c r="O3961" s="9">
        <f t="shared" si="427"/>
        <v>24.333333333333332</v>
      </c>
      <c r="P3961" s="12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t="b">
        <v>0</v>
      </c>
      <c r="T3961" t="s">
        <v>8271</v>
      </c>
      <c r="U3961" s="6">
        <f t="shared" si="431"/>
        <v>41880.788842592592</v>
      </c>
      <c r="V3961" s="9">
        <f t="shared" si="433"/>
        <v>2014</v>
      </c>
      <c r="W3961" s="6">
        <f t="shared" si="432"/>
        <v>41910.788842592592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H3962" t="s">
        <v>8224</v>
      </c>
      <c r="I3962" t="s">
        <v>8246</v>
      </c>
      <c r="K3962">
        <v>1451852256</v>
      </c>
      <c r="L3962">
        <v>1449260256</v>
      </c>
      <c r="M3962" t="b">
        <v>0</v>
      </c>
      <c r="N3962">
        <v>4</v>
      </c>
      <c r="O3962" s="9">
        <f t="shared" si="427"/>
        <v>1.5</v>
      </c>
      <c r="P3962" s="12">
        <f t="shared" si="428"/>
        <v>11.25</v>
      </c>
      <c r="Q3962" t="str">
        <f t="shared" si="429"/>
        <v>theater</v>
      </c>
      <c r="R3962" t="str">
        <f t="shared" si="430"/>
        <v>plays</v>
      </c>
      <c r="S3962" t="b">
        <v>0</v>
      </c>
      <c r="T3962" t="s">
        <v>8271</v>
      </c>
      <c r="U3962" s="6">
        <f t="shared" si="431"/>
        <v>42342.845555555556</v>
      </c>
      <c r="V3962" s="9">
        <f t="shared" si="433"/>
        <v>2015</v>
      </c>
      <c r="W3962" s="6">
        <f t="shared" si="432"/>
        <v>42372.845555555556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H3963" t="s">
        <v>8225</v>
      </c>
      <c r="I3963" t="s">
        <v>8247</v>
      </c>
      <c r="K3963">
        <v>1399584210</v>
      </c>
      <c r="L3963">
        <v>1397683410</v>
      </c>
      <c r="M3963" t="b">
        <v>0</v>
      </c>
      <c r="N3963">
        <v>2</v>
      </c>
      <c r="O3963" s="9">
        <f t="shared" si="427"/>
        <v>0.42</v>
      </c>
      <c r="P3963" s="12">
        <f t="shared" si="428"/>
        <v>10.5</v>
      </c>
      <c r="Q3963" t="str">
        <f t="shared" si="429"/>
        <v>theater</v>
      </c>
      <c r="R3963" t="str">
        <f t="shared" si="430"/>
        <v>plays</v>
      </c>
      <c r="S3963" t="b">
        <v>0</v>
      </c>
      <c r="T3963" t="s">
        <v>8271</v>
      </c>
      <c r="U3963" s="6">
        <f t="shared" si="431"/>
        <v>41745.891319444447</v>
      </c>
      <c r="V3963" s="9">
        <f t="shared" si="433"/>
        <v>2014</v>
      </c>
      <c r="W3963" s="6">
        <f t="shared" si="432"/>
        <v>41767.891319444447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H3964" t="s">
        <v>8225</v>
      </c>
      <c r="I3964" t="s">
        <v>8247</v>
      </c>
      <c r="K3964">
        <v>1448722494</v>
      </c>
      <c r="L3964">
        <v>1446562494</v>
      </c>
      <c r="M3964" t="b">
        <v>0</v>
      </c>
      <c r="N3964">
        <v>3</v>
      </c>
      <c r="O3964" s="9">
        <f t="shared" si="427"/>
        <v>3.2142857142857144</v>
      </c>
      <c r="P3964" s="12">
        <f t="shared" si="428"/>
        <v>15</v>
      </c>
      <c r="Q3964" t="str">
        <f t="shared" si="429"/>
        <v>theater</v>
      </c>
      <c r="R3964" t="str">
        <f t="shared" si="430"/>
        <v>plays</v>
      </c>
      <c r="S3964" t="b">
        <v>0</v>
      </c>
      <c r="T3964" t="s">
        <v>8271</v>
      </c>
      <c r="U3964" s="6">
        <f t="shared" si="431"/>
        <v>42311.621458333335</v>
      </c>
      <c r="V3964" s="9">
        <f t="shared" si="433"/>
        <v>2015</v>
      </c>
      <c r="W3964" s="6">
        <f t="shared" si="432"/>
        <v>42336.621458333335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H3965" t="s">
        <v>8229</v>
      </c>
      <c r="I3965" t="s">
        <v>8251</v>
      </c>
      <c r="K3965">
        <v>1447821717</v>
      </c>
      <c r="L3965">
        <v>1445226117</v>
      </c>
      <c r="M3965" t="b">
        <v>0</v>
      </c>
      <c r="N3965">
        <v>0</v>
      </c>
      <c r="O3965" s="9">
        <f t="shared" si="427"/>
        <v>0</v>
      </c>
      <c r="P3965" s="12">
        <f t="shared" si="428"/>
        <v>0</v>
      </c>
      <c r="Q3965" t="str">
        <f t="shared" si="429"/>
        <v>theater</v>
      </c>
      <c r="R3965" t="str">
        <f t="shared" si="430"/>
        <v>plays</v>
      </c>
      <c r="S3965" t="b">
        <v>0</v>
      </c>
      <c r="T3965" t="s">
        <v>8271</v>
      </c>
      <c r="U3965" s="6">
        <f t="shared" si="431"/>
        <v>42296.154131944444</v>
      </c>
      <c r="V3965" s="9">
        <f t="shared" si="433"/>
        <v>2015</v>
      </c>
      <c r="W3965" s="6">
        <f t="shared" si="432"/>
        <v>42326.195798611108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H3966" t="s">
        <v>8224</v>
      </c>
      <c r="I3966" t="s">
        <v>8246</v>
      </c>
      <c r="K3966">
        <v>1429460386</v>
      </c>
      <c r="L3966">
        <v>1424279986</v>
      </c>
      <c r="M3966" t="b">
        <v>0</v>
      </c>
      <c r="N3966">
        <v>3</v>
      </c>
      <c r="O3966" s="9">
        <f t="shared" si="427"/>
        <v>6.3</v>
      </c>
      <c r="P3966" s="12">
        <f t="shared" si="428"/>
        <v>42</v>
      </c>
      <c r="Q3966" t="str">
        <f t="shared" si="429"/>
        <v>theater</v>
      </c>
      <c r="R3966" t="str">
        <f t="shared" si="430"/>
        <v>plays</v>
      </c>
      <c r="S3966" t="b">
        <v>0</v>
      </c>
      <c r="T3966" t="s">
        <v>8271</v>
      </c>
      <c r="U3966" s="6">
        <f t="shared" si="431"/>
        <v>42053.722060185188</v>
      </c>
      <c r="V3966" s="9">
        <f t="shared" si="433"/>
        <v>2015</v>
      </c>
      <c r="W3966" s="6">
        <f t="shared" si="432"/>
        <v>42113.680393518516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H3967" t="s">
        <v>8224</v>
      </c>
      <c r="I3967" t="s">
        <v>8246</v>
      </c>
      <c r="K3967">
        <v>1460608780</v>
      </c>
      <c r="L3967">
        <v>1455428380</v>
      </c>
      <c r="M3967" t="b">
        <v>0</v>
      </c>
      <c r="N3967">
        <v>4</v>
      </c>
      <c r="O3967" s="9">
        <f t="shared" si="427"/>
        <v>14.25</v>
      </c>
      <c r="P3967" s="12">
        <f t="shared" si="428"/>
        <v>71.25</v>
      </c>
      <c r="Q3967" t="str">
        <f t="shared" si="429"/>
        <v>theater</v>
      </c>
      <c r="R3967" t="str">
        <f t="shared" si="430"/>
        <v>plays</v>
      </c>
      <c r="S3967" t="b">
        <v>0</v>
      </c>
      <c r="T3967" t="s">
        <v>8271</v>
      </c>
      <c r="U3967" s="6">
        <f t="shared" si="431"/>
        <v>42414.235879629632</v>
      </c>
      <c r="V3967" s="9">
        <f t="shared" si="433"/>
        <v>2016</v>
      </c>
      <c r="W3967" s="6">
        <f t="shared" si="432"/>
        <v>42474.194212962961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H3968" t="s">
        <v>8224</v>
      </c>
      <c r="I3968" t="s">
        <v>8246</v>
      </c>
      <c r="K3968">
        <v>1406170740</v>
      </c>
      <c r="L3968">
        <v>1402506278</v>
      </c>
      <c r="M3968" t="b">
        <v>0</v>
      </c>
      <c r="N3968">
        <v>2</v>
      </c>
      <c r="O3968" s="9">
        <f t="shared" si="427"/>
        <v>0.6</v>
      </c>
      <c r="P3968" s="12">
        <f t="shared" si="428"/>
        <v>22.5</v>
      </c>
      <c r="Q3968" t="str">
        <f t="shared" si="429"/>
        <v>theater</v>
      </c>
      <c r="R3968" t="str">
        <f t="shared" si="430"/>
        <v>plays</v>
      </c>
      <c r="S3968" t="b">
        <v>0</v>
      </c>
      <c r="T3968" t="s">
        <v>8271</v>
      </c>
      <c r="U3968" s="6">
        <f t="shared" si="431"/>
        <v>41801.711550925924</v>
      </c>
      <c r="V3968" s="9">
        <f t="shared" si="433"/>
        <v>2014</v>
      </c>
      <c r="W3968" s="6">
        <f t="shared" si="432"/>
        <v>41844.124305555553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H3969" t="s">
        <v>8224</v>
      </c>
      <c r="I3969" t="s">
        <v>8246</v>
      </c>
      <c r="K3969">
        <v>1488783507</v>
      </c>
      <c r="L3969">
        <v>1486191507</v>
      </c>
      <c r="M3969" t="b">
        <v>0</v>
      </c>
      <c r="N3969">
        <v>10</v>
      </c>
      <c r="O3969" s="9">
        <f t="shared" si="427"/>
        <v>24.117647058823529</v>
      </c>
      <c r="P3969" s="12">
        <f t="shared" si="428"/>
        <v>41</v>
      </c>
      <c r="Q3969" t="str">
        <f t="shared" si="429"/>
        <v>theater</v>
      </c>
      <c r="R3969" t="str">
        <f t="shared" si="430"/>
        <v>plays</v>
      </c>
      <c r="S3969" t="b">
        <v>0</v>
      </c>
      <c r="T3969" t="s">
        <v>8271</v>
      </c>
      <c r="U3969" s="6">
        <f t="shared" si="431"/>
        <v>42770.290590277778</v>
      </c>
      <c r="V3969" s="9">
        <f t="shared" si="433"/>
        <v>2017</v>
      </c>
      <c r="W3969" s="6">
        <f t="shared" si="432"/>
        <v>42800.290590277778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H3970" t="s">
        <v>8224</v>
      </c>
      <c r="I3970" t="s">
        <v>8246</v>
      </c>
      <c r="K3970">
        <v>1463945673</v>
      </c>
      <c r="L3970">
        <v>1458761673</v>
      </c>
      <c r="M3970" t="b">
        <v>0</v>
      </c>
      <c r="N3970">
        <v>11</v>
      </c>
      <c r="O3970" s="9">
        <f t="shared" si="427"/>
        <v>10.54</v>
      </c>
      <c r="P3970" s="12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t="b">
        <v>0</v>
      </c>
      <c r="T3970" t="s">
        <v>8271</v>
      </c>
      <c r="U3970" s="6">
        <f t="shared" si="431"/>
        <v>42452.815659722226</v>
      </c>
      <c r="V3970" s="9">
        <f t="shared" si="433"/>
        <v>2016</v>
      </c>
      <c r="W3970" s="6">
        <f t="shared" si="432"/>
        <v>42512.815659722226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H3971" t="s">
        <v>8224</v>
      </c>
      <c r="I3971" t="s">
        <v>8246</v>
      </c>
      <c r="K3971">
        <v>1472442900</v>
      </c>
      <c r="L3971">
        <v>1471638646</v>
      </c>
      <c r="M3971" t="b">
        <v>0</v>
      </c>
      <c r="N3971">
        <v>6</v>
      </c>
      <c r="O3971" s="9">
        <f t="shared" ref="O3971:O4034" si="434">E3971*100/D3971</f>
        <v>7.4690265486725664</v>
      </c>
      <c r="P3971" s="12">
        <f t="shared" ref="P3971:P4034" si="435">IF(N3971=0,0,E3971/N3971)</f>
        <v>35.166666666666664</v>
      </c>
      <c r="Q3971" t="str">
        <f t="shared" ref="Q3971:Q4034" si="436">LEFT(T3971,FIND("/",T3971)-1)</f>
        <v>theater</v>
      </c>
      <c r="R3971" t="str">
        <f t="shared" ref="R3971:R4034" si="437">RIGHT(T3971,LEN(T3971)-FIND("/",T3971))</f>
        <v>plays</v>
      </c>
      <c r="S3971" t="b">
        <v>0</v>
      </c>
      <c r="T3971" t="s">
        <v>8271</v>
      </c>
      <c r="U3971" s="6">
        <f t="shared" ref="U3971:U4034" si="438">(L3971/86400)+DATE(1970,1,1)</f>
        <v>42601.854699074072</v>
      </c>
      <c r="V3971" s="9">
        <f t="shared" si="433"/>
        <v>2016</v>
      </c>
      <c r="W3971" s="6">
        <f t="shared" ref="W3971:W4034" si="439">(K3971/86400)+DATE(1970,1,1)</f>
        <v>42611.163194444445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H3972" t="s">
        <v>8224</v>
      </c>
      <c r="I3972" t="s">
        <v>8246</v>
      </c>
      <c r="K3972">
        <v>1460925811</v>
      </c>
      <c r="L3972">
        <v>1458333811</v>
      </c>
      <c r="M3972" t="b">
        <v>0</v>
      </c>
      <c r="N3972">
        <v>2</v>
      </c>
      <c r="O3972" s="9">
        <f t="shared" si="434"/>
        <v>7.3333333333333334E-2</v>
      </c>
      <c r="P3972" s="12">
        <f t="shared" si="435"/>
        <v>5.5</v>
      </c>
      <c r="Q3972" t="str">
        <f t="shared" si="436"/>
        <v>theater</v>
      </c>
      <c r="R3972" t="str">
        <f t="shared" si="437"/>
        <v>plays</v>
      </c>
      <c r="S3972" t="b">
        <v>0</v>
      </c>
      <c r="T3972" t="s">
        <v>8271</v>
      </c>
      <c r="U3972" s="6">
        <f t="shared" si="438"/>
        <v>42447.863553240742</v>
      </c>
      <c r="V3972" s="9">
        <f t="shared" ref="V3972:V4035" si="440">YEAR(U3972)</f>
        <v>2016</v>
      </c>
      <c r="W3972" s="6">
        <f t="shared" si="439"/>
        <v>42477.863553240742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H3973" t="s">
        <v>8224</v>
      </c>
      <c r="I3973" t="s">
        <v>8246</v>
      </c>
      <c r="K3973">
        <v>1405947126</v>
      </c>
      <c r="L3973">
        <v>1403355126</v>
      </c>
      <c r="M3973" t="b">
        <v>0</v>
      </c>
      <c r="N3973">
        <v>6</v>
      </c>
      <c r="O3973" s="9">
        <f t="shared" si="434"/>
        <v>0.97142857142857142</v>
      </c>
      <c r="P3973" s="12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t="b">
        <v>0</v>
      </c>
      <c r="T3973" t="s">
        <v>8271</v>
      </c>
      <c r="U3973" s="6">
        <f t="shared" si="438"/>
        <v>41811.536180555559</v>
      </c>
      <c r="V3973" s="9">
        <f t="shared" si="440"/>
        <v>2014</v>
      </c>
      <c r="W3973" s="6">
        <f t="shared" si="439"/>
        <v>41841.536180555559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H3974" t="s">
        <v>8224</v>
      </c>
      <c r="I3974" t="s">
        <v>8246</v>
      </c>
      <c r="K3974">
        <v>1423186634</v>
      </c>
      <c r="L3974">
        <v>1418002634</v>
      </c>
      <c r="M3974" t="b">
        <v>0</v>
      </c>
      <c r="N3974">
        <v>8</v>
      </c>
      <c r="O3974" s="9">
        <f t="shared" si="434"/>
        <v>21.1</v>
      </c>
      <c r="P3974" s="12">
        <f t="shared" si="435"/>
        <v>26.375</v>
      </c>
      <c r="Q3974" t="str">
        <f t="shared" si="436"/>
        <v>theater</v>
      </c>
      <c r="R3974" t="str">
        <f t="shared" si="437"/>
        <v>plays</v>
      </c>
      <c r="S3974" t="b">
        <v>0</v>
      </c>
      <c r="T3974" t="s">
        <v>8271</v>
      </c>
      <c r="U3974" s="6">
        <f t="shared" si="438"/>
        <v>41981.067523148144</v>
      </c>
      <c r="V3974" s="9">
        <f t="shared" si="440"/>
        <v>2014</v>
      </c>
      <c r="W3974" s="6">
        <f t="shared" si="439"/>
        <v>42041.067523148144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H3975" t="s">
        <v>8224</v>
      </c>
      <c r="I3975" t="s">
        <v>8246</v>
      </c>
      <c r="K3975">
        <v>1462766400</v>
      </c>
      <c r="L3975">
        <v>1460219110</v>
      </c>
      <c r="M3975" t="b">
        <v>0</v>
      </c>
      <c r="N3975">
        <v>37</v>
      </c>
      <c r="O3975" s="9">
        <f t="shared" si="434"/>
        <v>78.099999999999994</v>
      </c>
      <c r="P3975" s="12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t="b">
        <v>0</v>
      </c>
      <c r="T3975" t="s">
        <v>8271</v>
      </c>
      <c r="U3975" s="6">
        <f t="shared" si="438"/>
        <v>42469.68414351852</v>
      </c>
      <c r="V3975" s="9">
        <f t="shared" si="440"/>
        <v>2016</v>
      </c>
      <c r="W3975" s="6">
        <f t="shared" si="439"/>
        <v>42499.166666666672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H3976" t="s">
        <v>8225</v>
      </c>
      <c r="I3976" t="s">
        <v>8247</v>
      </c>
      <c r="K3976">
        <v>1464872848</v>
      </c>
      <c r="L3976">
        <v>1462280848</v>
      </c>
      <c r="M3976" t="b">
        <v>0</v>
      </c>
      <c r="N3976">
        <v>11</v>
      </c>
      <c r="O3976" s="9">
        <f t="shared" si="434"/>
        <v>32</v>
      </c>
      <c r="P3976" s="12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t="b">
        <v>0</v>
      </c>
      <c r="T3976" t="s">
        <v>8271</v>
      </c>
      <c r="U3976" s="6">
        <f t="shared" si="438"/>
        <v>42493.546851851846</v>
      </c>
      <c r="V3976" s="9">
        <f t="shared" si="440"/>
        <v>2016</v>
      </c>
      <c r="W3976" s="6">
        <f t="shared" si="439"/>
        <v>42523.546851851846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H3977" t="s">
        <v>8224</v>
      </c>
      <c r="I3977" t="s">
        <v>8246</v>
      </c>
      <c r="K3977">
        <v>1468442898</v>
      </c>
      <c r="L3977">
        <v>1465850898</v>
      </c>
      <c r="M3977" t="b">
        <v>0</v>
      </c>
      <c r="N3977">
        <v>0</v>
      </c>
      <c r="O3977" s="9">
        <f t="shared" si="434"/>
        <v>0</v>
      </c>
      <c r="P3977" s="12">
        <f t="shared" si="435"/>
        <v>0</v>
      </c>
      <c r="Q3977" t="str">
        <f t="shared" si="436"/>
        <v>theater</v>
      </c>
      <c r="R3977" t="str">
        <f t="shared" si="437"/>
        <v>plays</v>
      </c>
      <c r="S3977" t="b">
        <v>0</v>
      </c>
      <c r="T3977" t="s">
        <v>8271</v>
      </c>
      <c r="U3977" s="6">
        <f t="shared" si="438"/>
        <v>42534.866875</v>
      </c>
      <c r="V3977" s="9">
        <f t="shared" si="440"/>
        <v>2016</v>
      </c>
      <c r="W3977" s="6">
        <f t="shared" si="439"/>
        <v>42564.866875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H3978" t="s">
        <v>8224</v>
      </c>
      <c r="I3978" t="s">
        <v>8246</v>
      </c>
      <c r="K3978">
        <v>1406876400</v>
      </c>
      <c r="L3978">
        <v>1405024561</v>
      </c>
      <c r="M3978" t="b">
        <v>0</v>
      </c>
      <c r="N3978">
        <v>10</v>
      </c>
      <c r="O3978" s="9">
        <f t="shared" si="434"/>
        <v>47.692307692307693</v>
      </c>
      <c r="P3978" s="12">
        <f t="shared" si="435"/>
        <v>62</v>
      </c>
      <c r="Q3978" t="str">
        <f t="shared" si="436"/>
        <v>theater</v>
      </c>
      <c r="R3978" t="str">
        <f t="shared" si="437"/>
        <v>plays</v>
      </c>
      <c r="S3978" t="b">
        <v>0</v>
      </c>
      <c r="T3978" t="s">
        <v>8271</v>
      </c>
      <c r="U3978" s="6">
        <f t="shared" si="438"/>
        <v>41830.858344907407</v>
      </c>
      <c r="V3978" s="9">
        <f t="shared" si="440"/>
        <v>2014</v>
      </c>
      <c r="W3978" s="6">
        <f t="shared" si="439"/>
        <v>41852.291666666664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H3979" t="s">
        <v>8224</v>
      </c>
      <c r="I3979" t="s">
        <v>8246</v>
      </c>
      <c r="K3979">
        <v>1469213732</v>
      </c>
      <c r="L3979">
        <v>1466621732</v>
      </c>
      <c r="M3979" t="b">
        <v>0</v>
      </c>
      <c r="N3979">
        <v>6</v>
      </c>
      <c r="O3979" s="9">
        <f t="shared" si="434"/>
        <v>1.45</v>
      </c>
      <c r="P3979" s="12">
        <f t="shared" si="435"/>
        <v>217.5</v>
      </c>
      <c r="Q3979" t="str">
        <f t="shared" si="436"/>
        <v>theater</v>
      </c>
      <c r="R3979" t="str">
        <f t="shared" si="437"/>
        <v>plays</v>
      </c>
      <c r="S3979" t="b">
        <v>0</v>
      </c>
      <c r="T3979" t="s">
        <v>8271</v>
      </c>
      <c r="U3979" s="6">
        <f t="shared" si="438"/>
        <v>42543.788564814815</v>
      </c>
      <c r="V3979" s="9">
        <f t="shared" si="440"/>
        <v>2016</v>
      </c>
      <c r="W3979" s="6">
        <f t="shared" si="439"/>
        <v>42573.788564814815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H3980" t="s">
        <v>8224</v>
      </c>
      <c r="I3980" t="s">
        <v>8246</v>
      </c>
      <c r="K3980">
        <v>1422717953</v>
      </c>
      <c r="L3980">
        <v>1417533953</v>
      </c>
      <c r="M3980" t="b">
        <v>0</v>
      </c>
      <c r="N3980">
        <v>8</v>
      </c>
      <c r="O3980" s="9">
        <f t="shared" si="434"/>
        <v>10.7</v>
      </c>
      <c r="P3980" s="12">
        <f t="shared" si="435"/>
        <v>26.75</v>
      </c>
      <c r="Q3980" t="str">
        <f t="shared" si="436"/>
        <v>theater</v>
      </c>
      <c r="R3980" t="str">
        <f t="shared" si="437"/>
        <v>plays</v>
      </c>
      <c r="S3980" t="b">
        <v>0</v>
      </c>
      <c r="T3980" t="s">
        <v>8271</v>
      </c>
      <c r="U3980" s="6">
        <f t="shared" si="438"/>
        <v>41975.642974537041</v>
      </c>
      <c r="V3980" s="9">
        <f t="shared" si="440"/>
        <v>2014</v>
      </c>
      <c r="W3980" s="6">
        <f t="shared" si="439"/>
        <v>42035.642974537041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H3981" t="s">
        <v>8225</v>
      </c>
      <c r="I3981" t="s">
        <v>8247</v>
      </c>
      <c r="K3981">
        <v>1427659200</v>
      </c>
      <c r="L3981">
        <v>1425678057</v>
      </c>
      <c r="M3981" t="b">
        <v>0</v>
      </c>
      <c r="N3981">
        <v>6</v>
      </c>
      <c r="O3981" s="9">
        <f t="shared" si="434"/>
        <v>1.8333333333333333</v>
      </c>
      <c r="P3981" s="12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t="b">
        <v>0</v>
      </c>
      <c r="T3981" t="s">
        <v>8271</v>
      </c>
      <c r="U3981" s="6">
        <f t="shared" si="438"/>
        <v>42069.903437500005</v>
      </c>
      <c r="V3981" s="9">
        <f t="shared" si="440"/>
        <v>2015</v>
      </c>
      <c r="W3981" s="6">
        <f t="shared" si="439"/>
        <v>42092.833333333328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H3982" t="s">
        <v>8224</v>
      </c>
      <c r="I3982" t="s">
        <v>8246</v>
      </c>
      <c r="K3982">
        <v>1404570147</v>
      </c>
      <c r="L3982">
        <v>1401978147</v>
      </c>
      <c r="M3982" t="b">
        <v>0</v>
      </c>
      <c r="N3982">
        <v>7</v>
      </c>
      <c r="O3982" s="9">
        <f t="shared" si="434"/>
        <v>18</v>
      </c>
      <c r="P3982" s="1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t="b">
        <v>0</v>
      </c>
      <c r="T3982" t="s">
        <v>8271</v>
      </c>
      <c r="U3982" s="6">
        <f t="shared" si="438"/>
        <v>41795.598923611113</v>
      </c>
      <c r="V3982" s="9">
        <f t="shared" si="440"/>
        <v>2014</v>
      </c>
      <c r="W3982" s="6">
        <f t="shared" si="439"/>
        <v>41825.598923611113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H3983" t="s">
        <v>8224</v>
      </c>
      <c r="I3983" t="s">
        <v>8246</v>
      </c>
      <c r="K3983">
        <v>1468729149</v>
      </c>
      <c r="L3983">
        <v>1463545149</v>
      </c>
      <c r="M3983" t="b">
        <v>0</v>
      </c>
      <c r="N3983">
        <v>7</v>
      </c>
      <c r="O3983" s="9">
        <f t="shared" si="434"/>
        <v>4.083333333333333</v>
      </c>
      <c r="P3983" s="12">
        <f t="shared" si="435"/>
        <v>175</v>
      </c>
      <c r="Q3983" t="str">
        <f t="shared" si="436"/>
        <v>theater</v>
      </c>
      <c r="R3983" t="str">
        <f t="shared" si="437"/>
        <v>plays</v>
      </c>
      <c r="S3983" t="b">
        <v>0</v>
      </c>
      <c r="T3983" t="s">
        <v>8271</v>
      </c>
      <c r="U3983" s="6">
        <f t="shared" si="438"/>
        <v>42508.179965277777</v>
      </c>
      <c r="V3983" s="9">
        <f t="shared" si="440"/>
        <v>2016</v>
      </c>
      <c r="W3983" s="6">
        <f t="shared" si="439"/>
        <v>42568.179965277777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H3984" t="s">
        <v>8225</v>
      </c>
      <c r="I3984" t="s">
        <v>8247</v>
      </c>
      <c r="K3984">
        <v>1436297180</v>
      </c>
      <c r="L3984">
        <v>1431113180</v>
      </c>
      <c r="M3984" t="b">
        <v>0</v>
      </c>
      <c r="N3984">
        <v>5</v>
      </c>
      <c r="O3984" s="9">
        <f t="shared" si="434"/>
        <v>20</v>
      </c>
      <c r="P3984" s="12">
        <f t="shared" si="435"/>
        <v>34</v>
      </c>
      <c r="Q3984" t="str">
        <f t="shared" si="436"/>
        <v>theater</v>
      </c>
      <c r="R3984" t="str">
        <f t="shared" si="437"/>
        <v>plays</v>
      </c>
      <c r="S3984" t="b">
        <v>0</v>
      </c>
      <c r="T3984" t="s">
        <v>8271</v>
      </c>
      <c r="U3984" s="6">
        <f t="shared" si="438"/>
        <v>42132.809953703705</v>
      </c>
      <c r="V3984" s="9">
        <f t="shared" si="440"/>
        <v>2015</v>
      </c>
      <c r="W3984" s="6">
        <f t="shared" si="439"/>
        <v>42192.809953703705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H3985" t="s">
        <v>8224</v>
      </c>
      <c r="I3985" t="s">
        <v>8246</v>
      </c>
      <c r="K3985">
        <v>1400569140</v>
      </c>
      <c r="L3985">
        <v>1397854356</v>
      </c>
      <c r="M3985" t="b">
        <v>0</v>
      </c>
      <c r="N3985">
        <v>46</v>
      </c>
      <c r="O3985" s="9">
        <f t="shared" si="434"/>
        <v>34.802513464991023</v>
      </c>
      <c r="P3985" s="12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t="b">
        <v>0</v>
      </c>
      <c r="T3985" t="s">
        <v>8271</v>
      </c>
      <c r="U3985" s="6">
        <f t="shared" si="438"/>
        <v>41747.86986111111</v>
      </c>
      <c r="V3985" s="9">
        <f t="shared" si="440"/>
        <v>2014</v>
      </c>
      <c r="W3985" s="6">
        <f t="shared" si="439"/>
        <v>41779.290972222225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H3986" t="s">
        <v>8225</v>
      </c>
      <c r="I3986" t="s">
        <v>8247</v>
      </c>
      <c r="K3986">
        <v>1415404800</v>
      </c>
      <c r="L3986">
        <v>1412809644</v>
      </c>
      <c r="M3986" t="b">
        <v>0</v>
      </c>
      <c r="N3986">
        <v>10</v>
      </c>
      <c r="O3986" s="9">
        <f t="shared" si="434"/>
        <v>6.333333333333333</v>
      </c>
      <c r="P3986" s="12">
        <f t="shared" si="435"/>
        <v>9.5</v>
      </c>
      <c r="Q3986" t="str">
        <f t="shared" si="436"/>
        <v>theater</v>
      </c>
      <c r="R3986" t="str">
        <f t="shared" si="437"/>
        <v>plays</v>
      </c>
      <c r="S3986" t="b">
        <v>0</v>
      </c>
      <c r="T3986" t="s">
        <v>8271</v>
      </c>
      <c r="U3986" s="6">
        <f t="shared" si="438"/>
        <v>41920.963472222225</v>
      </c>
      <c r="V3986" s="9">
        <f t="shared" si="440"/>
        <v>2014</v>
      </c>
      <c r="W3986" s="6">
        <f t="shared" si="439"/>
        <v>41951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H3987" t="s">
        <v>8224</v>
      </c>
      <c r="I3987" t="s">
        <v>8246</v>
      </c>
      <c r="K3987">
        <v>1456002300</v>
      </c>
      <c r="L3987">
        <v>1454173120</v>
      </c>
      <c r="M3987" t="b">
        <v>0</v>
      </c>
      <c r="N3987">
        <v>19</v>
      </c>
      <c r="O3987" s="9">
        <f t="shared" si="434"/>
        <v>32.049999999999997</v>
      </c>
      <c r="P3987" s="12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t="b">
        <v>0</v>
      </c>
      <c r="T3987" t="s">
        <v>8271</v>
      </c>
      <c r="U3987" s="6">
        <f t="shared" si="438"/>
        <v>42399.707407407404</v>
      </c>
      <c r="V3987" s="9">
        <f t="shared" si="440"/>
        <v>2016</v>
      </c>
      <c r="W3987" s="6">
        <f t="shared" si="439"/>
        <v>42420.878472222219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H3988" t="s">
        <v>8225</v>
      </c>
      <c r="I3988" t="s">
        <v>8247</v>
      </c>
      <c r="K3988">
        <v>1462539840</v>
      </c>
      <c r="L3988">
        <v>1460034594</v>
      </c>
      <c r="M3988" t="b">
        <v>0</v>
      </c>
      <c r="N3988">
        <v>13</v>
      </c>
      <c r="O3988" s="9">
        <f t="shared" si="434"/>
        <v>9.76</v>
      </c>
      <c r="P3988" s="12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t="b">
        <v>0</v>
      </c>
      <c r="T3988" t="s">
        <v>8271</v>
      </c>
      <c r="U3988" s="6">
        <f t="shared" si="438"/>
        <v>42467.548541666663</v>
      </c>
      <c r="V3988" s="9">
        <f t="shared" si="440"/>
        <v>2016</v>
      </c>
      <c r="W3988" s="6">
        <f t="shared" si="439"/>
        <v>42496.544444444444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H3989" t="s">
        <v>8225</v>
      </c>
      <c r="I3989" t="s">
        <v>8247</v>
      </c>
      <c r="K3989">
        <v>1400278290</v>
      </c>
      <c r="L3989">
        <v>1399414290</v>
      </c>
      <c r="M3989" t="b">
        <v>0</v>
      </c>
      <c r="N3989">
        <v>13</v>
      </c>
      <c r="O3989" s="9">
        <f t="shared" si="434"/>
        <v>37.75</v>
      </c>
      <c r="P3989" s="12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t="b">
        <v>0</v>
      </c>
      <c r="T3989" t="s">
        <v>8271</v>
      </c>
      <c r="U3989" s="6">
        <f t="shared" si="438"/>
        <v>41765.92465277778</v>
      </c>
      <c r="V3989" s="9">
        <f t="shared" si="440"/>
        <v>2014</v>
      </c>
      <c r="W3989" s="6">
        <f t="shared" si="439"/>
        <v>41775.92465277778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H3990" t="s">
        <v>8224</v>
      </c>
      <c r="I3990" t="s">
        <v>8246</v>
      </c>
      <c r="K3990">
        <v>1440813413</v>
      </c>
      <c r="L3990">
        <v>1439517413</v>
      </c>
      <c r="M3990" t="b">
        <v>0</v>
      </c>
      <c r="N3990">
        <v>4</v>
      </c>
      <c r="O3990" s="9">
        <f t="shared" si="434"/>
        <v>2.1333333333333333</v>
      </c>
      <c r="P3990" s="12">
        <f t="shared" si="435"/>
        <v>8</v>
      </c>
      <c r="Q3990" t="str">
        <f t="shared" si="436"/>
        <v>theater</v>
      </c>
      <c r="R3990" t="str">
        <f t="shared" si="437"/>
        <v>plays</v>
      </c>
      <c r="S3990" t="b">
        <v>0</v>
      </c>
      <c r="T3990" t="s">
        <v>8271</v>
      </c>
      <c r="U3990" s="6">
        <f t="shared" si="438"/>
        <v>42230.08116898148</v>
      </c>
      <c r="V3990" s="9">
        <f t="shared" si="440"/>
        <v>2015</v>
      </c>
      <c r="W3990" s="6">
        <f t="shared" si="439"/>
        <v>42245.08116898148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H3991" t="s">
        <v>8224</v>
      </c>
      <c r="I3991" t="s">
        <v>8246</v>
      </c>
      <c r="K3991">
        <v>1447009181</v>
      </c>
      <c r="L3991">
        <v>1444413581</v>
      </c>
      <c r="M3991" t="b">
        <v>0</v>
      </c>
      <c r="N3991">
        <v>0</v>
      </c>
      <c r="O3991" s="9">
        <f t="shared" si="434"/>
        <v>0</v>
      </c>
      <c r="P3991" s="12">
        <f t="shared" si="435"/>
        <v>0</v>
      </c>
      <c r="Q3991" t="str">
        <f t="shared" si="436"/>
        <v>theater</v>
      </c>
      <c r="R3991" t="str">
        <f t="shared" si="437"/>
        <v>plays</v>
      </c>
      <c r="S3991" t="b">
        <v>0</v>
      </c>
      <c r="T3991" t="s">
        <v>8271</v>
      </c>
      <c r="U3991" s="6">
        <f t="shared" si="438"/>
        <v>42286.749780092592</v>
      </c>
      <c r="V3991" s="9">
        <f t="shared" si="440"/>
        <v>2015</v>
      </c>
      <c r="W3991" s="6">
        <f t="shared" si="439"/>
        <v>42316.791446759264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H3992" t="s">
        <v>8225</v>
      </c>
      <c r="I3992" t="s">
        <v>8247</v>
      </c>
      <c r="K3992">
        <v>1456934893</v>
      </c>
      <c r="L3992">
        <v>1454342893</v>
      </c>
      <c r="M3992" t="b">
        <v>0</v>
      </c>
      <c r="N3992">
        <v>3</v>
      </c>
      <c r="O3992" s="9">
        <f t="shared" si="434"/>
        <v>4.1818181818181817</v>
      </c>
      <c r="P3992" s="12">
        <f t="shared" si="435"/>
        <v>23</v>
      </c>
      <c r="Q3992" t="str">
        <f t="shared" si="436"/>
        <v>theater</v>
      </c>
      <c r="R3992" t="str">
        <f t="shared" si="437"/>
        <v>plays</v>
      </c>
      <c r="S3992" t="b">
        <v>0</v>
      </c>
      <c r="T3992" t="s">
        <v>8271</v>
      </c>
      <c r="U3992" s="6">
        <f t="shared" si="438"/>
        <v>42401.672372685185</v>
      </c>
      <c r="V3992" s="9">
        <f t="shared" si="440"/>
        <v>2016</v>
      </c>
      <c r="W3992" s="6">
        <f t="shared" si="439"/>
        <v>42431.672372685185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H3993" t="s">
        <v>8224</v>
      </c>
      <c r="I3993" t="s">
        <v>8246</v>
      </c>
      <c r="K3993">
        <v>1433086082</v>
      </c>
      <c r="L3993">
        <v>1430494082</v>
      </c>
      <c r="M3993" t="b">
        <v>0</v>
      </c>
      <c r="N3993">
        <v>1</v>
      </c>
      <c r="O3993" s="9">
        <f t="shared" si="434"/>
        <v>20</v>
      </c>
      <c r="P3993" s="12">
        <f t="shared" si="435"/>
        <v>100</v>
      </c>
      <c r="Q3993" t="str">
        <f t="shared" si="436"/>
        <v>theater</v>
      </c>
      <c r="R3993" t="str">
        <f t="shared" si="437"/>
        <v>plays</v>
      </c>
      <c r="S3993" t="b">
        <v>0</v>
      </c>
      <c r="T3993" t="s">
        <v>8271</v>
      </c>
      <c r="U3993" s="6">
        <f t="shared" si="438"/>
        <v>42125.644467592589</v>
      </c>
      <c r="V3993" s="9">
        <f t="shared" si="440"/>
        <v>2015</v>
      </c>
      <c r="W3993" s="6">
        <f t="shared" si="439"/>
        <v>42155.644467592589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H3994" t="s">
        <v>8224</v>
      </c>
      <c r="I3994" t="s">
        <v>8246</v>
      </c>
      <c r="K3994">
        <v>1449876859</v>
      </c>
      <c r="L3994">
        <v>1444689259</v>
      </c>
      <c r="M3994" t="b">
        <v>0</v>
      </c>
      <c r="N3994">
        <v>9</v>
      </c>
      <c r="O3994" s="9">
        <f t="shared" si="434"/>
        <v>5.41</v>
      </c>
      <c r="P3994" s="12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t="b">
        <v>0</v>
      </c>
      <c r="T3994" t="s">
        <v>8271</v>
      </c>
      <c r="U3994" s="6">
        <f t="shared" si="438"/>
        <v>42289.94049768518</v>
      </c>
      <c r="V3994" s="9">
        <f t="shared" si="440"/>
        <v>2015</v>
      </c>
      <c r="W3994" s="6">
        <f t="shared" si="439"/>
        <v>42349.982164351852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H3995" t="s">
        <v>8224</v>
      </c>
      <c r="I3995" t="s">
        <v>8246</v>
      </c>
      <c r="K3995">
        <v>1431549912</v>
      </c>
      <c r="L3995">
        <v>1428957912</v>
      </c>
      <c r="M3995" t="b">
        <v>0</v>
      </c>
      <c r="N3995">
        <v>1</v>
      </c>
      <c r="O3995" s="9">
        <f t="shared" si="434"/>
        <v>6.0000000000000001E-3</v>
      </c>
      <c r="P3995" s="12">
        <f t="shared" si="435"/>
        <v>3</v>
      </c>
      <c r="Q3995" t="str">
        <f t="shared" si="436"/>
        <v>theater</v>
      </c>
      <c r="R3995" t="str">
        <f t="shared" si="437"/>
        <v>plays</v>
      </c>
      <c r="S3995" t="b">
        <v>0</v>
      </c>
      <c r="T3995" t="s">
        <v>8271</v>
      </c>
      <c r="U3995" s="6">
        <f t="shared" si="438"/>
        <v>42107.864722222221</v>
      </c>
      <c r="V3995" s="9">
        <f t="shared" si="440"/>
        <v>2015</v>
      </c>
      <c r="W3995" s="6">
        <f t="shared" si="439"/>
        <v>42137.864722222221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H3996" t="s">
        <v>8224</v>
      </c>
      <c r="I3996" t="s">
        <v>8246</v>
      </c>
      <c r="K3996">
        <v>1405761690</v>
      </c>
      <c r="L3996">
        <v>1403169690</v>
      </c>
      <c r="M3996" t="b">
        <v>0</v>
      </c>
      <c r="N3996">
        <v>1</v>
      </c>
      <c r="O3996" s="9">
        <f t="shared" si="434"/>
        <v>0.25</v>
      </c>
      <c r="P3996" s="12">
        <f t="shared" si="435"/>
        <v>5</v>
      </c>
      <c r="Q3996" t="str">
        <f t="shared" si="436"/>
        <v>theater</v>
      </c>
      <c r="R3996" t="str">
        <f t="shared" si="437"/>
        <v>plays</v>
      </c>
      <c r="S3996" t="b">
        <v>0</v>
      </c>
      <c r="T3996" t="s">
        <v>8271</v>
      </c>
      <c r="U3996" s="6">
        <f t="shared" si="438"/>
        <v>41809.389930555553</v>
      </c>
      <c r="V3996" s="9">
        <f t="shared" si="440"/>
        <v>2014</v>
      </c>
      <c r="W3996" s="6">
        <f t="shared" si="439"/>
        <v>41839.389930555553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H3997" t="s">
        <v>8225</v>
      </c>
      <c r="I3997" t="s">
        <v>8247</v>
      </c>
      <c r="K3997">
        <v>1423913220</v>
      </c>
      <c r="L3997">
        <v>1421339077</v>
      </c>
      <c r="M3997" t="b">
        <v>0</v>
      </c>
      <c r="N3997">
        <v>4</v>
      </c>
      <c r="O3997" s="9">
        <f t="shared" si="434"/>
        <v>35</v>
      </c>
      <c r="P3997" s="12">
        <f t="shared" si="435"/>
        <v>17.5</v>
      </c>
      <c r="Q3997" t="str">
        <f t="shared" si="436"/>
        <v>theater</v>
      </c>
      <c r="R3997" t="str">
        <f t="shared" si="437"/>
        <v>plays</v>
      </c>
      <c r="S3997" t="b">
        <v>0</v>
      </c>
      <c r="T3997" t="s">
        <v>8271</v>
      </c>
      <c r="U3997" s="6">
        <f t="shared" si="438"/>
        <v>42019.683761574073</v>
      </c>
      <c r="V3997" s="9">
        <f t="shared" si="440"/>
        <v>2015</v>
      </c>
      <c r="W3997" s="6">
        <f t="shared" si="439"/>
        <v>42049.477083333331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H3998" t="s">
        <v>8224</v>
      </c>
      <c r="I3998" t="s">
        <v>8246</v>
      </c>
      <c r="K3998">
        <v>1416499440</v>
      </c>
      <c r="L3998">
        <v>1415341464</v>
      </c>
      <c r="M3998" t="b">
        <v>0</v>
      </c>
      <c r="N3998">
        <v>17</v>
      </c>
      <c r="O3998" s="9">
        <f t="shared" si="434"/>
        <v>16.566666666666666</v>
      </c>
      <c r="P3998" s="12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t="b">
        <v>0</v>
      </c>
      <c r="T3998" t="s">
        <v>8271</v>
      </c>
      <c r="U3998" s="6">
        <f t="shared" si="438"/>
        <v>41950.266944444447</v>
      </c>
      <c r="V3998" s="9">
        <f t="shared" si="440"/>
        <v>2014</v>
      </c>
      <c r="W3998" s="6">
        <f t="shared" si="439"/>
        <v>41963.669444444444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H3999" t="s">
        <v>8225</v>
      </c>
      <c r="I3999" t="s">
        <v>8247</v>
      </c>
      <c r="K3999">
        <v>1428222221</v>
      </c>
      <c r="L3999">
        <v>1425633821</v>
      </c>
      <c r="M3999" t="b">
        <v>0</v>
      </c>
      <c r="N3999">
        <v>0</v>
      </c>
      <c r="O3999" s="9">
        <f t="shared" si="434"/>
        <v>0</v>
      </c>
      <c r="P3999" s="12">
        <f t="shared" si="435"/>
        <v>0</v>
      </c>
      <c r="Q3999" t="str">
        <f t="shared" si="436"/>
        <v>theater</v>
      </c>
      <c r="R3999" t="str">
        <f t="shared" si="437"/>
        <v>plays</v>
      </c>
      <c r="S3999" t="b">
        <v>0</v>
      </c>
      <c r="T3999" t="s">
        <v>8271</v>
      </c>
      <c r="U3999" s="6">
        <f t="shared" si="438"/>
        <v>42069.391446759255</v>
      </c>
      <c r="V3999" s="9">
        <f t="shared" si="440"/>
        <v>2015</v>
      </c>
      <c r="W3999" s="6">
        <f t="shared" si="439"/>
        <v>42099.349780092598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H4000" t="s">
        <v>8224</v>
      </c>
      <c r="I4000" t="s">
        <v>8246</v>
      </c>
      <c r="K4000">
        <v>1427580426</v>
      </c>
      <c r="L4000">
        <v>1424992026</v>
      </c>
      <c r="M4000" t="b">
        <v>0</v>
      </c>
      <c r="N4000">
        <v>12</v>
      </c>
      <c r="O4000" s="9">
        <f t="shared" si="434"/>
        <v>57.2</v>
      </c>
      <c r="P4000" s="12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t="b">
        <v>0</v>
      </c>
      <c r="T4000" t="s">
        <v>8271</v>
      </c>
      <c r="U4000" s="6">
        <f t="shared" si="438"/>
        <v>42061.963263888887</v>
      </c>
      <c r="V4000" s="9">
        <f t="shared" si="440"/>
        <v>2015</v>
      </c>
      <c r="W4000" s="6">
        <f t="shared" si="439"/>
        <v>42091.921597222223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H4001" t="s">
        <v>8224</v>
      </c>
      <c r="I4001" t="s">
        <v>8246</v>
      </c>
      <c r="K4001">
        <v>1409514709</v>
      </c>
      <c r="L4001">
        <v>1406058798</v>
      </c>
      <c r="M4001" t="b">
        <v>0</v>
      </c>
      <c r="N4001">
        <v>14</v>
      </c>
      <c r="O4001" s="9">
        <f t="shared" si="434"/>
        <v>16.514285714285716</v>
      </c>
      <c r="P4001" s="12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t="b">
        <v>0</v>
      </c>
      <c r="T4001" t="s">
        <v>8271</v>
      </c>
      <c r="U4001" s="6">
        <f t="shared" si="438"/>
        <v>41842.828680555554</v>
      </c>
      <c r="V4001" s="9">
        <f t="shared" si="440"/>
        <v>2014</v>
      </c>
      <c r="W4001" s="6">
        <f t="shared" si="439"/>
        <v>41882.827650462961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H4002" t="s">
        <v>8224</v>
      </c>
      <c r="I4002" t="s">
        <v>8246</v>
      </c>
      <c r="K4002">
        <v>1462631358</v>
      </c>
      <c r="L4002">
        <v>1457450958</v>
      </c>
      <c r="M4002" t="b">
        <v>0</v>
      </c>
      <c r="N4002">
        <v>1</v>
      </c>
      <c r="O4002" s="9">
        <f t="shared" si="434"/>
        <v>0.125</v>
      </c>
      <c r="P4002" s="12">
        <f t="shared" si="435"/>
        <v>10</v>
      </c>
      <c r="Q4002" t="str">
        <f t="shared" si="436"/>
        <v>theater</v>
      </c>
      <c r="R4002" t="str">
        <f t="shared" si="437"/>
        <v>plays</v>
      </c>
      <c r="S4002" t="b">
        <v>0</v>
      </c>
      <c r="T4002" t="s">
        <v>8271</v>
      </c>
      <c r="U4002" s="6">
        <f t="shared" si="438"/>
        <v>42437.64534722222</v>
      </c>
      <c r="V4002" s="9">
        <f t="shared" si="440"/>
        <v>2016</v>
      </c>
      <c r="W4002" s="6">
        <f t="shared" si="439"/>
        <v>42497.603680555556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H4003" t="s">
        <v>8225</v>
      </c>
      <c r="I4003" t="s">
        <v>8247</v>
      </c>
      <c r="K4003">
        <v>1488394800</v>
      </c>
      <c r="L4003">
        <v>1486681708</v>
      </c>
      <c r="M4003" t="b">
        <v>0</v>
      </c>
      <c r="N4003">
        <v>14</v>
      </c>
      <c r="O4003" s="9">
        <f t="shared" si="434"/>
        <v>37.75</v>
      </c>
      <c r="P4003" s="12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t="b">
        <v>0</v>
      </c>
      <c r="T4003" t="s">
        <v>8271</v>
      </c>
      <c r="U4003" s="6">
        <f t="shared" si="438"/>
        <v>42775.964212962965</v>
      </c>
      <c r="V4003" s="9">
        <f t="shared" si="440"/>
        <v>2017</v>
      </c>
      <c r="W4003" s="6">
        <f t="shared" si="439"/>
        <v>42795.791666666672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H4004" t="s">
        <v>8224</v>
      </c>
      <c r="I4004" t="s">
        <v>8246</v>
      </c>
      <c r="K4004">
        <v>1411779761</v>
      </c>
      <c r="L4004">
        <v>1409187761</v>
      </c>
      <c r="M4004" t="b">
        <v>0</v>
      </c>
      <c r="N4004">
        <v>4</v>
      </c>
      <c r="O4004" s="9">
        <f t="shared" si="434"/>
        <v>1.84</v>
      </c>
      <c r="P4004" s="12">
        <f t="shared" si="435"/>
        <v>5.75</v>
      </c>
      <c r="Q4004" t="str">
        <f t="shared" si="436"/>
        <v>theater</v>
      </c>
      <c r="R4004" t="str">
        <f t="shared" si="437"/>
        <v>plays</v>
      </c>
      <c r="S4004" t="b">
        <v>0</v>
      </c>
      <c r="T4004" t="s">
        <v>8271</v>
      </c>
      <c r="U4004" s="6">
        <f t="shared" si="438"/>
        <v>41879.043530092589</v>
      </c>
      <c r="V4004" s="9">
        <f t="shared" si="440"/>
        <v>2014</v>
      </c>
      <c r="W4004" s="6">
        <f t="shared" si="439"/>
        <v>41909.043530092589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H4005" t="s">
        <v>8224</v>
      </c>
      <c r="I4005" t="s">
        <v>8246</v>
      </c>
      <c r="K4005">
        <v>1424009147</v>
      </c>
      <c r="L4005">
        <v>1421417147</v>
      </c>
      <c r="M4005" t="b">
        <v>0</v>
      </c>
      <c r="N4005">
        <v>2</v>
      </c>
      <c r="O4005" s="9">
        <f t="shared" si="434"/>
        <v>10.050000000000001</v>
      </c>
      <c r="P4005" s="12">
        <f t="shared" si="435"/>
        <v>100.5</v>
      </c>
      <c r="Q4005" t="str">
        <f t="shared" si="436"/>
        <v>theater</v>
      </c>
      <c r="R4005" t="str">
        <f t="shared" si="437"/>
        <v>plays</v>
      </c>
      <c r="S4005" t="b">
        <v>0</v>
      </c>
      <c r="T4005" t="s">
        <v>8271</v>
      </c>
      <c r="U4005" s="6">
        <f t="shared" si="438"/>
        <v>42020.587349537032</v>
      </c>
      <c r="V4005" s="9">
        <f t="shared" si="440"/>
        <v>2015</v>
      </c>
      <c r="W4005" s="6">
        <f t="shared" si="439"/>
        <v>42050.587349537032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H4006" t="s">
        <v>8224</v>
      </c>
      <c r="I4006" t="s">
        <v>8246</v>
      </c>
      <c r="K4006">
        <v>1412740457</v>
      </c>
      <c r="L4006">
        <v>1410148457</v>
      </c>
      <c r="M4006" t="b">
        <v>0</v>
      </c>
      <c r="N4006">
        <v>1</v>
      </c>
      <c r="O4006" s="9">
        <f t="shared" si="434"/>
        <v>0.2</v>
      </c>
      <c r="P4006" s="12">
        <f t="shared" si="435"/>
        <v>1</v>
      </c>
      <c r="Q4006" t="str">
        <f t="shared" si="436"/>
        <v>theater</v>
      </c>
      <c r="R4006" t="str">
        <f t="shared" si="437"/>
        <v>plays</v>
      </c>
      <c r="S4006" t="b">
        <v>0</v>
      </c>
      <c r="T4006" t="s">
        <v>8271</v>
      </c>
      <c r="U4006" s="6">
        <f t="shared" si="438"/>
        <v>41890.16269675926</v>
      </c>
      <c r="V4006" s="9">
        <f t="shared" si="440"/>
        <v>2014</v>
      </c>
      <c r="W4006" s="6">
        <f t="shared" si="439"/>
        <v>41920.16269675926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H4007" t="s">
        <v>8224</v>
      </c>
      <c r="I4007" t="s">
        <v>8246</v>
      </c>
      <c r="K4007">
        <v>1413832985</v>
      </c>
      <c r="L4007">
        <v>1408648985</v>
      </c>
      <c r="M4007" t="b">
        <v>0</v>
      </c>
      <c r="N4007">
        <v>2</v>
      </c>
      <c r="O4007" s="9">
        <f t="shared" si="434"/>
        <v>1.3333333333333333</v>
      </c>
      <c r="P4007" s="12">
        <f t="shared" si="435"/>
        <v>20</v>
      </c>
      <c r="Q4007" t="str">
        <f t="shared" si="436"/>
        <v>theater</v>
      </c>
      <c r="R4007" t="str">
        <f t="shared" si="437"/>
        <v>plays</v>
      </c>
      <c r="S4007" t="b">
        <v>0</v>
      </c>
      <c r="T4007" t="s">
        <v>8271</v>
      </c>
      <c r="U4007" s="6">
        <f t="shared" si="438"/>
        <v>41872.807696759257</v>
      </c>
      <c r="V4007" s="9">
        <f t="shared" si="440"/>
        <v>2014</v>
      </c>
      <c r="W4007" s="6">
        <f t="shared" si="439"/>
        <v>41932.807696759257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H4008" t="s">
        <v>8224</v>
      </c>
      <c r="I4008" t="s">
        <v>8246</v>
      </c>
      <c r="K4008">
        <v>1455647587</v>
      </c>
      <c r="L4008">
        <v>1453487587</v>
      </c>
      <c r="M4008" t="b">
        <v>0</v>
      </c>
      <c r="N4008">
        <v>1</v>
      </c>
      <c r="O4008" s="9">
        <f t="shared" si="434"/>
        <v>6.6666666666666671E-3</v>
      </c>
      <c r="P4008" s="12">
        <f t="shared" si="435"/>
        <v>2</v>
      </c>
      <c r="Q4008" t="str">
        <f t="shared" si="436"/>
        <v>theater</v>
      </c>
      <c r="R4008" t="str">
        <f t="shared" si="437"/>
        <v>plays</v>
      </c>
      <c r="S4008" t="b">
        <v>0</v>
      </c>
      <c r="T4008" t="s">
        <v>8271</v>
      </c>
      <c r="U4008" s="6">
        <f t="shared" si="438"/>
        <v>42391.772997685184</v>
      </c>
      <c r="V4008" s="9">
        <f t="shared" si="440"/>
        <v>2016</v>
      </c>
      <c r="W4008" s="6">
        <f t="shared" si="439"/>
        <v>42416.772997685184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H4009" t="s">
        <v>8224</v>
      </c>
      <c r="I4009" t="s">
        <v>8246</v>
      </c>
      <c r="K4009">
        <v>1409070480</v>
      </c>
      <c r="L4009">
        <v>1406572381</v>
      </c>
      <c r="M4009" t="b">
        <v>0</v>
      </c>
      <c r="N4009">
        <v>1</v>
      </c>
      <c r="O4009" s="9">
        <f t="shared" si="434"/>
        <v>0.25</v>
      </c>
      <c r="P4009" s="12">
        <f t="shared" si="435"/>
        <v>5</v>
      </c>
      <c r="Q4009" t="str">
        <f t="shared" si="436"/>
        <v>theater</v>
      </c>
      <c r="R4009" t="str">
        <f t="shared" si="437"/>
        <v>plays</v>
      </c>
      <c r="S4009" t="b">
        <v>0</v>
      </c>
      <c r="T4009" t="s">
        <v>8271</v>
      </c>
      <c r="U4009" s="6">
        <f t="shared" si="438"/>
        <v>41848.772928240738</v>
      </c>
      <c r="V4009" s="9">
        <f t="shared" si="440"/>
        <v>2014</v>
      </c>
      <c r="W4009" s="6">
        <f t="shared" si="439"/>
        <v>41877.686111111107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H4010" t="s">
        <v>8225</v>
      </c>
      <c r="I4010" t="s">
        <v>8247</v>
      </c>
      <c r="K4010">
        <v>1437606507</v>
      </c>
      <c r="L4010">
        <v>1435014507</v>
      </c>
      <c r="M4010" t="b">
        <v>0</v>
      </c>
      <c r="N4010">
        <v>4</v>
      </c>
      <c r="O4010" s="9">
        <f t="shared" si="434"/>
        <v>6</v>
      </c>
      <c r="P4010" s="12">
        <f t="shared" si="435"/>
        <v>15</v>
      </c>
      <c r="Q4010" t="str">
        <f t="shared" si="436"/>
        <v>theater</v>
      </c>
      <c r="R4010" t="str">
        <f t="shared" si="437"/>
        <v>plays</v>
      </c>
      <c r="S4010" t="b">
        <v>0</v>
      </c>
      <c r="T4010" t="s">
        <v>8271</v>
      </c>
      <c r="U4010" s="6">
        <f t="shared" si="438"/>
        <v>42177.964201388888</v>
      </c>
      <c r="V4010" s="9">
        <f t="shared" si="440"/>
        <v>2015</v>
      </c>
      <c r="W4010" s="6">
        <f t="shared" si="439"/>
        <v>42207.964201388888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H4011" t="s">
        <v>8225</v>
      </c>
      <c r="I4011" t="s">
        <v>8247</v>
      </c>
      <c r="K4011">
        <v>1410281360</v>
      </c>
      <c r="L4011">
        <v>1406825360</v>
      </c>
      <c r="M4011" t="b">
        <v>0</v>
      </c>
      <c r="N4011">
        <v>3</v>
      </c>
      <c r="O4011" s="9">
        <f t="shared" si="434"/>
        <v>3.8860103626943006</v>
      </c>
      <c r="P4011" s="12">
        <f t="shared" si="435"/>
        <v>25</v>
      </c>
      <c r="Q4011" t="str">
        <f t="shared" si="436"/>
        <v>theater</v>
      </c>
      <c r="R4011" t="str">
        <f t="shared" si="437"/>
        <v>plays</v>
      </c>
      <c r="S4011" t="b">
        <v>0</v>
      </c>
      <c r="T4011" t="s">
        <v>8271</v>
      </c>
      <c r="U4011" s="6">
        <f t="shared" si="438"/>
        <v>41851.700925925928</v>
      </c>
      <c r="V4011" s="9">
        <f t="shared" si="440"/>
        <v>2014</v>
      </c>
      <c r="W4011" s="6">
        <f t="shared" si="439"/>
        <v>41891.700925925928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H4012" t="s">
        <v>8224</v>
      </c>
      <c r="I4012" t="s">
        <v>8246</v>
      </c>
      <c r="K4012">
        <v>1414348166</v>
      </c>
      <c r="L4012">
        <v>1412879366</v>
      </c>
      <c r="M4012" t="b">
        <v>0</v>
      </c>
      <c r="N4012">
        <v>38</v>
      </c>
      <c r="O4012" s="9">
        <f t="shared" si="434"/>
        <v>24.194444444444443</v>
      </c>
      <c r="P4012" s="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t="b">
        <v>0</v>
      </c>
      <c r="T4012" t="s">
        <v>8271</v>
      </c>
      <c r="U4012" s="6">
        <f t="shared" si="438"/>
        <v>41921.770439814813</v>
      </c>
      <c r="V4012" s="9">
        <f t="shared" si="440"/>
        <v>2014</v>
      </c>
      <c r="W4012" s="6">
        <f t="shared" si="439"/>
        <v>41938.770439814813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H4013" t="s">
        <v>8225</v>
      </c>
      <c r="I4013" t="s">
        <v>8247</v>
      </c>
      <c r="K4013">
        <v>1422450278</v>
      </c>
      <c r="L4013">
        <v>1419858278</v>
      </c>
      <c r="M4013" t="b">
        <v>0</v>
      </c>
      <c r="N4013">
        <v>4</v>
      </c>
      <c r="O4013" s="9">
        <f t="shared" si="434"/>
        <v>7.6</v>
      </c>
      <c r="P4013" s="12">
        <f t="shared" si="435"/>
        <v>4.75</v>
      </c>
      <c r="Q4013" t="str">
        <f t="shared" si="436"/>
        <v>theater</v>
      </c>
      <c r="R4013" t="str">
        <f t="shared" si="437"/>
        <v>plays</v>
      </c>
      <c r="S4013" t="b">
        <v>0</v>
      </c>
      <c r="T4013" t="s">
        <v>8271</v>
      </c>
      <c r="U4013" s="6">
        <f t="shared" si="438"/>
        <v>42002.54488425926</v>
      </c>
      <c r="V4013" s="9">
        <f t="shared" si="440"/>
        <v>2014</v>
      </c>
      <c r="W4013" s="6">
        <f t="shared" si="439"/>
        <v>42032.54488425926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H4014" t="s">
        <v>8225</v>
      </c>
      <c r="I4014" t="s">
        <v>8247</v>
      </c>
      <c r="K4014">
        <v>1430571849</v>
      </c>
      <c r="L4014">
        <v>1427979849</v>
      </c>
      <c r="M4014" t="b">
        <v>0</v>
      </c>
      <c r="N4014">
        <v>0</v>
      </c>
      <c r="O4014" s="9">
        <f t="shared" si="434"/>
        <v>0</v>
      </c>
      <c r="P4014" s="12">
        <f t="shared" si="435"/>
        <v>0</v>
      </c>
      <c r="Q4014" t="str">
        <f t="shared" si="436"/>
        <v>theater</v>
      </c>
      <c r="R4014" t="str">
        <f t="shared" si="437"/>
        <v>plays</v>
      </c>
      <c r="S4014" t="b">
        <v>0</v>
      </c>
      <c r="T4014" t="s">
        <v>8271</v>
      </c>
      <c r="U4014" s="6">
        <f t="shared" si="438"/>
        <v>42096.544548611113</v>
      </c>
      <c r="V4014" s="9">
        <f t="shared" si="440"/>
        <v>2015</v>
      </c>
      <c r="W4014" s="6">
        <f t="shared" si="439"/>
        <v>42126.544548611113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H4015" t="s">
        <v>8224</v>
      </c>
      <c r="I4015" t="s">
        <v>8246</v>
      </c>
      <c r="K4015">
        <v>1424070823</v>
      </c>
      <c r="L4015">
        <v>1421478823</v>
      </c>
      <c r="M4015" t="b">
        <v>0</v>
      </c>
      <c r="N4015">
        <v>2</v>
      </c>
      <c r="O4015" s="9">
        <f t="shared" si="434"/>
        <v>1.3</v>
      </c>
      <c r="P4015" s="12">
        <f t="shared" si="435"/>
        <v>13</v>
      </c>
      <c r="Q4015" t="str">
        <f t="shared" si="436"/>
        <v>theater</v>
      </c>
      <c r="R4015" t="str">
        <f t="shared" si="437"/>
        <v>plays</v>
      </c>
      <c r="S4015" t="b">
        <v>0</v>
      </c>
      <c r="T4015" t="s">
        <v>8271</v>
      </c>
      <c r="U4015" s="6">
        <f t="shared" si="438"/>
        <v>42021.301192129627</v>
      </c>
      <c r="V4015" s="9">
        <f t="shared" si="440"/>
        <v>2015</v>
      </c>
      <c r="W4015" s="6">
        <f t="shared" si="439"/>
        <v>42051.301192129627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H4016" t="s">
        <v>8224</v>
      </c>
      <c r="I4016" t="s">
        <v>8246</v>
      </c>
      <c r="K4016">
        <v>1457157269</v>
      </c>
      <c r="L4016">
        <v>1455861269</v>
      </c>
      <c r="M4016" t="b">
        <v>0</v>
      </c>
      <c r="N4016">
        <v>0</v>
      </c>
      <c r="O4016" s="9">
        <f t="shared" si="434"/>
        <v>0</v>
      </c>
      <c r="P4016" s="12">
        <f t="shared" si="435"/>
        <v>0</v>
      </c>
      <c r="Q4016" t="str">
        <f t="shared" si="436"/>
        <v>theater</v>
      </c>
      <c r="R4016" t="str">
        <f t="shared" si="437"/>
        <v>plays</v>
      </c>
      <c r="S4016" t="b">
        <v>0</v>
      </c>
      <c r="T4016" t="s">
        <v>8271</v>
      </c>
      <c r="U4016" s="6">
        <f t="shared" si="438"/>
        <v>42419.246168981481</v>
      </c>
      <c r="V4016" s="9">
        <f t="shared" si="440"/>
        <v>2016</v>
      </c>
      <c r="W4016" s="6">
        <f t="shared" si="439"/>
        <v>42434.246168981481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H4017" t="s">
        <v>8224</v>
      </c>
      <c r="I4017" t="s">
        <v>8246</v>
      </c>
      <c r="K4017">
        <v>1437331463</v>
      </c>
      <c r="L4017">
        <v>1434739463</v>
      </c>
      <c r="M4017" t="b">
        <v>0</v>
      </c>
      <c r="N4017">
        <v>1</v>
      </c>
      <c r="O4017" s="9">
        <f t="shared" si="434"/>
        <v>1.4285714285714285E-2</v>
      </c>
      <c r="P4017" s="12">
        <f t="shared" si="435"/>
        <v>1</v>
      </c>
      <c r="Q4017" t="str">
        <f t="shared" si="436"/>
        <v>theater</v>
      </c>
      <c r="R4017" t="str">
        <f t="shared" si="437"/>
        <v>plays</v>
      </c>
      <c r="S4017" t="b">
        <v>0</v>
      </c>
      <c r="T4017" t="s">
        <v>8271</v>
      </c>
      <c r="U4017" s="6">
        <f t="shared" si="438"/>
        <v>42174.780821759261</v>
      </c>
      <c r="V4017" s="9">
        <f t="shared" si="440"/>
        <v>2015</v>
      </c>
      <c r="W4017" s="6">
        <f t="shared" si="439"/>
        <v>42204.780821759261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H4018" t="s">
        <v>8225</v>
      </c>
      <c r="I4018" t="s">
        <v>8247</v>
      </c>
      <c r="K4018">
        <v>1410987400</v>
      </c>
      <c r="L4018">
        <v>1408395400</v>
      </c>
      <c r="M4018" t="b">
        <v>0</v>
      </c>
      <c r="N4018">
        <v>7</v>
      </c>
      <c r="O4018" s="9">
        <f t="shared" si="434"/>
        <v>14</v>
      </c>
      <c r="P4018" s="12">
        <f t="shared" si="435"/>
        <v>10</v>
      </c>
      <c r="Q4018" t="str">
        <f t="shared" si="436"/>
        <v>theater</v>
      </c>
      <c r="R4018" t="str">
        <f t="shared" si="437"/>
        <v>plays</v>
      </c>
      <c r="S4018" t="b">
        <v>0</v>
      </c>
      <c r="T4018" t="s">
        <v>8271</v>
      </c>
      <c r="U4018" s="6">
        <f t="shared" si="438"/>
        <v>41869.872685185182</v>
      </c>
      <c r="V4018" s="9">
        <f t="shared" si="440"/>
        <v>2014</v>
      </c>
      <c r="W4018" s="6">
        <f t="shared" si="439"/>
        <v>41899.872685185182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H4019" t="s">
        <v>8224</v>
      </c>
      <c r="I4019" t="s">
        <v>8246</v>
      </c>
      <c r="K4019">
        <v>1409846874</v>
      </c>
      <c r="L4019">
        <v>1407254874</v>
      </c>
      <c r="M4019" t="b">
        <v>0</v>
      </c>
      <c r="N4019">
        <v>2</v>
      </c>
      <c r="O4019" s="9">
        <f t="shared" si="434"/>
        <v>1.05</v>
      </c>
      <c r="P4019" s="12">
        <f t="shared" si="435"/>
        <v>52.5</v>
      </c>
      <c r="Q4019" t="str">
        <f t="shared" si="436"/>
        <v>theater</v>
      </c>
      <c r="R4019" t="str">
        <f t="shared" si="437"/>
        <v>plays</v>
      </c>
      <c r="S4019" t="b">
        <v>0</v>
      </c>
      <c r="T4019" t="s">
        <v>8271</v>
      </c>
      <c r="U4019" s="6">
        <f t="shared" si="438"/>
        <v>41856.672152777777</v>
      </c>
      <c r="V4019" s="9">
        <f t="shared" si="440"/>
        <v>2014</v>
      </c>
      <c r="W4019" s="6">
        <f t="shared" si="439"/>
        <v>41886.672152777777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H4020" t="s">
        <v>8225</v>
      </c>
      <c r="I4020" t="s">
        <v>8247</v>
      </c>
      <c r="K4020">
        <v>1475877108</v>
      </c>
      <c r="L4020">
        <v>1473285108</v>
      </c>
      <c r="M4020" t="b">
        <v>0</v>
      </c>
      <c r="N4020">
        <v>4</v>
      </c>
      <c r="O4020" s="9">
        <f t="shared" si="434"/>
        <v>8.6666666666666661</v>
      </c>
      <c r="P4020" s="12">
        <f t="shared" si="435"/>
        <v>32.5</v>
      </c>
      <c r="Q4020" t="str">
        <f t="shared" si="436"/>
        <v>theater</v>
      </c>
      <c r="R4020" t="str">
        <f t="shared" si="437"/>
        <v>plays</v>
      </c>
      <c r="S4020" t="b">
        <v>0</v>
      </c>
      <c r="T4020" t="s">
        <v>8271</v>
      </c>
      <c r="U4020" s="6">
        <f t="shared" si="438"/>
        <v>42620.91097222222</v>
      </c>
      <c r="V4020" s="9">
        <f t="shared" si="440"/>
        <v>2016</v>
      </c>
      <c r="W4020" s="6">
        <f t="shared" si="439"/>
        <v>42650.91097222222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H4021" t="s">
        <v>8224</v>
      </c>
      <c r="I4021" t="s">
        <v>8246</v>
      </c>
      <c r="K4021">
        <v>1460737680</v>
      </c>
      <c r="L4021">
        <v>1455725596</v>
      </c>
      <c r="M4021" t="b">
        <v>0</v>
      </c>
      <c r="N4021">
        <v>4</v>
      </c>
      <c r="O4021" s="9">
        <f t="shared" si="434"/>
        <v>0.82857142857142863</v>
      </c>
      <c r="P4021" s="12">
        <f t="shared" si="435"/>
        <v>7.25</v>
      </c>
      <c r="Q4021" t="str">
        <f t="shared" si="436"/>
        <v>theater</v>
      </c>
      <c r="R4021" t="str">
        <f t="shared" si="437"/>
        <v>plays</v>
      </c>
      <c r="S4021" t="b">
        <v>0</v>
      </c>
      <c r="T4021" t="s">
        <v>8271</v>
      </c>
      <c r="U4021" s="6">
        <f t="shared" si="438"/>
        <v>42417.675879629634</v>
      </c>
      <c r="V4021" s="9">
        <f t="shared" si="440"/>
        <v>2016</v>
      </c>
      <c r="W4021" s="6">
        <f t="shared" si="439"/>
        <v>42475.686111111107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H4022" t="s">
        <v>8224</v>
      </c>
      <c r="I4022" t="s">
        <v>8246</v>
      </c>
      <c r="K4022">
        <v>1427168099</v>
      </c>
      <c r="L4022">
        <v>1424579699</v>
      </c>
      <c r="M4022" t="b">
        <v>0</v>
      </c>
      <c r="N4022">
        <v>3</v>
      </c>
      <c r="O4022" s="9">
        <f t="shared" si="434"/>
        <v>16.666666666666668</v>
      </c>
      <c r="P4022" s="1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t="b">
        <v>0</v>
      </c>
      <c r="T4022" t="s">
        <v>8271</v>
      </c>
      <c r="U4022" s="6">
        <f t="shared" si="438"/>
        <v>42057.190960648149</v>
      </c>
      <c r="V4022" s="9">
        <f t="shared" si="440"/>
        <v>2015</v>
      </c>
      <c r="W4022" s="6">
        <f t="shared" si="439"/>
        <v>42087.149293981478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H4023" t="s">
        <v>8224</v>
      </c>
      <c r="I4023" t="s">
        <v>8246</v>
      </c>
      <c r="K4023">
        <v>1414360358</v>
      </c>
      <c r="L4023">
        <v>1409176358</v>
      </c>
      <c r="M4023" t="b">
        <v>0</v>
      </c>
      <c r="N4023">
        <v>2</v>
      </c>
      <c r="O4023" s="9">
        <f t="shared" si="434"/>
        <v>0.83333333333333337</v>
      </c>
      <c r="P4023" s="12">
        <f t="shared" si="435"/>
        <v>62.5</v>
      </c>
      <c r="Q4023" t="str">
        <f t="shared" si="436"/>
        <v>theater</v>
      </c>
      <c r="R4023" t="str">
        <f t="shared" si="437"/>
        <v>plays</v>
      </c>
      <c r="S4023" t="b">
        <v>0</v>
      </c>
      <c r="T4023" t="s">
        <v>8271</v>
      </c>
      <c r="U4023" s="6">
        <f t="shared" si="438"/>
        <v>41878.911550925928</v>
      </c>
      <c r="V4023" s="9">
        <f t="shared" si="440"/>
        <v>2014</v>
      </c>
      <c r="W4023" s="6">
        <f t="shared" si="439"/>
        <v>41938.911550925928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H4024" t="s">
        <v>8224</v>
      </c>
      <c r="I4024" t="s">
        <v>8246</v>
      </c>
      <c r="K4024">
        <v>1422759240</v>
      </c>
      <c r="L4024">
        <v>1418824867</v>
      </c>
      <c r="M4024" t="b">
        <v>0</v>
      </c>
      <c r="N4024">
        <v>197</v>
      </c>
      <c r="O4024" s="9">
        <f t="shared" si="434"/>
        <v>69.561111111111117</v>
      </c>
      <c r="P4024" s="12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t="b">
        <v>0</v>
      </c>
      <c r="T4024" t="s">
        <v>8271</v>
      </c>
      <c r="U4024" s="6">
        <f t="shared" si="438"/>
        <v>41990.584108796298</v>
      </c>
      <c r="V4024" s="9">
        <f t="shared" si="440"/>
        <v>2014</v>
      </c>
      <c r="W4024" s="6">
        <f t="shared" si="439"/>
        <v>42036.120833333334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H4025" t="s">
        <v>8224</v>
      </c>
      <c r="I4025" t="s">
        <v>8246</v>
      </c>
      <c r="K4025">
        <v>1458860363</v>
      </c>
      <c r="L4025">
        <v>1454975963</v>
      </c>
      <c r="M4025" t="b">
        <v>0</v>
      </c>
      <c r="N4025">
        <v>0</v>
      </c>
      <c r="O4025" s="9">
        <f t="shared" si="434"/>
        <v>0</v>
      </c>
      <c r="P4025" s="12">
        <f t="shared" si="435"/>
        <v>0</v>
      </c>
      <c r="Q4025" t="str">
        <f t="shared" si="436"/>
        <v>theater</v>
      </c>
      <c r="R4025" t="str">
        <f t="shared" si="437"/>
        <v>plays</v>
      </c>
      <c r="S4025" t="b">
        <v>0</v>
      </c>
      <c r="T4025" t="s">
        <v>8271</v>
      </c>
      <c r="U4025" s="6">
        <f t="shared" si="438"/>
        <v>42408.999571759261</v>
      </c>
      <c r="V4025" s="9">
        <f t="shared" si="440"/>
        <v>2016</v>
      </c>
      <c r="W4025" s="6">
        <f t="shared" si="439"/>
        <v>42453.957905092597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H4026" t="s">
        <v>8224</v>
      </c>
      <c r="I4026" t="s">
        <v>8246</v>
      </c>
      <c r="K4026">
        <v>1441037097</v>
      </c>
      <c r="L4026">
        <v>1438445097</v>
      </c>
      <c r="M4026" t="b">
        <v>0</v>
      </c>
      <c r="N4026">
        <v>1</v>
      </c>
      <c r="O4026" s="9">
        <f t="shared" si="434"/>
        <v>1.25</v>
      </c>
      <c r="P4026" s="12">
        <f t="shared" si="435"/>
        <v>10</v>
      </c>
      <c r="Q4026" t="str">
        <f t="shared" si="436"/>
        <v>theater</v>
      </c>
      <c r="R4026" t="str">
        <f t="shared" si="437"/>
        <v>plays</v>
      </c>
      <c r="S4026" t="b">
        <v>0</v>
      </c>
      <c r="T4026" t="s">
        <v>8271</v>
      </c>
      <c r="U4026" s="6">
        <f t="shared" si="438"/>
        <v>42217.670104166667</v>
      </c>
      <c r="V4026" s="9">
        <f t="shared" si="440"/>
        <v>2015</v>
      </c>
      <c r="W4026" s="6">
        <f t="shared" si="439"/>
        <v>42247.670104166667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H4027" t="s">
        <v>8230</v>
      </c>
      <c r="I4027" t="s">
        <v>8249</v>
      </c>
      <c r="K4027">
        <v>1437889336</v>
      </c>
      <c r="L4027">
        <v>1432705336</v>
      </c>
      <c r="M4027" t="b">
        <v>0</v>
      </c>
      <c r="N4027">
        <v>4</v>
      </c>
      <c r="O4027" s="9">
        <f t="shared" si="434"/>
        <v>5</v>
      </c>
      <c r="P4027" s="12">
        <f t="shared" si="435"/>
        <v>62.5</v>
      </c>
      <c r="Q4027" t="str">
        <f t="shared" si="436"/>
        <v>theater</v>
      </c>
      <c r="R4027" t="str">
        <f t="shared" si="437"/>
        <v>plays</v>
      </c>
      <c r="S4027" t="b">
        <v>0</v>
      </c>
      <c r="T4027" t="s">
        <v>8271</v>
      </c>
      <c r="U4027" s="6">
        <f t="shared" si="438"/>
        <v>42151.237685185188</v>
      </c>
      <c r="V4027" s="9">
        <f t="shared" si="440"/>
        <v>2015</v>
      </c>
      <c r="W4027" s="6">
        <f t="shared" si="439"/>
        <v>42211.237685185188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H4028" t="s">
        <v>8224</v>
      </c>
      <c r="I4028" t="s">
        <v>8246</v>
      </c>
      <c r="K4028">
        <v>1449247439</v>
      </c>
      <c r="L4028">
        <v>1444059839</v>
      </c>
      <c r="M4028" t="b">
        <v>0</v>
      </c>
      <c r="N4028">
        <v>0</v>
      </c>
      <c r="O4028" s="9">
        <f t="shared" si="434"/>
        <v>0</v>
      </c>
      <c r="P4028" s="12">
        <f t="shared" si="435"/>
        <v>0</v>
      </c>
      <c r="Q4028" t="str">
        <f t="shared" si="436"/>
        <v>theater</v>
      </c>
      <c r="R4028" t="str">
        <f t="shared" si="437"/>
        <v>plays</v>
      </c>
      <c r="S4028" t="b">
        <v>0</v>
      </c>
      <c r="T4028" t="s">
        <v>8271</v>
      </c>
      <c r="U4028" s="6">
        <f t="shared" si="438"/>
        <v>42282.655543981484</v>
      </c>
      <c r="V4028" s="9">
        <f t="shared" si="440"/>
        <v>2015</v>
      </c>
      <c r="W4028" s="6">
        <f t="shared" si="439"/>
        <v>42342.697210648148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H4029" t="s">
        <v>8224</v>
      </c>
      <c r="I4029" t="s">
        <v>8246</v>
      </c>
      <c r="K4029">
        <v>1487811600</v>
      </c>
      <c r="L4029">
        <v>1486077481</v>
      </c>
      <c r="M4029" t="b">
        <v>0</v>
      </c>
      <c r="N4029">
        <v>7</v>
      </c>
      <c r="O4029" s="9">
        <f t="shared" si="434"/>
        <v>7.166666666666667</v>
      </c>
      <c r="P4029" s="12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t="b">
        <v>0</v>
      </c>
      <c r="T4029" t="s">
        <v>8271</v>
      </c>
      <c r="U4029" s="6">
        <f t="shared" si="438"/>
        <v>42768.97084490741</v>
      </c>
      <c r="V4029" s="9">
        <f t="shared" si="440"/>
        <v>2017</v>
      </c>
      <c r="W4029" s="6">
        <f t="shared" si="439"/>
        <v>42789.041666666672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H4030" t="s">
        <v>8224</v>
      </c>
      <c r="I4030" t="s">
        <v>8246</v>
      </c>
      <c r="K4030">
        <v>1402007500</v>
      </c>
      <c r="L4030">
        <v>1399415500</v>
      </c>
      <c r="M4030" t="b">
        <v>0</v>
      </c>
      <c r="N4030">
        <v>11</v>
      </c>
      <c r="O4030" s="9">
        <f t="shared" si="434"/>
        <v>28.05</v>
      </c>
      <c r="P4030" s="12">
        <f t="shared" si="435"/>
        <v>51</v>
      </c>
      <c r="Q4030" t="str">
        <f t="shared" si="436"/>
        <v>theater</v>
      </c>
      <c r="R4030" t="str">
        <f t="shared" si="437"/>
        <v>plays</v>
      </c>
      <c r="S4030" t="b">
        <v>0</v>
      </c>
      <c r="T4030" t="s">
        <v>8271</v>
      </c>
      <c r="U4030" s="6">
        <f t="shared" si="438"/>
        <v>41765.938657407409</v>
      </c>
      <c r="V4030" s="9">
        <f t="shared" si="440"/>
        <v>2014</v>
      </c>
      <c r="W4030" s="6">
        <f t="shared" si="439"/>
        <v>41795.938657407409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H4031" t="s">
        <v>8224</v>
      </c>
      <c r="I4031" t="s">
        <v>8246</v>
      </c>
      <c r="K4031">
        <v>1450053370</v>
      </c>
      <c r="L4031">
        <v>1447461370</v>
      </c>
      <c r="M4031" t="b">
        <v>0</v>
      </c>
      <c r="N4031">
        <v>0</v>
      </c>
      <c r="O4031" s="9">
        <f t="shared" si="434"/>
        <v>0</v>
      </c>
      <c r="P4031" s="12">
        <f t="shared" si="435"/>
        <v>0</v>
      </c>
      <c r="Q4031" t="str">
        <f t="shared" si="436"/>
        <v>theater</v>
      </c>
      <c r="R4031" t="str">
        <f t="shared" si="437"/>
        <v>plays</v>
      </c>
      <c r="S4031" t="b">
        <v>0</v>
      </c>
      <c r="T4031" t="s">
        <v>8271</v>
      </c>
      <c r="U4031" s="6">
        <f t="shared" si="438"/>
        <v>42322.02511574074</v>
      </c>
      <c r="V4031" s="9">
        <f t="shared" si="440"/>
        <v>2015</v>
      </c>
      <c r="W4031" s="6">
        <f t="shared" si="439"/>
        <v>42352.02511574074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H4032" t="s">
        <v>8224</v>
      </c>
      <c r="I4032" t="s">
        <v>8246</v>
      </c>
      <c r="K4032">
        <v>1454525340</v>
      </c>
      <c r="L4032">
        <v>1452008599</v>
      </c>
      <c r="M4032" t="b">
        <v>0</v>
      </c>
      <c r="N4032">
        <v>6</v>
      </c>
      <c r="O4032" s="9">
        <f t="shared" si="434"/>
        <v>16</v>
      </c>
      <c r="P4032" s="1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t="b">
        <v>0</v>
      </c>
      <c r="T4032" t="s">
        <v>8271</v>
      </c>
      <c r="U4032" s="6">
        <f t="shared" si="438"/>
        <v>42374.655081018514</v>
      </c>
      <c r="V4032" s="9">
        <f t="shared" si="440"/>
        <v>2016</v>
      </c>
      <c r="W4032" s="6">
        <f t="shared" si="439"/>
        <v>42403.78402777778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H4033" t="s">
        <v>8224</v>
      </c>
      <c r="I4033" t="s">
        <v>8246</v>
      </c>
      <c r="K4033">
        <v>1418914964</v>
      </c>
      <c r="L4033">
        <v>1414591364</v>
      </c>
      <c r="M4033" t="b">
        <v>0</v>
      </c>
      <c r="N4033">
        <v>0</v>
      </c>
      <c r="O4033" s="9">
        <f t="shared" si="434"/>
        <v>0</v>
      </c>
      <c r="P4033" s="12">
        <f t="shared" si="435"/>
        <v>0</v>
      </c>
      <c r="Q4033" t="str">
        <f t="shared" si="436"/>
        <v>theater</v>
      </c>
      <c r="R4033" t="str">
        <f t="shared" si="437"/>
        <v>plays</v>
      </c>
      <c r="S4033" t="b">
        <v>0</v>
      </c>
      <c r="T4033" t="s">
        <v>8271</v>
      </c>
      <c r="U4033" s="6">
        <f t="shared" si="438"/>
        <v>41941.585231481484</v>
      </c>
      <c r="V4033" s="9">
        <f t="shared" si="440"/>
        <v>2014</v>
      </c>
      <c r="W4033" s="6">
        <f t="shared" si="439"/>
        <v>41991.626898148148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H4034" t="s">
        <v>8224</v>
      </c>
      <c r="I4034" t="s">
        <v>8246</v>
      </c>
      <c r="K4034">
        <v>1450211116</v>
      </c>
      <c r="L4034">
        <v>1445023516</v>
      </c>
      <c r="M4034" t="b">
        <v>0</v>
      </c>
      <c r="N4034">
        <v>7</v>
      </c>
      <c r="O4034" s="9">
        <f t="shared" si="434"/>
        <v>6.8287037037037033</v>
      </c>
      <c r="P4034" s="12">
        <f t="shared" si="435"/>
        <v>59</v>
      </c>
      <c r="Q4034" t="str">
        <f t="shared" si="436"/>
        <v>theater</v>
      </c>
      <c r="R4034" t="str">
        <f t="shared" si="437"/>
        <v>plays</v>
      </c>
      <c r="S4034" t="b">
        <v>0</v>
      </c>
      <c r="T4034" t="s">
        <v>8271</v>
      </c>
      <c r="U4034" s="6">
        <f t="shared" si="438"/>
        <v>42293.809212962966</v>
      </c>
      <c r="V4034" s="9">
        <f t="shared" si="440"/>
        <v>2015</v>
      </c>
      <c r="W4034" s="6">
        <f t="shared" si="439"/>
        <v>42353.85087962963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H4035" t="s">
        <v>8225</v>
      </c>
      <c r="I4035" t="s">
        <v>8247</v>
      </c>
      <c r="K4035">
        <v>1475398800</v>
      </c>
      <c r="L4035">
        <v>1472711224</v>
      </c>
      <c r="M4035" t="b">
        <v>0</v>
      </c>
      <c r="N4035">
        <v>94</v>
      </c>
      <c r="O4035" s="9">
        <f t="shared" ref="O4035:O4098" si="441">E4035*100/D4035</f>
        <v>25.698702928870294</v>
      </c>
      <c r="P4035" s="12">
        <f t="shared" ref="P4035:P4098" si="442">IF(N4035=0,0,E4035/N4035)</f>
        <v>65.340319148936175</v>
      </c>
      <c r="Q4035" t="str">
        <f t="shared" ref="Q4035:Q4098" si="443">LEFT(T4035,FIND("/",T4035)-1)</f>
        <v>theater</v>
      </c>
      <c r="R4035" t="str">
        <f t="shared" ref="R4035:R4098" si="444">RIGHT(T4035,LEN(T4035)-FIND("/",T4035))</f>
        <v>plays</v>
      </c>
      <c r="S4035" t="b">
        <v>0</v>
      </c>
      <c r="T4035" t="s">
        <v>8271</v>
      </c>
      <c r="U4035" s="6">
        <f t="shared" ref="U4035:U4098" si="445">(L4035/86400)+DATE(1970,1,1)</f>
        <v>42614.268796296295</v>
      </c>
      <c r="V4035" s="9">
        <f t="shared" si="440"/>
        <v>2016</v>
      </c>
      <c r="W4035" s="6">
        <f t="shared" ref="W4035:W4098" si="446">(K4035/86400)+DATE(1970,1,1)</f>
        <v>42645.375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H4036" t="s">
        <v>8224</v>
      </c>
      <c r="I4036" t="s">
        <v>8246</v>
      </c>
      <c r="K4036">
        <v>1428097450</v>
      </c>
      <c r="L4036">
        <v>1425509050</v>
      </c>
      <c r="M4036" t="b">
        <v>0</v>
      </c>
      <c r="N4036">
        <v>2</v>
      </c>
      <c r="O4036" s="9">
        <f t="shared" si="441"/>
        <v>1.4814814814814814</v>
      </c>
      <c r="P4036" s="12">
        <f t="shared" si="442"/>
        <v>100</v>
      </c>
      <c r="Q4036" t="str">
        <f t="shared" si="443"/>
        <v>theater</v>
      </c>
      <c r="R4036" t="str">
        <f t="shared" si="444"/>
        <v>plays</v>
      </c>
      <c r="S4036" t="b">
        <v>0</v>
      </c>
      <c r="T4036" t="s">
        <v>8271</v>
      </c>
      <c r="U4036" s="6">
        <f t="shared" si="445"/>
        <v>42067.947337962964</v>
      </c>
      <c r="V4036" s="9">
        <f t="shared" ref="V4036:V4099" si="447">YEAR(U4036)</f>
        <v>2015</v>
      </c>
      <c r="W4036" s="6">
        <f t="shared" si="446"/>
        <v>42097.905671296292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H4037" t="s">
        <v>8224</v>
      </c>
      <c r="I4037" t="s">
        <v>8246</v>
      </c>
      <c r="K4037">
        <v>1413925887</v>
      </c>
      <c r="L4037">
        <v>1411333887</v>
      </c>
      <c r="M4037" t="b">
        <v>0</v>
      </c>
      <c r="N4037">
        <v>25</v>
      </c>
      <c r="O4037" s="9">
        <f t="shared" si="441"/>
        <v>36.85</v>
      </c>
      <c r="P4037" s="12">
        <f t="shared" si="442"/>
        <v>147.4</v>
      </c>
      <c r="Q4037" t="str">
        <f t="shared" si="443"/>
        <v>theater</v>
      </c>
      <c r="R4037" t="str">
        <f t="shared" si="444"/>
        <v>plays</v>
      </c>
      <c r="S4037" t="b">
        <v>0</v>
      </c>
      <c r="T4037" t="s">
        <v>8271</v>
      </c>
      <c r="U4037" s="6">
        <f t="shared" si="445"/>
        <v>41903.882951388892</v>
      </c>
      <c r="V4037" s="9">
        <f t="shared" si="447"/>
        <v>2014</v>
      </c>
      <c r="W4037" s="6">
        <f t="shared" si="446"/>
        <v>41933.882951388892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H4038" t="s">
        <v>8224</v>
      </c>
      <c r="I4038" t="s">
        <v>8246</v>
      </c>
      <c r="K4038">
        <v>1404253800</v>
      </c>
      <c r="L4038">
        <v>1402784964</v>
      </c>
      <c r="M4038" t="b">
        <v>0</v>
      </c>
      <c r="N4038">
        <v>17</v>
      </c>
      <c r="O4038" s="9">
        <f t="shared" si="441"/>
        <v>47.05</v>
      </c>
      <c r="P4038" s="12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t="b">
        <v>0</v>
      </c>
      <c r="T4038" t="s">
        <v>8271</v>
      </c>
      <c r="U4038" s="6">
        <f t="shared" si="445"/>
        <v>41804.937083333338</v>
      </c>
      <c r="V4038" s="9">
        <f t="shared" si="447"/>
        <v>2014</v>
      </c>
      <c r="W4038" s="6">
        <f t="shared" si="446"/>
        <v>41821.9375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H4039" t="s">
        <v>8224</v>
      </c>
      <c r="I4039" t="s">
        <v>8246</v>
      </c>
      <c r="K4039">
        <v>1464099900</v>
      </c>
      <c r="L4039">
        <v>1462585315</v>
      </c>
      <c r="M4039" t="b">
        <v>0</v>
      </c>
      <c r="N4039">
        <v>2</v>
      </c>
      <c r="O4039" s="9">
        <f t="shared" si="441"/>
        <v>11.428571428571429</v>
      </c>
      <c r="P4039" s="12">
        <f t="shared" si="442"/>
        <v>40</v>
      </c>
      <c r="Q4039" t="str">
        <f t="shared" si="443"/>
        <v>theater</v>
      </c>
      <c r="R4039" t="str">
        <f t="shared" si="444"/>
        <v>plays</v>
      </c>
      <c r="S4039" t="b">
        <v>0</v>
      </c>
      <c r="T4039" t="s">
        <v>8271</v>
      </c>
      <c r="U4039" s="6">
        <f t="shared" si="445"/>
        <v>42497.070775462962</v>
      </c>
      <c r="V4039" s="9">
        <f t="shared" si="447"/>
        <v>2016</v>
      </c>
      <c r="W4039" s="6">
        <f t="shared" si="446"/>
        <v>42514.600694444445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H4040" t="s">
        <v>8224</v>
      </c>
      <c r="I4040" t="s">
        <v>8246</v>
      </c>
      <c r="K4040">
        <v>1413573010</v>
      </c>
      <c r="L4040">
        <v>1408389010</v>
      </c>
      <c r="M4040" t="b">
        <v>0</v>
      </c>
      <c r="N4040">
        <v>4</v>
      </c>
      <c r="O4040" s="9">
        <f t="shared" si="441"/>
        <v>12.04</v>
      </c>
      <c r="P4040" s="12">
        <f t="shared" si="442"/>
        <v>75.25</v>
      </c>
      <c r="Q4040" t="str">
        <f t="shared" si="443"/>
        <v>theater</v>
      </c>
      <c r="R4040" t="str">
        <f t="shared" si="444"/>
        <v>plays</v>
      </c>
      <c r="S4040" t="b">
        <v>0</v>
      </c>
      <c r="T4040" t="s">
        <v>8271</v>
      </c>
      <c r="U4040" s="6">
        <f t="shared" si="445"/>
        <v>41869.798726851848</v>
      </c>
      <c r="V4040" s="9">
        <f t="shared" si="447"/>
        <v>2014</v>
      </c>
      <c r="W4040" s="6">
        <f t="shared" si="446"/>
        <v>41929.798726851848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H4041" t="s">
        <v>8224</v>
      </c>
      <c r="I4041" t="s">
        <v>8246</v>
      </c>
      <c r="K4041">
        <v>1448949540</v>
      </c>
      <c r="L4041">
        <v>1446048367</v>
      </c>
      <c r="M4041" t="b">
        <v>0</v>
      </c>
      <c r="N4041">
        <v>5</v>
      </c>
      <c r="O4041" s="9">
        <f t="shared" si="441"/>
        <v>60</v>
      </c>
      <c r="P4041" s="12">
        <f t="shared" si="442"/>
        <v>60</v>
      </c>
      <c r="Q4041" t="str">
        <f t="shared" si="443"/>
        <v>theater</v>
      </c>
      <c r="R4041" t="str">
        <f t="shared" si="444"/>
        <v>plays</v>
      </c>
      <c r="S4041" t="b">
        <v>0</v>
      </c>
      <c r="T4041" t="s">
        <v>8271</v>
      </c>
      <c r="U4041" s="6">
        <f t="shared" si="445"/>
        <v>42305.670914351853</v>
      </c>
      <c r="V4041" s="9">
        <f t="shared" si="447"/>
        <v>2015</v>
      </c>
      <c r="W4041" s="6">
        <f t="shared" si="446"/>
        <v>42339.249305555553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H4042" t="s">
        <v>8224</v>
      </c>
      <c r="I4042" t="s">
        <v>8246</v>
      </c>
      <c r="K4042">
        <v>1437188400</v>
      </c>
      <c r="L4042">
        <v>1432100004</v>
      </c>
      <c r="M4042" t="b">
        <v>0</v>
      </c>
      <c r="N4042">
        <v>2</v>
      </c>
      <c r="O4042" s="9">
        <f t="shared" si="441"/>
        <v>31.25</v>
      </c>
      <c r="P4042" s="12">
        <f t="shared" si="442"/>
        <v>1250</v>
      </c>
      <c r="Q4042" t="str">
        <f t="shared" si="443"/>
        <v>theater</v>
      </c>
      <c r="R4042" t="str">
        <f t="shared" si="444"/>
        <v>plays</v>
      </c>
      <c r="S4042" t="b">
        <v>0</v>
      </c>
      <c r="T4042" t="s">
        <v>8271</v>
      </c>
      <c r="U4042" s="6">
        <f t="shared" si="445"/>
        <v>42144.231527777782</v>
      </c>
      <c r="V4042" s="9">
        <f t="shared" si="447"/>
        <v>2015</v>
      </c>
      <c r="W4042" s="6">
        <f t="shared" si="446"/>
        <v>42203.125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H4043" t="s">
        <v>8225</v>
      </c>
      <c r="I4043" t="s">
        <v>8247</v>
      </c>
      <c r="K4043">
        <v>1473160954</v>
      </c>
      <c r="L4043">
        <v>1467976954</v>
      </c>
      <c r="M4043" t="b">
        <v>0</v>
      </c>
      <c r="N4043">
        <v>2</v>
      </c>
      <c r="O4043" s="9">
        <f t="shared" si="441"/>
        <v>0.42</v>
      </c>
      <c r="P4043" s="12">
        <f t="shared" si="442"/>
        <v>10.5</v>
      </c>
      <c r="Q4043" t="str">
        <f t="shared" si="443"/>
        <v>theater</v>
      </c>
      <c r="R4043" t="str">
        <f t="shared" si="444"/>
        <v>plays</v>
      </c>
      <c r="S4043" t="b">
        <v>0</v>
      </c>
      <c r="T4043" t="s">
        <v>8271</v>
      </c>
      <c r="U4043" s="6">
        <f t="shared" si="445"/>
        <v>42559.474004629628</v>
      </c>
      <c r="V4043" s="9">
        <f t="shared" si="447"/>
        <v>2016</v>
      </c>
      <c r="W4043" s="6">
        <f t="shared" si="446"/>
        <v>42619.474004629628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H4044" t="s">
        <v>8224</v>
      </c>
      <c r="I4044" t="s">
        <v>8246</v>
      </c>
      <c r="K4044">
        <v>1421781360</v>
      </c>
      <c r="L4044">
        <v>1419213664</v>
      </c>
      <c r="M4044" t="b">
        <v>0</v>
      </c>
      <c r="N4044">
        <v>3</v>
      </c>
      <c r="O4044" s="9">
        <f t="shared" si="441"/>
        <v>0.21</v>
      </c>
      <c r="P4044" s="12">
        <f t="shared" si="442"/>
        <v>7</v>
      </c>
      <c r="Q4044" t="str">
        <f t="shared" si="443"/>
        <v>theater</v>
      </c>
      <c r="R4044" t="str">
        <f t="shared" si="444"/>
        <v>plays</v>
      </c>
      <c r="S4044" t="b">
        <v>0</v>
      </c>
      <c r="T4044" t="s">
        <v>8271</v>
      </c>
      <c r="U4044" s="6">
        <f t="shared" si="445"/>
        <v>41995.084074074075</v>
      </c>
      <c r="V4044" s="9">
        <f t="shared" si="447"/>
        <v>2014</v>
      </c>
      <c r="W4044" s="6">
        <f t="shared" si="446"/>
        <v>42024.802777777775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H4045" t="s">
        <v>8229</v>
      </c>
      <c r="I4045" t="s">
        <v>8251</v>
      </c>
      <c r="K4045">
        <v>1416524325</v>
      </c>
      <c r="L4045">
        <v>1415228325</v>
      </c>
      <c r="M4045" t="b">
        <v>0</v>
      </c>
      <c r="N4045">
        <v>0</v>
      </c>
      <c r="O4045" s="9">
        <f t="shared" si="441"/>
        <v>0</v>
      </c>
      <c r="P4045" s="12">
        <f t="shared" si="442"/>
        <v>0</v>
      </c>
      <c r="Q4045" t="str">
        <f t="shared" si="443"/>
        <v>theater</v>
      </c>
      <c r="R4045" t="str">
        <f t="shared" si="444"/>
        <v>plays</v>
      </c>
      <c r="S4045" t="b">
        <v>0</v>
      </c>
      <c r="T4045" t="s">
        <v>8271</v>
      </c>
      <c r="U4045" s="6">
        <f t="shared" si="445"/>
        <v>41948.957465277781</v>
      </c>
      <c r="V4045" s="9">
        <f t="shared" si="447"/>
        <v>2014</v>
      </c>
      <c r="W4045" s="6">
        <f t="shared" si="446"/>
        <v>41963.957465277781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H4046" t="s">
        <v>8224</v>
      </c>
      <c r="I4046" t="s">
        <v>8246</v>
      </c>
      <c r="K4046">
        <v>1428642000</v>
      </c>
      <c r="L4046">
        <v>1426050982</v>
      </c>
      <c r="M4046" t="b">
        <v>0</v>
      </c>
      <c r="N4046">
        <v>4</v>
      </c>
      <c r="O4046" s="9">
        <f t="shared" si="441"/>
        <v>37.5</v>
      </c>
      <c r="P4046" s="12">
        <f t="shared" si="442"/>
        <v>56.25</v>
      </c>
      <c r="Q4046" t="str">
        <f t="shared" si="443"/>
        <v>theater</v>
      </c>
      <c r="R4046" t="str">
        <f t="shared" si="444"/>
        <v>plays</v>
      </c>
      <c r="S4046" t="b">
        <v>0</v>
      </c>
      <c r="T4046" t="s">
        <v>8271</v>
      </c>
      <c r="U4046" s="6">
        <f t="shared" si="445"/>
        <v>42074.219699074078</v>
      </c>
      <c r="V4046" s="9">
        <f t="shared" si="447"/>
        <v>2015</v>
      </c>
      <c r="W4046" s="6">
        <f t="shared" si="446"/>
        <v>42104.208333333328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H4047" t="s">
        <v>8226</v>
      </c>
      <c r="I4047" t="s">
        <v>8248</v>
      </c>
      <c r="K4047">
        <v>1408596589</v>
      </c>
      <c r="L4047">
        <v>1406004589</v>
      </c>
      <c r="M4047" t="b">
        <v>0</v>
      </c>
      <c r="N4047">
        <v>1</v>
      </c>
      <c r="O4047" s="9">
        <f t="shared" si="441"/>
        <v>0.02</v>
      </c>
      <c r="P4047" s="12">
        <f t="shared" si="442"/>
        <v>1</v>
      </c>
      <c r="Q4047" t="str">
        <f t="shared" si="443"/>
        <v>theater</v>
      </c>
      <c r="R4047" t="str">
        <f t="shared" si="444"/>
        <v>plays</v>
      </c>
      <c r="S4047" t="b">
        <v>0</v>
      </c>
      <c r="T4047" t="s">
        <v>8271</v>
      </c>
      <c r="U4047" s="6">
        <f t="shared" si="445"/>
        <v>41842.201261574075</v>
      </c>
      <c r="V4047" s="9">
        <f t="shared" si="447"/>
        <v>2014</v>
      </c>
      <c r="W4047" s="6">
        <f t="shared" si="446"/>
        <v>41872.201261574075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H4048" t="s">
        <v>8224</v>
      </c>
      <c r="I4048" t="s">
        <v>8246</v>
      </c>
      <c r="K4048">
        <v>1413992210</v>
      </c>
      <c r="L4048">
        <v>1411400210</v>
      </c>
      <c r="M4048" t="b">
        <v>0</v>
      </c>
      <c r="N4048">
        <v>12</v>
      </c>
      <c r="O4048" s="9">
        <f t="shared" si="441"/>
        <v>8.2142857142857135</v>
      </c>
      <c r="P4048" s="12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t="b">
        <v>0</v>
      </c>
      <c r="T4048" t="s">
        <v>8271</v>
      </c>
      <c r="U4048" s="6">
        <f t="shared" si="445"/>
        <v>41904.650578703702</v>
      </c>
      <c r="V4048" s="9">
        <f t="shared" si="447"/>
        <v>2014</v>
      </c>
      <c r="W4048" s="6">
        <f t="shared" si="446"/>
        <v>41934.650578703702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H4049" t="s">
        <v>8224</v>
      </c>
      <c r="I4049" t="s">
        <v>8246</v>
      </c>
      <c r="K4049">
        <v>1420938000</v>
      </c>
      <c r="L4049">
        <v>1418862743</v>
      </c>
      <c r="M4049" t="b">
        <v>0</v>
      </c>
      <c r="N4049">
        <v>4</v>
      </c>
      <c r="O4049" s="9">
        <f t="shared" si="441"/>
        <v>2.2000000000000002</v>
      </c>
      <c r="P4049" s="12">
        <f t="shared" si="442"/>
        <v>27.5</v>
      </c>
      <c r="Q4049" t="str">
        <f t="shared" si="443"/>
        <v>theater</v>
      </c>
      <c r="R4049" t="str">
        <f t="shared" si="444"/>
        <v>plays</v>
      </c>
      <c r="S4049" t="b">
        <v>0</v>
      </c>
      <c r="T4049" t="s">
        <v>8271</v>
      </c>
      <c r="U4049" s="6">
        <f t="shared" si="445"/>
        <v>41991.022488425922</v>
      </c>
      <c r="V4049" s="9">
        <f t="shared" si="447"/>
        <v>2014</v>
      </c>
      <c r="W4049" s="6">
        <f t="shared" si="446"/>
        <v>42015.041666666672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H4050" t="s">
        <v>8225</v>
      </c>
      <c r="I4050" t="s">
        <v>8247</v>
      </c>
      <c r="K4050">
        <v>1460373187</v>
      </c>
      <c r="L4050">
        <v>1457352787</v>
      </c>
      <c r="M4050" t="b">
        <v>0</v>
      </c>
      <c r="N4050">
        <v>91</v>
      </c>
      <c r="O4050" s="9">
        <f t="shared" si="441"/>
        <v>17.652941176470588</v>
      </c>
      <c r="P4050" s="12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t="b">
        <v>0</v>
      </c>
      <c r="T4050" t="s">
        <v>8271</v>
      </c>
      <c r="U4050" s="6">
        <f t="shared" si="445"/>
        <v>42436.509108796294</v>
      </c>
      <c r="V4050" s="9">
        <f t="shared" si="447"/>
        <v>2016</v>
      </c>
      <c r="W4050" s="6">
        <f t="shared" si="446"/>
        <v>42471.467442129629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H4051" t="s">
        <v>8224</v>
      </c>
      <c r="I4051" t="s">
        <v>8246</v>
      </c>
      <c r="K4051">
        <v>1436914815</v>
      </c>
      <c r="L4051">
        <v>1434322815</v>
      </c>
      <c r="M4051" t="b">
        <v>0</v>
      </c>
      <c r="N4051">
        <v>1</v>
      </c>
      <c r="O4051" s="9">
        <f t="shared" si="441"/>
        <v>0.08</v>
      </c>
      <c r="P4051" s="12">
        <f t="shared" si="442"/>
        <v>16</v>
      </c>
      <c r="Q4051" t="str">
        <f t="shared" si="443"/>
        <v>theater</v>
      </c>
      <c r="R4051" t="str">
        <f t="shared" si="444"/>
        <v>plays</v>
      </c>
      <c r="S4051" t="b">
        <v>0</v>
      </c>
      <c r="T4051" t="s">
        <v>8271</v>
      </c>
      <c r="U4051" s="6">
        <f t="shared" si="445"/>
        <v>42169.958506944444</v>
      </c>
      <c r="V4051" s="9">
        <f t="shared" si="447"/>
        <v>2015</v>
      </c>
      <c r="W4051" s="6">
        <f t="shared" si="446"/>
        <v>42199.958506944444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H4052" t="s">
        <v>8224</v>
      </c>
      <c r="I4052" t="s">
        <v>8246</v>
      </c>
      <c r="K4052">
        <v>1414077391</v>
      </c>
      <c r="L4052">
        <v>1411485391</v>
      </c>
      <c r="M4052" t="b">
        <v>0</v>
      </c>
      <c r="N4052">
        <v>1</v>
      </c>
      <c r="O4052" s="9">
        <f t="shared" si="441"/>
        <v>6.6666666666666666E-2</v>
      </c>
      <c r="P4052" s="12">
        <f t="shared" si="442"/>
        <v>1</v>
      </c>
      <c r="Q4052" t="str">
        <f t="shared" si="443"/>
        <v>theater</v>
      </c>
      <c r="R4052" t="str">
        <f t="shared" si="444"/>
        <v>plays</v>
      </c>
      <c r="S4052" t="b">
        <v>0</v>
      </c>
      <c r="T4052" t="s">
        <v>8271</v>
      </c>
      <c r="U4052" s="6">
        <f t="shared" si="445"/>
        <v>41905.636469907404</v>
      </c>
      <c r="V4052" s="9">
        <f t="shared" si="447"/>
        <v>2014</v>
      </c>
      <c r="W4052" s="6">
        <f t="shared" si="446"/>
        <v>41935.636469907404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H4053" t="s">
        <v>8224</v>
      </c>
      <c r="I4053" t="s">
        <v>8246</v>
      </c>
      <c r="K4053">
        <v>1399618380</v>
      </c>
      <c r="L4053">
        <v>1399058797</v>
      </c>
      <c r="M4053" t="b">
        <v>0</v>
      </c>
      <c r="N4053">
        <v>0</v>
      </c>
      <c r="O4053" s="9">
        <f t="shared" si="441"/>
        <v>0</v>
      </c>
      <c r="P4053" s="12">
        <f t="shared" si="442"/>
        <v>0</v>
      </c>
      <c r="Q4053" t="str">
        <f t="shared" si="443"/>
        <v>theater</v>
      </c>
      <c r="R4053" t="str">
        <f t="shared" si="444"/>
        <v>plays</v>
      </c>
      <c r="S4053" t="b">
        <v>0</v>
      </c>
      <c r="T4053" t="s">
        <v>8271</v>
      </c>
      <c r="U4053" s="6">
        <f t="shared" si="445"/>
        <v>41761.810150462959</v>
      </c>
      <c r="V4053" s="9">
        <f t="shared" si="447"/>
        <v>2014</v>
      </c>
      <c r="W4053" s="6">
        <f t="shared" si="446"/>
        <v>41768.286805555559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H4054" t="s">
        <v>8224</v>
      </c>
      <c r="I4054" t="s">
        <v>8246</v>
      </c>
      <c r="K4054">
        <v>1413234316</v>
      </c>
      <c r="L4054">
        <v>1408050316</v>
      </c>
      <c r="M4054" t="b">
        <v>0</v>
      </c>
      <c r="N4054">
        <v>13</v>
      </c>
      <c r="O4054" s="9">
        <f t="shared" si="441"/>
        <v>37.533333333333331</v>
      </c>
      <c r="P4054" s="12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t="b">
        <v>0</v>
      </c>
      <c r="T4054" t="s">
        <v>8271</v>
      </c>
      <c r="U4054" s="6">
        <f t="shared" si="445"/>
        <v>41865.878657407404</v>
      </c>
      <c r="V4054" s="9">
        <f t="shared" si="447"/>
        <v>2014</v>
      </c>
      <c r="W4054" s="6">
        <f t="shared" si="446"/>
        <v>41925.878657407404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H4055" t="s">
        <v>8225</v>
      </c>
      <c r="I4055" t="s">
        <v>8247</v>
      </c>
      <c r="K4055">
        <v>1416081600</v>
      </c>
      <c r="L4055">
        <v>1413477228</v>
      </c>
      <c r="M4055" t="b">
        <v>0</v>
      </c>
      <c r="N4055">
        <v>2</v>
      </c>
      <c r="O4055" s="9">
        <f t="shared" si="441"/>
        <v>22</v>
      </c>
      <c r="P4055" s="12">
        <f t="shared" si="442"/>
        <v>55</v>
      </c>
      <c r="Q4055" t="str">
        <f t="shared" si="443"/>
        <v>theater</v>
      </c>
      <c r="R4055" t="str">
        <f t="shared" si="444"/>
        <v>plays</v>
      </c>
      <c r="S4055" t="b">
        <v>0</v>
      </c>
      <c r="T4055" t="s">
        <v>8271</v>
      </c>
      <c r="U4055" s="6">
        <f t="shared" si="445"/>
        <v>41928.690138888887</v>
      </c>
      <c r="V4055" s="9">
        <f t="shared" si="447"/>
        <v>2014</v>
      </c>
      <c r="W4055" s="6">
        <f t="shared" si="446"/>
        <v>41958.833333333328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H4056" t="s">
        <v>8224</v>
      </c>
      <c r="I4056" t="s">
        <v>8246</v>
      </c>
      <c r="K4056">
        <v>1475294400</v>
      </c>
      <c r="L4056">
        <v>1472674285</v>
      </c>
      <c r="M4056" t="b">
        <v>0</v>
      </c>
      <c r="N4056">
        <v>0</v>
      </c>
      <c r="O4056" s="9">
        <f t="shared" si="441"/>
        <v>0</v>
      </c>
      <c r="P4056" s="12">
        <f t="shared" si="442"/>
        <v>0</v>
      </c>
      <c r="Q4056" t="str">
        <f t="shared" si="443"/>
        <v>theater</v>
      </c>
      <c r="R4056" t="str">
        <f t="shared" si="444"/>
        <v>plays</v>
      </c>
      <c r="S4056" t="b">
        <v>0</v>
      </c>
      <c r="T4056" t="s">
        <v>8271</v>
      </c>
      <c r="U4056" s="6">
        <f t="shared" si="445"/>
        <v>42613.841261574074</v>
      </c>
      <c r="V4056" s="9">
        <f t="shared" si="447"/>
        <v>2016</v>
      </c>
      <c r="W4056" s="6">
        <f t="shared" si="446"/>
        <v>42644.166666666672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H4057" t="s">
        <v>8225</v>
      </c>
      <c r="I4057" t="s">
        <v>8247</v>
      </c>
      <c r="K4057">
        <v>1403192031</v>
      </c>
      <c r="L4057">
        <v>1400600031</v>
      </c>
      <c r="M4057" t="b">
        <v>0</v>
      </c>
      <c r="N4057">
        <v>21</v>
      </c>
      <c r="O4057" s="9">
        <f t="shared" si="441"/>
        <v>17.62</v>
      </c>
      <c r="P4057" s="12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t="b">
        <v>0</v>
      </c>
      <c r="T4057" t="s">
        <v>8271</v>
      </c>
      <c r="U4057" s="6">
        <f t="shared" si="445"/>
        <v>41779.648506944446</v>
      </c>
      <c r="V4057" s="9">
        <f t="shared" si="447"/>
        <v>2014</v>
      </c>
      <c r="W4057" s="6">
        <f t="shared" si="446"/>
        <v>41809.648506944446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H4058" t="s">
        <v>8224</v>
      </c>
      <c r="I4058" t="s">
        <v>8246</v>
      </c>
      <c r="K4058">
        <v>1467575940</v>
      </c>
      <c r="L4058">
        <v>1465856639</v>
      </c>
      <c r="M4058" t="b">
        <v>0</v>
      </c>
      <c r="N4058">
        <v>9</v>
      </c>
      <c r="O4058" s="9">
        <f t="shared" si="441"/>
        <v>53</v>
      </c>
      <c r="P4058" s="12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t="b">
        <v>0</v>
      </c>
      <c r="T4058" t="s">
        <v>8271</v>
      </c>
      <c r="U4058" s="6">
        <f t="shared" si="445"/>
        <v>42534.933321759258</v>
      </c>
      <c r="V4058" s="9">
        <f t="shared" si="447"/>
        <v>2016</v>
      </c>
      <c r="W4058" s="6">
        <f t="shared" si="446"/>
        <v>42554.832638888889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H4059" t="s">
        <v>8225</v>
      </c>
      <c r="I4059" t="s">
        <v>8247</v>
      </c>
      <c r="K4059">
        <v>1448492400</v>
      </c>
      <c r="L4059">
        <v>1446506080</v>
      </c>
      <c r="M4059" t="b">
        <v>0</v>
      </c>
      <c r="N4059">
        <v>6</v>
      </c>
      <c r="O4059" s="9">
        <f t="shared" si="441"/>
        <v>22.142857142857142</v>
      </c>
      <c r="P4059" s="12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t="b">
        <v>0</v>
      </c>
      <c r="T4059" t="s">
        <v>8271</v>
      </c>
      <c r="U4059" s="6">
        <f t="shared" si="445"/>
        <v>42310.968518518523</v>
      </c>
      <c r="V4059" s="9">
        <f t="shared" si="447"/>
        <v>2015</v>
      </c>
      <c r="W4059" s="6">
        <f t="shared" si="446"/>
        <v>42333.958333333328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H4060" t="s">
        <v>8224</v>
      </c>
      <c r="I4060" t="s">
        <v>8246</v>
      </c>
      <c r="K4060">
        <v>1459483140</v>
      </c>
      <c r="L4060">
        <v>1458178044</v>
      </c>
      <c r="M4060" t="b">
        <v>0</v>
      </c>
      <c r="N4060">
        <v>4</v>
      </c>
      <c r="O4060" s="9">
        <f t="shared" si="441"/>
        <v>2.5333333333333332</v>
      </c>
      <c r="P4060" s="12">
        <f t="shared" si="442"/>
        <v>23.75</v>
      </c>
      <c r="Q4060" t="str">
        <f t="shared" si="443"/>
        <v>theater</v>
      </c>
      <c r="R4060" t="str">
        <f t="shared" si="444"/>
        <v>plays</v>
      </c>
      <c r="S4060" t="b">
        <v>0</v>
      </c>
      <c r="T4060" t="s">
        <v>8271</v>
      </c>
      <c r="U4060" s="6">
        <f t="shared" si="445"/>
        <v>42446.060694444444</v>
      </c>
      <c r="V4060" s="9">
        <f t="shared" si="447"/>
        <v>2016</v>
      </c>
      <c r="W4060" s="6">
        <f t="shared" si="446"/>
        <v>42461.165972222225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H4061" t="s">
        <v>8229</v>
      </c>
      <c r="I4061" t="s">
        <v>8251</v>
      </c>
      <c r="K4061">
        <v>1410836400</v>
      </c>
      <c r="L4061">
        <v>1408116152</v>
      </c>
      <c r="M4061" t="b">
        <v>0</v>
      </c>
      <c r="N4061">
        <v>7</v>
      </c>
      <c r="O4061" s="9">
        <f t="shared" si="441"/>
        <v>2.5</v>
      </c>
      <c r="P4061" s="12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t="b">
        <v>0</v>
      </c>
      <c r="T4061" t="s">
        <v>8271</v>
      </c>
      <c r="U4061" s="6">
        <f t="shared" si="445"/>
        <v>41866.640648148146</v>
      </c>
      <c r="V4061" s="9">
        <f t="shared" si="447"/>
        <v>2014</v>
      </c>
      <c r="W4061" s="6">
        <f t="shared" si="446"/>
        <v>41898.125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H4062" t="s">
        <v>8229</v>
      </c>
      <c r="I4062" t="s">
        <v>8251</v>
      </c>
      <c r="K4062">
        <v>1403539200</v>
      </c>
      <c r="L4062">
        <v>1400604056</v>
      </c>
      <c r="M4062" t="b">
        <v>0</v>
      </c>
      <c r="N4062">
        <v>5</v>
      </c>
      <c r="O4062" s="9">
        <f t="shared" si="441"/>
        <v>2.85</v>
      </c>
      <c r="P4062" s="12">
        <f t="shared" si="442"/>
        <v>57</v>
      </c>
      <c r="Q4062" t="str">
        <f t="shared" si="443"/>
        <v>theater</v>
      </c>
      <c r="R4062" t="str">
        <f t="shared" si="444"/>
        <v>plays</v>
      </c>
      <c r="S4062" t="b">
        <v>0</v>
      </c>
      <c r="T4062" t="s">
        <v>8271</v>
      </c>
      <c r="U4062" s="6">
        <f t="shared" si="445"/>
        <v>41779.695092592592</v>
      </c>
      <c r="V4062" s="9">
        <f t="shared" si="447"/>
        <v>2014</v>
      </c>
      <c r="W4062" s="6">
        <f t="shared" si="446"/>
        <v>41813.666666666664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H4063" t="s">
        <v>8224</v>
      </c>
      <c r="I4063" t="s">
        <v>8246</v>
      </c>
      <c r="K4063">
        <v>1461205423</v>
      </c>
      <c r="L4063">
        <v>1456025023</v>
      </c>
      <c r="M4063" t="b">
        <v>0</v>
      </c>
      <c r="N4063">
        <v>0</v>
      </c>
      <c r="O4063" s="9">
        <f t="shared" si="441"/>
        <v>0</v>
      </c>
      <c r="P4063" s="12">
        <f t="shared" si="442"/>
        <v>0</v>
      </c>
      <c r="Q4063" t="str">
        <f t="shared" si="443"/>
        <v>theater</v>
      </c>
      <c r="R4063" t="str">
        <f t="shared" si="444"/>
        <v>plays</v>
      </c>
      <c r="S4063" t="b">
        <v>0</v>
      </c>
      <c r="T4063" t="s">
        <v>8271</v>
      </c>
      <c r="U4063" s="6">
        <f t="shared" si="445"/>
        <v>42421.141469907408</v>
      </c>
      <c r="V4063" s="9">
        <f t="shared" si="447"/>
        <v>2016</v>
      </c>
      <c r="W4063" s="6">
        <f t="shared" si="446"/>
        <v>42481.099803240737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H4064" t="s">
        <v>8224</v>
      </c>
      <c r="I4064" t="s">
        <v>8246</v>
      </c>
      <c r="K4064">
        <v>1467481468</v>
      </c>
      <c r="L4064">
        <v>1464889468</v>
      </c>
      <c r="M4064" t="b">
        <v>0</v>
      </c>
      <c r="N4064">
        <v>3</v>
      </c>
      <c r="O4064" s="9">
        <f t="shared" si="441"/>
        <v>2.4500000000000002</v>
      </c>
      <c r="P4064" s="12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t="b">
        <v>0</v>
      </c>
      <c r="T4064" t="s">
        <v>8271</v>
      </c>
      <c r="U4064" s="6">
        <f t="shared" si="445"/>
        <v>42523.739212962959</v>
      </c>
      <c r="V4064" s="9">
        <f t="shared" si="447"/>
        <v>2016</v>
      </c>
      <c r="W4064" s="6">
        <f t="shared" si="446"/>
        <v>42553.739212962959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H4065" t="s">
        <v>8225</v>
      </c>
      <c r="I4065" t="s">
        <v>8247</v>
      </c>
      <c r="K4065">
        <v>1403886084</v>
      </c>
      <c r="L4065">
        <v>1401294084</v>
      </c>
      <c r="M4065" t="b">
        <v>0</v>
      </c>
      <c r="N4065">
        <v>9</v>
      </c>
      <c r="O4065" s="9">
        <f t="shared" si="441"/>
        <v>1.4210526315789473</v>
      </c>
      <c r="P4065" s="12">
        <f t="shared" si="442"/>
        <v>15</v>
      </c>
      <c r="Q4065" t="str">
        <f t="shared" si="443"/>
        <v>theater</v>
      </c>
      <c r="R4065" t="str">
        <f t="shared" si="444"/>
        <v>plays</v>
      </c>
      <c r="S4065" t="b">
        <v>0</v>
      </c>
      <c r="T4065" t="s">
        <v>8271</v>
      </c>
      <c r="U4065" s="6">
        <f t="shared" si="445"/>
        <v>41787.681527777779</v>
      </c>
      <c r="V4065" s="9">
        <f t="shared" si="447"/>
        <v>2014</v>
      </c>
      <c r="W4065" s="6">
        <f t="shared" si="446"/>
        <v>41817.681527777779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H4066" t="s">
        <v>8226</v>
      </c>
      <c r="I4066" t="s">
        <v>8248</v>
      </c>
      <c r="K4066">
        <v>1430316426</v>
      </c>
      <c r="L4066">
        <v>1427724426</v>
      </c>
      <c r="M4066" t="b">
        <v>0</v>
      </c>
      <c r="N4066">
        <v>6</v>
      </c>
      <c r="O4066" s="9">
        <f t="shared" si="441"/>
        <v>19.25</v>
      </c>
      <c r="P4066" s="12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t="b">
        <v>0</v>
      </c>
      <c r="T4066" t="s">
        <v>8271</v>
      </c>
      <c r="U4066" s="6">
        <f t="shared" si="445"/>
        <v>42093.588263888887</v>
      </c>
      <c r="V4066" s="9">
        <f t="shared" si="447"/>
        <v>2015</v>
      </c>
      <c r="W4066" s="6">
        <f t="shared" si="446"/>
        <v>42123.588263888887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H4067" t="s">
        <v>8224</v>
      </c>
      <c r="I4067" t="s">
        <v>8246</v>
      </c>
      <c r="K4067">
        <v>1407883811</v>
      </c>
      <c r="L4067">
        <v>1405291811</v>
      </c>
      <c r="M4067" t="b">
        <v>0</v>
      </c>
      <c r="N4067">
        <v>4</v>
      </c>
      <c r="O4067" s="9">
        <f t="shared" si="441"/>
        <v>0.67500000000000004</v>
      </c>
      <c r="P4067" s="12">
        <f t="shared" si="442"/>
        <v>6.75</v>
      </c>
      <c r="Q4067" t="str">
        <f t="shared" si="443"/>
        <v>theater</v>
      </c>
      <c r="R4067" t="str">
        <f t="shared" si="444"/>
        <v>plays</v>
      </c>
      <c r="S4067" t="b">
        <v>0</v>
      </c>
      <c r="T4067" t="s">
        <v>8271</v>
      </c>
      <c r="U4067" s="6">
        <f t="shared" si="445"/>
        <v>41833.951516203706</v>
      </c>
      <c r="V4067" s="9">
        <f t="shared" si="447"/>
        <v>2014</v>
      </c>
      <c r="W4067" s="6">
        <f t="shared" si="446"/>
        <v>41863.951516203706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H4068" t="s">
        <v>8224</v>
      </c>
      <c r="I4068" t="s">
        <v>8246</v>
      </c>
      <c r="K4068">
        <v>1463619388</v>
      </c>
      <c r="L4068">
        <v>1461027388</v>
      </c>
      <c r="M4068" t="b">
        <v>0</v>
      </c>
      <c r="N4068">
        <v>1</v>
      </c>
      <c r="O4068" s="9">
        <f t="shared" si="441"/>
        <v>0.16666666666666666</v>
      </c>
      <c r="P4068" s="12">
        <f t="shared" si="442"/>
        <v>25</v>
      </c>
      <c r="Q4068" t="str">
        <f t="shared" si="443"/>
        <v>theater</v>
      </c>
      <c r="R4068" t="str">
        <f t="shared" si="444"/>
        <v>plays</v>
      </c>
      <c r="S4068" t="b">
        <v>0</v>
      </c>
      <c r="T4068" t="s">
        <v>8271</v>
      </c>
      <c r="U4068" s="6">
        <f t="shared" si="445"/>
        <v>42479.039212962962</v>
      </c>
      <c r="V4068" s="9">
        <f t="shared" si="447"/>
        <v>2016</v>
      </c>
      <c r="W4068" s="6">
        <f t="shared" si="446"/>
        <v>42509.039212962962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H4069" t="s">
        <v>8224</v>
      </c>
      <c r="I4069" t="s">
        <v>8246</v>
      </c>
      <c r="K4069">
        <v>1443408550</v>
      </c>
      <c r="L4069">
        <v>1439952550</v>
      </c>
      <c r="M4069" t="b">
        <v>0</v>
      </c>
      <c r="N4069">
        <v>17</v>
      </c>
      <c r="O4069" s="9">
        <f t="shared" si="441"/>
        <v>60.9</v>
      </c>
      <c r="P4069" s="12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t="b">
        <v>0</v>
      </c>
      <c r="T4069" t="s">
        <v>8271</v>
      </c>
      <c r="U4069" s="6">
        <f t="shared" si="445"/>
        <v>42235.117476851854</v>
      </c>
      <c r="V4069" s="9">
        <f t="shared" si="447"/>
        <v>2015</v>
      </c>
      <c r="W4069" s="6">
        <f t="shared" si="446"/>
        <v>42275.117476851854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H4070" t="s">
        <v>8224</v>
      </c>
      <c r="I4070" t="s">
        <v>8246</v>
      </c>
      <c r="K4070">
        <v>1484348700</v>
      </c>
      <c r="L4070">
        <v>1481756855</v>
      </c>
      <c r="M4070" t="b">
        <v>0</v>
      </c>
      <c r="N4070">
        <v>1</v>
      </c>
      <c r="O4070" s="9">
        <f t="shared" si="441"/>
        <v>1.0000000000000002</v>
      </c>
      <c r="P4070" s="12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t="b">
        <v>0</v>
      </c>
      <c r="T4070" t="s">
        <v>8271</v>
      </c>
      <c r="U4070" s="6">
        <f t="shared" si="445"/>
        <v>42718.963599537034</v>
      </c>
      <c r="V4070" s="9">
        <f t="shared" si="447"/>
        <v>2016</v>
      </c>
      <c r="W4070" s="6">
        <f t="shared" si="446"/>
        <v>42748.961805555555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H4071" t="s">
        <v>8225</v>
      </c>
      <c r="I4071" t="s">
        <v>8247</v>
      </c>
      <c r="K4071">
        <v>1425124800</v>
      </c>
      <c r="L4071">
        <v>1421596356</v>
      </c>
      <c r="M4071" t="b">
        <v>0</v>
      </c>
      <c r="N4071">
        <v>13</v>
      </c>
      <c r="O4071" s="9">
        <f t="shared" si="441"/>
        <v>34.4</v>
      </c>
      <c r="P4071" s="12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t="b">
        <v>0</v>
      </c>
      <c r="T4071" t="s">
        <v>8271</v>
      </c>
      <c r="U4071" s="6">
        <f t="shared" si="445"/>
        <v>42022.661527777775</v>
      </c>
      <c r="V4071" s="9">
        <f t="shared" si="447"/>
        <v>2015</v>
      </c>
      <c r="W4071" s="6">
        <f t="shared" si="446"/>
        <v>42063.5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H4072" t="s">
        <v>8224</v>
      </c>
      <c r="I4072" t="s">
        <v>8246</v>
      </c>
      <c r="K4072">
        <v>1425178800</v>
      </c>
      <c r="L4072">
        <v>1422374420</v>
      </c>
      <c r="M4072" t="b">
        <v>0</v>
      </c>
      <c r="N4072">
        <v>6</v>
      </c>
      <c r="O4072" s="9">
        <f t="shared" si="441"/>
        <v>16.5</v>
      </c>
      <c r="P4072" s="12">
        <f t="shared" si="442"/>
        <v>27.5</v>
      </c>
      <c r="Q4072" t="str">
        <f t="shared" si="443"/>
        <v>theater</v>
      </c>
      <c r="R4072" t="str">
        <f t="shared" si="444"/>
        <v>plays</v>
      </c>
      <c r="S4072" t="b">
        <v>0</v>
      </c>
      <c r="T4072" t="s">
        <v>8271</v>
      </c>
      <c r="U4072" s="6">
        <f t="shared" si="445"/>
        <v>42031.666898148149</v>
      </c>
      <c r="V4072" s="9">
        <f t="shared" si="447"/>
        <v>2015</v>
      </c>
      <c r="W4072" s="6">
        <f t="shared" si="446"/>
        <v>42064.125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H4073" t="s">
        <v>8238</v>
      </c>
      <c r="I4073" t="s">
        <v>8256</v>
      </c>
      <c r="K4073">
        <v>1482779931</v>
      </c>
      <c r="L4073">
        <v>1480187931</v>
      </c>
      <c r="M4073" t="b">
        <v>0</v>
      </c>
      <c r="N4073">
        <v>0</v>
      </c>
      <c r="O4073" s="9">
        <f t="shared" si="441"/>
        <v>0</v>
      </c>
      <c r="P4073" s="12">
        <f t="shared" si="442"/>
        <v>0</v>
      </c>
      <c r="Q4073" t="str">
        <f t="shared" si="443"/>
        <v>theater</v>
      </c>
      <c r="R4073" t="str">
        <f t="shared" si="444"/>
        <v>plays</v>
      </c>
      <c r="S4073" t="b">
        <v>0</v>
      </c>
      <c r="T4073" t="s">
        <v>8271</v>
      </c>
      <c r="U4073" s="6">
        <f t="shared" si="445"/>
        <v>42700.804756944446</v>
      </c>
      <c r="V4073" s="9">
        <f t="shared" si="447"/>
        <v>2016</v>
      </c>
      <c r="W4073" s="6">
        <f t="shared" si="446"/>
        <v>42730.804756944446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H4074" t="s">
        <v>8225</v>
      </c>
      <c r="I4074" t="s">
        <v>8247</v>
      </c>
      <c r="K4074">
        <v>1408646111</v>
      </c>
      <c r="L4074">
        <v>1403462111</v>
      </c>
      <c r="M4074" t="b">
        <v>0</v>
      </c>
      <c r="N4074">
        <v>2</v>
      </c>
      <c r="O4074" s="9">
        <f t="shared" si="441"/>
        <v>0.4</v>
      </c>
      <c r="P4074" s="12">
        <f t="shared" si="442"/>
        <v>2</v>
      </c>
      <c r="Q4074" t="str">
        <f t="shared" si="443"/>
        <v>theater</v>
      </c>
      <c r="R4074" t="str">
        <f t="shared" si="444"/>
        <v>plays</v>
      </c>
      <c r="S4074" t="b">
        <v>0</v>
      </c>
      <c r="T4074" t="s">
        <v>8271</v>
      </c>
      <c r="U4074" s="6">
        <f t="shared" si="445"/>
        <v>41812.77443287037</v>
      </c>
      <c r="V4074" s="9">
        <f t="shared" si="447"/>
        <v>2014</v>
      </c>
      <c r="W4074" s="6">
        <f t="shared" si="446"/>
        <v>41872.77443287037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H4075" t="s">
        <v>8224</v>
      </c>
      <c r="I4075" t="s">
        <v>8246</v>
      </c>
      <c r="K4075">
        <v>1431144000</v>
      </c>
      <c r="L4075">
        <v>1426407426</v>
      </c>
      <c r="M4075" t="b">
        <v>0</v>
      </c>
      <c r="N4075">
        <v>2</v>
      </c>
      <c r="O4075" s="9">
        <f t="shared" si="441"/>
        <v>1.0571428571428572</v>
      </c>
      <c r="P4075" s="12">
        <f t="shared" si="442"/>
        <v>18.5</v>
      </c>
      <c r="Q4075" t="str">
        <f t="shared" si="443"/>
        <v>theater</v>
      </c>
      <c r="R4075" t="str">
        <f t="shared" si="444"/>
        <v>plays</v>
      </c>
      <c r="S4075" t="b">
        <v>0</v>
      </c>
      <c r="T4075" t="s">
        <v>8271</v>
      </c>
      <c r="U4075" s="6">
        <f t="shared" si="445"/>
        <v>42078.345208333332</v>
      </c>
      <c r="V4075" s="9">
        <f t="shared" si="447"/>
        <v>2015</v>
      </c>
      <c r="W4075" s="6">
        <f t="shared" si="446"/>
        <v>42133.166666666672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H4076" t="s">
        <v>8225</v>
      </c>
      <c r="I4076" t="s">
        <v>8247</v>
      </c>
      <c r="K4076">
        <v>1446732975</v>
      </c>
      <c r="L4076">
        <v>1444137375</v>
      </c>
      <c r="M4076" t="b">
        <v>0</v>
      </c>
      <c r="N4076">
        <v>21</v>
      </c>
      <c r="O4076" s="9">
        <f t="shared" si="441"/>
        <v>26.727272727272727</v>
      </c>
      <c r="P4076" s="12">
        <f t="shared" si="442"/>
        <v>35</v>
      </c>
      <c r="Q4076" t="str">
        <f t="shared" si="443"/>
        <v>theater</v>
      </c>
      <c r="R4076" t="str">
        <f t="shared" si="444"/>
        <v>plays</v>
      </c>
      <c r="S4076" t="b">
        <v>0</v>
      </c>
      <c r="T4076" t="s">
        <v>8271</v>
      </c>
      <c r="U4076" s="6">
        <f t="shared" si="445"/>
        <v>42283.552951388891</v>
      </c>
      <c r="V4076" s="9">
        <f t="shared" si="447"/>
        <v>2015</v>
      </c>
      <c r="W4076" s="6">
        <f t="shared" si="446"/>
        <v>42313.594618055555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H4077" t="s">
        <v>8225</v>
      </c>
      <c r="I4077" t="s">
        <v>8247</v>
      </c>
      <c r="K4077">
        <v>1404149280</v>
      </c>
      <c r="L4077">
        <v>1400547969</v>
      </c>
      <c r="M4077" t="b">
        <v>0</v>
      </c>
      <c r="N4077">
        <v>13</v>
      </c>
      <c r="O4077" s="9">
        <f t="shared" si="441"/>
        <v>28.8</v>
      </c>
      <c r="P4077" s="12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t="b">
        <v>0</v>
      </c>
      <c r="T4077" t="s">
        <v>8271</v>
      </c>
      <c r="U4077" s="6">
        <f t="shared" si="445"/>
        <v>41779.045937499999</v>
      </c>
      <c r="V4077" s="9">
        <f t="shared" si="447"/>
        <v>2014</v>
      </c>
      <c r="W4077" s="6">
        <f t="shared" si="446"/>
        <v>41820.727777777778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H4078" t="s">
        <v>8224</v>
      </c>
      <c r="I4078" t="s">
        <v>8246</v>
      </c>
      <c r="K4078">
        <v>1413921060</v>
      </c>
      <c r="L4078">
        <v>1411499149</v>
      </c>
      <c r="M4078" t="b">
        <v>0</v>
      </c>
      <c r="N4078">
        <v>0</v>
      </c>
      <c r="O4078" s="9">
        <f t="shared" si="441"/>
        <v>0</v>
      </c>
      <c r="P4078" s="12">
        <f t="shared" si="442"/>
        <v>0</v>
      </c>
      <c r="Q4078" t="str">
        <f t="shared" si="443"/>
        <v>theater</v>
      </c>
      <c r="R4078" t="str">
        <f t="shared" si="444"/>
        <v>plays</v>
      </c>
      <c r="S4078" t="b">
        <v>0</v>
      </c>
      <c r="T4078" t="s">
        <v>8271</v>
      </c>
      <c r="U4078" s="6">
        <f t="shared" si="445"/>
        <v>41905.795706018514</v>
      </c>
      <c r="V4078" s="9">
        <f t="shared" si="447"/>
        <v>2014</v>
      </c>
      <c r="W4078" s="6">
        <f t="shared" si="446"/>
        <v>41933.827083333337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H4079" t="s">
        <v>8224</v>
      </c>
      <c r="I4079" t="s">
        <v>8246</v>
      </c>
      <c r="K4079">
        <v>1482339794</v>
      </c>
      <c r="L4079">
        <v>1479747794</v>
      </c>
      <c r="M4079" t="b">
        <v>0</v>
      </c>
      <c r="N4079">
        <v>6</v>
      </c>
      <c r="O4079" s="9">
        <f t="shared" si="441"/>
        <v>8.9</v>
      </c>
      <c r="P4079" s="12">
        <f t="shared" si="442"/>
        <v>222.5</v>
      </c>
      <c r="Q4079" t="str">
        <f t="shared" si="443"/>
        <v>theater</v>
      </c>
      <c r="R4079" t="str">
        <f t="shared" si="444"/>
        <v>plays</v>
      </c>
      <c r="S4079" t="b">
        <v>0</v>
      </c>
      <c r="T4079" t="s">
        <v>8271</v>
      </c>
      <c r="U4079" s="6">
        <f t="shared" si="445"/>
        <v>42695.7105787037</v>
      </c>
      <c r="V4079" s="9">
        <f t="shared" si="447"/>
        <v>2016</v>
      </c>
      <c r="W4079" s="6">
        <f t="shared" si="446"/>
        <v>42725.7105787037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H4080" t="s">
        <v>8225</v>
      </c>
      <c r="I4080" t="s">
        <v>8247</v>
      </c>
      <c r="K4080">
        <v>1485543242</v>
      </c>
      <c r="L4080">
        <v>1482951242</v>
      </c>
      <c r="M4080" t="b">
        <v>0</v>
      </c>
      <c r="N4080">
        <v>0</v>
      </c>
      <c r="O4080" s="9">
        <f t="shared" si="441"/>
        <v>0</v>
      </c>
      <c r="P4080" s="12">
        <f t="shared" si="442"/>
        <v>0</v>
      </c>
      <c r="Q4080" t="str">
        <f t="shared" si="443"/>
        <v>theater</v>
      </c>
      <c r="R4080" t="str">
        <f t="shared" si="444"/>
        <v>plays</v>
      </c>
      <c r="S4080" t="b">
        <v>0</v>
      </c>
      <c r="T4080" t="s">
        <v>8271</v>
      </c>
      <c r="U4080" s="6">
        <f t="shared" si="445"/>
        <v>42732.787523148145</v>
      </c>
      <c r="V4080" s="9">
        <f t="shared" si="447"/>
        <v>2016</v>
      </c>
      <c r="W4080" s="6">
        <f t="shared" si="446"/>
        <v>42762.787523148145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H4081" t="s">
        <v>8224</v>
      </c>
      <c r="I4081" t="s">
        <v>8246</v>
      </c>
      <c r="K4081">
        <v>1466375521</v>
      </c>
      <c r="L4081">
        <v>1463783521</v>
      </c>
      <c r="M4081" t="b">
        <v>0</v>
      </c>
      <c r="N4081">
        <v>1</v>
      </c>
      <c r="O4081" s="9">
        <f t="shared" si="441"/>
        <v>0.16666666666666666</v>
      </c>
      <c r="P4081" s="12">
        <f t="shared" si="442"/>
        <v>5</v>
      </c>
      <c r="Q4081" t="str">
        <f t="shared" si="443"/>
        <v>theater</v>
      </c>
      <c r="R4081" t="str">
        <f t="shared" si="444"/>
        <v>plays</v>
      </c>
      <c r="S4081" t="b">
        <v>0</v>
      </c>
      <c r="T4081" t="s">
        <v>8271</v>
      </c>
      <c r="U4081" s="6">
        <f t="shared" si="445"/>
        <v>42510.938900462963</v>
      </c>
      <c r="V4081" s="9">
        <f t="shared" si="447"/>
        <v>2016</v>
      </c>
      <c r="W4081" s="6">
        <f t="shared" si="446"/>
        <v>42540.938900462963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H4082" t="s">
        <v>8224</v>
      </c>
      <c r="I4082" t="s">
        <v>8246</v>
      </c>
      <c r="K4082">
        <v>1465930440</v>
      </c>
      <c r="L4082">
        <v>1463849116</v>
      </c>
      <c r="M4082" t="b">
        <v>0</v>
      </c>
      <c r="N4082">
        <v>0</v>
      </c>
      <c r="O4082" s="9">
        <f t="shared" si="441"/>
        <v>0</v>
      </c>
      <c r="P4082" s="12">
        <f t="shared" si="442"/>
        <v>0</v>
      </c>
      <c r="Q4082" t="str">
        <f t="shared" si="443"/>
        <v>theater</v>
      </c>
      <c r="R4082" t="str">
        <f t="shared" si="444"/>
        <v>plays</v>
      </c>
      <c r="S4082" t="b">
        <v>0</v>
      </c>
      <c r="T4082" t="s">
        <v>8271</v>
      </c>
      <c r="U4082" s="6">
        <f t="shared" si="445"/>
        <v>42511.698101851856</v>
      </c>
      <c r="V4082" s="9">
        <f t="shared" si="447"/>
        <v>2016</v>
      </c>
      <c r="W4082" s="6">
        <f t="shared" si="446"/>
        <v>42535.787499999999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H4083" t="s">
        <v>8224</v>
      </c>
      <c r="I4083" t="s">
        <v>8246</v>
      </c>
      <c r="K4083">
        <v>1425819425</v>
      </c>
      <c r="L4083">
        <v>1423231025</v>
      </c>
      <c r="M4083" t="b">
        <v>0</v>
      </c>
      <c r="N4083">
        <v>12</v>
      </c>
      <c r="O4083" s="9">
        <f t="shared" si="441"/>
        <v>15.737410071942445</v>
      </c>
      <c r="P4083" s="12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t="b">
        <v>0</v>
      </c>
      <c r="T4083" t="s">
        <v>8271</v>
      </c>
      <c r="U4083" s="6">
        <f t="shared" si="445"/>
        <v>42041.581307870365</v>
      </c>
      <c r="V4083" s="9">
        <f t="shared" si="447"/>
        <v>2015</v>
      </c>
      <c r="W4083" s="6">
        <f t="shared" si="446"/>
        <v>42071.539641203708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H4084" t="s">
        <v>8224</v>
      </c>
      <c r="I4084" t="s">
        <v>8246</v>
      </c>
      <c r="K4084">
        <v>1447542000</v>
      </c>
      <c r="L4084">
        <v>1446179553</v>
      </c>
      <c r="M4084" t="b">
        <v>0</v>
      </c>
      <c r="N4084">
        <v>2</v>
      </c>
      <c r="O4084" s="9">
        <f t="shared" si="441"/>
        <v>2</v>
      </c>
      <c r="P4084" s="12">
        <f t="shared" si="442"/>
        <v>1.5</v>
      </c>
      <c r="Q4084" t="str">
        <f t="shared" si="443"/>
        <v>theater</v>
      </c>
      <c r="R4084" t="str">
        <f t="shared" si="444"/>
        <v>plays</v>
      </c>
      <c r="S4084" t="b">
        <v>0</v>
      </c>
      <c r="T4084" t="s">
        <v>8271</v>
      </c>
      <c r="U4084" s="6">
        <f t="shared" si="445"/>
        <v>42307.189270833333</v>
      </c>
      <c r="V4084" s="9">
        <f t="shared" si="447"/>
        <v>2015</v>
      </c>
      <c r="W4084" s="6">
        <f t="shared" si="446"/>
        <v>42322.958333333328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H4085" t="s">
        <v>8224</v>
      </c>
      <c r="I4085" t="s">
        <v>8246</v>
      </c>
      <c r="K4085">
        <v>1452795416</v>
      </c>
      <c r="L4085">
        <v>1450203416</v>
      </c>
      <c r="M4085" t="b">
        <v>0</v>
      </c>
      <c r="N4085">
        <v>6</v>
      </c>
      <c r="O4085" s="9">
        <f t="shared" si="441"/>
        <v>21.685714285714287</v>
      </c>
      <c r="P4085" s="12">
        <f t="shared" si="442"/>
        <v>126.5</v>
      </c>
      <c r="Q4085" t="str">
        <f t="shared" si="443"/>
        <v>theater</v>
      </c>
      <c r="R4085" t="str">
        <f t="shared" si="444"/>
        <v>plays</v>
      </c>
      <c r="S4085" t="b">
        <v>0</v>
      </c>
      <c r="T4085" t="s">
        <v>8271</v>
      </c>
      <c r="U4085" s="6">
        <f t="shared" si="445"/>
        <v>42353.761759259258</v>
      </c>
      <c r="V4085" s="9">
        <f t="shared" si="447"/>
        <v>2015</v>
      </c>
      <c r="W4085" s="6">
        <f t="shared" si="446"/>
        <v>42383.761759259258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H4086" t="s">
        <v>8237</v>
      </c>
      <c r="I4086" t="s">
        <v>8249</v>
      </c>
      <c r="K4086">
        <v>1476008906</v>
      </c>
      <c r="L4086">
        <v>1473416906</v>
      </c>
      <c r="M4086" t="b">
        <v>0</v>
      </c>
      <c r="N4086">
        <v>1</v>
      </c>
      <c r="O4086" s="9">
        <f t="shared" si="441"/>
        <v>0.33333333333333331</v>
      </c>
      <c r="P4086" s="12">
        <f t="shared" si="442"/>
        <v>10</v>
      </c>
      <c r="Q4086" t="str">
        <f t="shared" si="443"/>
        <v>theater</v>
      </c>
      <c r="R4086" t="str">
        <f t="shared" si="444"/>
        <v>plays</v>
      </c>
      <c r="S4086" t="b">
        <v>0</v>
      </c>
      <c r="T4086" t="s">
        <v>8271</v>
      </c>
      <c r="U4086" s="6">
        <f t="shared" si="445"/>
        <v>42622.436412037037</v>
      </c>
      <c r="V4086" s="9">
        <f t="shared" si="447"/>
        <v>2016</v>
      </c>
      <c r="W4086" s="6">
        <f t="shared" si="446"/>
        <v>42652.436412037037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H4087" t="s">
        <v>8224</v>
      </c>
      <c r="I4087" t="s">
        <v>8246</v>
      </c>
      <c r="K4087">
        <v>1427169540</v>
      </c>
      <c r="L4087">
        <v>1424701775</v>
      </c>
      <c r="M4087" t="b">
        <v>0</v>
      </c>
      <c r="N4087">
        <v>1</v>
      </c>
      <c r="O4087" s="9">
        <f t="shared" si="441"/>
        <v>0.2857142857142857</v>
      </c>
      <c r="P4087" s="12">
        <f t="shared" si="442"/>
        <v>10</v>
      </c>
      <c r="Q4087" t="str">
        <f t="shared" si="443"/>
        <v>theater</v>
      </c>
      <c r="R4087" t="str">
        <f t="shared" si="444"/>
        <v>plays</v>
      </c>
      <c r="S4087" t="b">
        <v>0</v>
      </c>
      <c r="T4087" t="s">
        <v>8271</v>
      </c>
      <c r="U4087" s="6">
        <f t="shared" si="445"/>
        <v>42058.603877314818</v>
      </c>
      <c r="V4087" s="9">
        <f t="shared" si="447"/>
        <v>2015</v>
      </c>
      <c r="W4087" s="6">
        <f t="shared" si="446"/>
        <v>42087.165972222225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H4088" t="s">
        <v>8224</v>
      </c>
      <c r="I4088" t="s">
        <v>8246</v>
      </c>
      <c r="K4088">
        <v>1448078400</v>
      </c>
      <c r="L4088">
        <v>1445985299</v>
      </c>
      <c r="M4088" t="b">
        <v>0</v>
      </c>
      <c r="N4088">
        <v>5</v>
      </c>
      <c r="O4088" s="9">
        <f t="shared" si="441"/>
        <v>4.7</v>
      </c>
      <c r="P4088" s="12">
        <f t="shared" si="442"/>
        <v>9.4</v>
      </c>
      <c r="Q4088" t="str">
        <f t="shared" si="443"/>
        <v>theater</v>
      </c>
      <c r="R4088" t="str">
        <f t="shared" si="444"/>
        <v>plays</v>
      </c>
      <c r="S4088" t="b">
        <v>0</v>
      </c>
      <c r="T4088" t="s">
        <v>8271</v>
      </c>
      <c r="U4088" s="6">
        <f t="shared" si="445"/>
        <v>42304.940960648149</v>
      </c>
      <c r="V4088" s="9">
        <f t="shared" si="447"/>
        <v>2015</v>
      </c>
      <c r="W4088" s="6">
        <f t="shared" si="446"/>
        <v>42329.166666666672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H4089" t="s">
        <v>8224</v>
      </c>
      <c r="I4089" t="s">
        <v>8246</v>
      </c>
      <c r="K4089">
        <v>1468777786</v>
      </c>
      <c r="L4089">
        <v>1466185786</v>
      </c>
      <c r="M4089" t="b">
        <v>0</v>
      </c>
      <c r="N4089">
        <v>0</v>
      </c>
      <c r="O4089" s="9">
        <f t="shared" si="441"/>
        <v>0</v>
      </c>
      <c r="P4089" s="12">
        <f t="shared" si="442"/>
        <v>0</v>
      </c>
      <c r="Q4089" t="str">
        <f t="shared" si="443"/>
        <v>theater</v>
      </c>
      <c r="R4089" t="str">
        <f t="shared" si="444"/>
        <v>plays</v>
      </c>
      <c r="S4089" t="b">
        <v>0</v>
      </c>
      <c r="T4089" t="s">
        <v>8271</v>
      </c>
      <c r="U4089" s="6">
        <f t="shared" si="445"/>
        <v>42538.742893518516</v>
      </c>
      <c r="V4089" s="9">
        <f t="shared" si="447"/>
        <v>2016</v>
      </c>
      <c r="W4089" s="6">
        <f t="shared" si="446"/>
        <v>42568.742893518516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H4090" t="s">
        <v>8225</v>
      </c>
      <c r="I4090" t="s">
        <v>8247</v>
      </c>
      <c r="K4090">
        <v>1421403960</v>
      </c>
      <c r="L4090">
        <v>1418827324</v>
      </c>
      <c r="M4090" t="b">
        <v>0</v>
      </c>
      <c r="N4090">
        <v>3</v>
      </c>
      <c r="O4090" s="9">
        <f t="shared" si="441"/>
        <v>10.8</v>
      </c>
      <c r="P4090" s="12">
        <f t="shared" si="442"/>
        <v>72</v>
      </c>
      <c r="Q4090" t="str">
        <f t="shared" si="443"/>
        <v>theater</v>
      </c>
      <c r="R4090" t="str">
        <f t="shared" si="444"/>
        <v>plays</v>
      </c>
      <c r="S4090" t="b">
        <v>0</v>
      </c>
      <c r="T4090" t="s">
        <v>8271</v>
      </c>
      <c r="U4090" s="6">
        <f t="shared" si="445"/>
        <v>41990.612546296295</v>
      </c>
      <c r="V4090" s="9">
        <f t="shared" si="447"/>
        <v>2014</v>
      </c>
      <c r="W4090" s="6">
        <f t="shared" si="446"/>
        <v>42020.43472222222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H4091" t="s">
        <v>8224</v>
      </c>
      <c r="I4091" t="s">
        <v>8246</v>
      </c>
      <c r="K4091">
        <v>1433093700</v>
      </c>
      <c r="L4091">
        <v>1430242488</v>
      </c>
      <c r="M4091" t="b">
        <v>0</v>
      </c>
      <c r="N4091">
        <v>8</v>
      </c>
      <c r="O4091" s="9">
        <f t="shared" si="441"/>
        <v>4.8</v>
      </c>
      <c r="P4091" s="12">
        <f t="shared" si="442"/>
        <v>30</v>
      </c>
      <c r="Q4091" t="str">
        <f t="shared" si="443"/>
        <v>theater</v>
      </c>
      <c r="R4091" t="str">
        <f t="shared" si="444"/>
        <v>plays</v>
      </c>
      <c r="S4091" t="b">
        <v>0</v>
      </c>
      <c r="T4091" t="s">
        <v>8271</v>
      </c>
      <c r="U4091" s="6">
        <f t="shared" si="445"/>
        <v>42122.732499999998</v>
      </c>
      <c r="V4091" s="9">
        <f t="shared" si="447"/>
        <v>2015</v>
      </c>
      <c r="W4091" s="6">
        <f t="shared" si="446"/>
        <v>42155.732638888891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H4092" t="s">
        <v>8224</v>
      </c>
      <c r="I4092" t="s">
        <v>8246</v>
      </c>
      <c r="K4092">
        <v>1438959600</v>
      </c>
      <c r="L4092">
        <v>1437754137</v>
      </c>
      <c r="M4092" t="b">
        <v>0</v>
      </c>
      <c r="N4092">
        <v>3</v>
      </c>
      <c r="O4092" s="9">
        <f t="shared" si="441"/>
        <v>3.2</v>
      </c>
      <c r="P4092" s="1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t="b">
        <v>0</v>
      </c>
      <c r="T4092" t="s">
        <v>8271</v>
      </c>
      <c r="U4092" s="6">
        <f t="shared" si="445"/>
        <v>42209.67288194444</v>
      </c>
      <c r="V4092" s="9">
        <f t="shared" si="447"/>
        <v>2015</v>
      </c>
      <c r="W4092" s="6">
        <f t="shared" si="446"/>
        <v>42223.625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H4093" t="s">
        <v>8224</v>
      </c>
      <c r="I4093" t="s">
        <v>8246</v>
      </c>
      <c r="K4093">
        <v>1421410151</v>
      </c>
      <c r="L4093">
        <v>1418818151</v>
      </c>
      <c r="M4093" t="b">
        <v>0</v>
      </c>
      <c r="N4093">
        <v>8</v>
      </c>
      <c r="O4093" s="9">
        <f t="shared" si="441"/>
        <v>12.75</v>
      </c>
      <c r="P4093" s="12">
        <f t="shared" si="442"/>
        <v>25.5</v>
      </c>
      <c r="Q4093" t="str">
        <f t="shared" si="443"/>
        <v>theater</v>
      </c>
      <c r="R4093" t="str">
        <f t="shared" si="444"/>
        <v>plays</v>
      </c>
      <c r="S4093" t="b">
        <v>0</v>
      </c>
      <c r="T4093" t="s">
        <v>8271</v>
      </c>
      <c r="U4093" s="6">
        <f t="shared" si="445"/>
        <v>41990.506377314814</v>
      </c>
      <c r="V4093" s="9">
        <f t="shared" si="447"/>
        <v>2014</v>
      </c>
      <c r="W4093" s="6">
        <f t="shared" si="446"/>
        <v>42020.506377314814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H4094" t="s">
        <v>8224</v>
      </c>
      <c r="I4094" t="s">
        <v>8246</v>
      </c>
      <c r="K4094">
        <v>1428205247</v>
      </c>
      <c r="L4094">
        <v>1423024847</v>
      </c>
      <c r="M4094" t="b">
        <v>0</v>
      </c>
      <c r="N4094">
        <v>1</v>
      </c>
      <c r="O4094" s="9">
        <f t="shared" si="441"/>
        <v>1.8181818181818181E-2</v>
      </c>
      <c r="P4094" s="12">
        <f t="shared" si="442"/>
        <v>20</v>
      </c>
      <c r="Q4094" t="str">
        <f t="shared" si="443"/>
        <v>theater</v>
      </c>
      <c r="R4094" t="str">
        <f t="shared" si="444"/>
        <v>plays</v>
      </c>
      <c r="S4094" t="b">
        <v>0</v>
      </c>
      <c r="T4094" t="s">
        <v>8271</v>
      </c>
      <c r="U4094" s="6">
        <f t="shared" si="445"/>
        <v>42039.194988425923</v>
      </c>
      <c r="V4094" s="9">
        <f t="shared" si="447"/>
        <v>2015</v>
      </c>
      <c r="W4094" s="6">
        <f t="shared" si="446"/>
        <v>42099.153321759259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H4095" t="s">
        <v>8225</v>
      </c>
      <c r="I4095" t="s">
        <v>8247</v>
      </c>
      <c r="K4095">
        <v>1440272093</v>
      </c>
      <c r="L4095">
        <v>1435088093</v>
      </c>
      <c r="M4095" t="b">
        <v>0</v>
      </c>
      <c r="N4095">
        <v>4</v>
      </c>
      <c r="O4095" s="9">
        <f t="shared" si="441"/>
        <v>2.4</v>
      </c>
      <c r="P4095" s="12">
        <f t="shared" si="442"/>
        <v>15</v>
      </c>
      <c r="Q4095" t="str">
        <f t="shared" si="443"/>
        <v>theater</v>
      </c>
      <c r="R4095" t="str">
        <f t="shared" si="444"/>
        <v>plays</v>
      </c>
      <c r="S4095" t="b">
        <v>0</v>
      </c>
      <c r="T4095" t="s">
        <v>8271</v>
      </c>
      <c r="U4095" s="6">
        <f t="shared" si="445"/>
        <v>42178.815891203703</v>
      </c>
      <c r="V4095" s="9">
        <f t="shared" si="447"/>
        <v>2015</v>
      </c>
      <c r="W4095" s="6">
        <f t="shared" si="446"/>
        <v>42238.815891203703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H4096" t="s">
        <v>8224</v>
      </c>
      <c r="I4096" t="s">
        <v>8246</v>
      </c>
      <c r="K4096">
        <v>1413953940</v>
      </c>
      <c r="L4096">
        <v>1410141900</v>
      </c>
      <c r="M4096" t="b">
        <v>0</v>
      </c>
      <c r="N4096">
        <v>8</v>
      </c>
      <c r="O4096" s="9">
        <f t="shared" si="441"/>
        <v>36.5</v>
      </c>
      <c r="P4096" s="12">
        <f t="shared" si="442"/>
        <v>91.25</v>
      </c>
      <c r="Q4096" t="str">
        <f t="shared" si="443"/>
        <v>theater</v>
      </c>
      <c r="R4096" t="str">
        <f t="shared" si="444"/>
        <v>plays</v>
      </c>
      <c r="S4096" t="b">
        <v>0</v>
      </c>
      <c r="T4096" t="s">
        <v>8271</v>
      </c>
      <c r="U4096" s="6">
        <f t="shared" si="445"/>
        <v>41890.086805555555</v>
      </c>
      <c r="V4096" s="9">
        <f t="shared" si="447"/>
        <v>2014</v>
      </c>
      <c r="W4096" s="6">
        <f t="shared" si="446"/>
        <v>41934.207638888889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H4097" t="s">
        <v>8238</v>
      </c>
      <c r="I4097" t="s">
        <v>8256</v>
      </c>
      <c r="K4097">
        <v>1482108350</v>
      </c>
      <c r="L4097">
        <v>1479516350</v>
      </c>
      <c r="M4097" t="b">
        <v>0</v>
      </c>
      <c r="N4097">
        <v>1</v>
      </c>
      <c r="O4097" s="9">
        <f t="shared" si="441"/>
        <v>2.6666666666666665</v>
      </c>
      <c r="P4097" s="12">
        <f t="shared" si="442"/>
        <v>800</v>
      </c>
      <c r="Q4097" t="str">
        <f t="shared" si="443"/>
        <v>theater</v>
      </c>
      <c r="R4097" t="str">
        <f t="shared" si="444"/>
        <v>plays</v>
      </c>
      <c r="S4097" t="b">
        <v>0</v>
      </c>
      <c r="T4097" t="s">
        <v>8271</v>
      </c>
      <c r="U4097" s="6">
        <f t="shared" si="445"/>
        <v>42693.031828703708</v>
      </c>
      <c r="V4097" s="9">
        <f t="shared" si="447"/>
        <v>2016</v>
      </c>
      <c r="W4097" s="6">
        <f t="shared" si="446"/>
        <v>42723.031828703708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H4098" t="s">
        <v>8225</v>
      </c>
      <c r="I4098" t="s">
        <v>8247</v>
      </c>
      <c r="K4098">
        <v>1488271860</v>
      </c>
      <c r="L4098">
        <v>1484484219</v>
      </c>
      <c r="M4098" t="b">
        <v>0</v>
      </c>
      <c r="N4098">
        <v>5</v>
      </c>
      <c r="O4098" s="9">
        <f t="shared" si="441"/>
        <v>11.428571428571429</v>
      </c>
      <c r="P4098" s="12">
        <f t="shared" si="442"/>
        <v>80</v>
      </c>
      <c r="Q4098" t="str">
        <f t="shared" si="443"/>
        <v>theater</v>
      </c>
      <c r="R4098" t="str">
        <f t="shared" si="444"/>
        <v>plays</v>
      </c>
      <c r="S4098" t="b">
        <v>0</v>
      </c>
      <c r="T4098" t="s">
        <v>8271</v>
      </c>
      <c r="U4098" s="6">
        <f t="shared" si="445"/>
        <v>42750.530312499999</v>
      </c>
      <c r="V4098" s="9">
        <f t="shared" si="447"/>
        <v>2017</v>
      </c>
      <c r="W4098" s="6">
        <f t="shared" si="446"/>
        <v>42794.368750000001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H4099" t="s">
        <v>8225</v>
      </c>
      <c r="I4099" t="s">
        <v>8247</v>
      </c>
      <c r="K4099">
        <v>1454284500</v>
      </c>
      <c r="L4099">
        <v>1449431237</v>
      </c>
      <c r="M4099" t="b">
        <v>0</v>
      </c>
      <c r="N4099">
        <v>0</v>
      </c>
      <c r="O4099" s="9">
        <f t="shared" ref="O4099:O4115" si="448">E4099*100/D4099</f>
        <v>0</v>
      </c>
      <c r="P4099" s="12">
        <f t="shared" ref="P4099:P4115" si="449">IF(N4099=0,0,E4099/N4099)</f>
        <v>0</v>
      </c>
      <c r="Q4099" t="str">
        <f t="shared" ref="Q4099:Q4115" si="450">LEFT(T4099,FIND("/",T4099)-1)</f>
        <v>theater</v>
      </c>
      <c r="R4099" t="str">
        <f t="shared" ref="R4099:R4115" si="451">RIGHT(T4099,LEN(T4099)-FIND("/",T4099))</f>
        <v>plays</v>
      </c>
      <c r="S4099" t="b">
        <v>0</v>
      </c>
      <c r="T4099" t="s">
        <v>8271</v>
      </c>
      <c r="U4099" s="6">
        <f t="shared" ref="U4099:U4115" si="452">(L4099/86400)+DATE(1970,1,1)</f>
        <v>42344.824502314819</v>
      </c>
      <c r="V4099" s="9">
        <f t="shared" si="447"/>
        <v>2015</v>
      </c>
      <c r="W4099" s="6">
        <f t="shared" ref="W4099:W4115" si="453">(K4099/86400)+DATE(1970,1,1)</f>
        <v>42400.996527777781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H4100" t="s">
        <v>8224</v>
      </c>
      <c r="I4100" t="s">
        <v>8246</v>
      </c>
      <c r="K4100">
        <v>1465060797</v>
      </c>
      <c r="L4100">
        <v>1462468797</v>
      </c>
      <c r="M4100" t="b">
        <v>0</v>
      </c>
      <c r="N4100">
        <v>0</v>
      </c>
      <c r="O4100" s="9">
        <f t="shared" si="448"/>
        <v>0</v>
      </c>
      <c r="P4100" s="12">
        <f t="shared" si="449"/>
        <v>0</v>
      </c>
      <c r="Q4100" t="str">
        <f t="shared" si="450"/>
        <v>theater</v>
      </c>
      <c r="R4100" t="str">
        <f t="shared" si="451"/>
        <v>plays</v>
      </c>
      <c r="S4100" t="b">
        <v>0</v>
      </c>
      <c r="T4100" t="s">
        <v>8271</v>
      </c>
      <c r="U4100" s="6">
        <f t="shared" si="452"/>
        <v>42495.722187499996</v>
      </c>
      <c r="V4100" s="9">
        <f t="shared" ref="V4100:V4115" si="454">YEAR(U4100)</f>
        <v>2016</v>
      </c>
      <c r="W4100" s="6">
        <f t="shared" si="453"/>
        <v>42525.722187499996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H4101" t="s">
        <v>8224</v>
      </c>
      <c r="I4101" t="s">
        <v>8246</v>
      </c>
      <c r="K4101">
        <v>1472847873</v>
      </c>
      <c r="L4101">
        <v>1468959873</v>
      </c>
      <c r="M4101" t="b">
        <v>0</v>
      </c>
      <c r="N4101">
        <v>1</v>
      </c>
      <c r="O4101" s="9">
        <f t="shared" si="448"/>
        <v>1.1111111111111112</v>
      </c>
      <c r="P4101" s="12">
        <f t="shared" si="449"/>
        <v>50</v>
      </c>
      <c r="Q4101" t="str">
        <f t="shared" si="450"/>
        <v>theater</v>
      </c>
      <c r="R4101" t="str">
        <f t="shared" si="451"/>
        <v>plays</v>
      </c>
      <c r="S4101" t="b">
        <v>0</v>
      </c>
      <c r="T4101" t="s">
        <v>8271</v>
      </c>
      <c r="U4101" s="6">
        <f t="shared" si="452"/>
        <v>42570.850381944445</v>
      </c>
      <c r="V4101" s="9">
        <f t="shared" si="454"/>
        <v>2016</v>
      </c>
      <c r="W4101" s="6">
        <f t="shared" si="453"/>
        <v>42615.850381944445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H4102" t="s">
        <v>8224</v>
      </c>
      <c r="I4102" t="s">
        <v>8246</v>
      </c>
      <c r="K4102">
        <v>1414205990</v>
      </c>
      <c r="L4102">
        <v>1413341990</v>
      </c>
      <c r="M4102" t="b">
        <v>0</v>
      </c>
      <c r="N4102">
        <v>0</v>
      </c>
      <c r="O4102" s="9">
        <f t="shared" si="448"/>
        <v>0</v>
      </c>
      <c r="P4102" s="12">
        <f t="shared" si="449"/>
        <v>0</v>
      </c>
      <c r="Q4102" t="str">
        <f t="shared" si="450"/>
        <v>theater</v>
      </c>
      <c r="R4102" t="str">
        <f t="shared" si="451"/>
        <v>plays</v>
      </c>
      <c r="S4102" t="b">
        <v>0</v>
      </c>
      <c r="T4102" t="s">
        <v>8271</v>
      </c>
      <c r="U4102" s="6">
        <f t="shared" si="452"/>
        <v>41927.124884259261</v>
      </c>
      <c r="V4102" s="9">
        <f t="shared" si="454"/>
        <v>2014</v>
      </c>
      <c r="W4102" s="6">
        <f t="shared" si="453"/>
        <v>41937.124884259261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H4103" t="s">
        <v>8224</v>
      </c>
      <c r="I4103" t="s">
        <v>8246</v>
      </c>
      <c r="K4103">
        <v>1485380482</v>
      </c>
      <c r="L4103">
        <v>1482788482</v>
      </c>
      <c r="M4103" t="b">
        <v>0</v>
      </c>
      <c r="N4103">
        <v>0</v>
      </c>
      <c r="O4103" s="9">
        <f t="shared" si="448"/>
        <v>0</v>
      </c>
      <c r="P4103" s="12">
        <f t="shared" si="449"/>
        <v>0</v>
      </c>
      <c r="Q4103" t="str">
        <f t="shared" si="450"/>
        <v>theater</v>
      </c>
      <c r="R4103" t="str">
        <f t="shared" si="451"/>
        <v>plays</v>
      </c>
      <c r="S4103" t="b">
        <v>0</v>
      </c>
      <c r="T4103" t="s">
        <v>8271</v>
      </c>
      <c r="U4103" s="6">
        <f t="shared" si="452"/>
        <v>42730.903726851851</v>
      </c>
      <c r="V4103" s="9">
        <f t="shared" si="454"/>
        <v>2016</v>
      </c>
      <c r="W4103" s="6">
        <f t="shared" si="453"/>
        <v>42760.903726851851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H4104" t="s">
        <v>8224</v>
      </c>
      <c r="I4104" t="s">
        <v>8246</v>
      </c>
      <c r="K4104">
        <v>1463343673</v>
      </c>
      <c r="L4104">
        <v>1460751673</v>
      </c>
      <c r="M4104" t="b">
        <v>0</v>
      </c>
      <c r="N4104">
        <v>6</v>
      </c>
      <c r="O4104" s="9">
        <f t="shared" si="448"/>
        <v>27.4</v>
      </c>
      <c r="P4104" s="12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t="b">
        <v>0</v>
      </c>
      <c r="T4104" t="s">
        <v>8271</v>
      </c>
      <c r="U4104" s="6">
        <f t="shared" si="452"/>
        <v>42475.848067129627</v>
      </c>
      <c r="V4104" s="9">
        <f t="shared" si="454"/>
        <v>2016</v>
      </c>
      <c r="W4104" s="6">
        <f t="shared" si="453"/>
        <v>42505.848067129627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H4105" t="s">
        <v>8224</v>
      </c>
      <c r="I4105" t="s">
        <v>8246</v>
      </c>
      <c r="K4105">
        <v>1440613920</v>
      </c>
      <c r="L4105">
        <v>1435953566</v>
      </c>
      <c r="M4105" t="b">
        <v>0</v>
      </c>
      <c r="N4105">
        <v>6</v>
      </c>
      <c r="O4105" s="9">
        <f t="shared" si="448"/>
        <v>10</v>
      </c>
      <c r="P4105" s="12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t="b">
        <v>0</v>
      </c>
      <c r="T4105" t="s">
        <v>8271</v>
      </c>
      <c r="U4105" s="6">
        <f t="shared" si="452"/>
        <v>42188.83293981482</v>
      </c>
      <c r="V4105" s="9">
        <f t="shared" si="454"/>
        <v>2015</v>
      </c>
      <c r="W4105" s="6">
        <f t="shared" si="453"/>
        <v>42242.772222222222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H4106" t="s">
        <v>8226</v>
      </c>
      <c r="I4106" t="s">
        <v>8248</v>
      </c>
      <c r="K4106">
        <v>1477550434</v>
      </c>
      <c r="L4106">
        <v>1474958434</v>
      </c>
      <c r="M4106" t="b">
        <v>0</v>
      </c>
      <c r="N4106">
        <v>14</v>
      </c>
      <c r="O4106" s="9">
        <f t="shared" si="448"/>
        <v>21.366666666666667</v>
      </c>
      <c r="P4106" s="12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t="b">
        <v>0</v>
      </c>
      <c r="T4106" t="s">
        <v>8271</v>
      </c>
      <c r="U4106" s="6">
        <f t="shared" si="452"/>
        <v>42640.278171296297</v>
      </c>
      <c r="V4106" s="9">
        <f t="shared" si="454"/>
        <v>2016</v>
      </c>
      <c r="W4106" s="6">
        <f t="shared" si="453"/>
        <v>42670.278171296297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H4107" t="s">
        <v>8238</v>
      </c>
      <c r="I4107" t="s">
        <v>8256</v>
      </c>
      <c r="K4107">
        <v>1482711309</v>
      </c>
      <c r="L4107">
        <v>1479860109</v>
      </c>
      <c r="M4107" t="b">
        <v>0</v>
      </c>
      <c r="N4107">
        <v>6</v>
      </c>
      <c r="O4107" s="9">
        <f t="shared" si="448"/>
        <v>6.9696969696969697</v>
      </c>
      <c r="P4107" s="12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t="b">
        <v>0</v>
      </c>
      <c r="T4107" t="s">
        <v>8271</v>
      </c>
      <c r="U4107" s="6">
        <f t="shared" si="452"/>
        <v>42697.010520833333</v>
      </c>
      <c r="V4107" s="9">
        <f t="shared" si="454"/>
        <v>2016</v>
      </c>
      <c r="W4107" s="6">
        <f t="shared" si="453"/>
        <v>42730.010520833333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H4108" t="s">
        <v>8224</v>
      </c>
      <c r="I4108" t="s">
        <v>8246</v>
      </c>
      <c r="K4108">
        <v>1427936400</v>
      </c>
      <c r="L4108">
        <v>1424221866</v>
      </c>
      <c r="M4108" t="b">
        <v>0</v>
      </c>
      <c r="N4108">
        <v>33</v>
      </c>
      <c r="O4108" s="9">
        <f t="shared" si="448"/>
        <v>70.599999999999994</v>
      </c>
      <c r="P4108" s="12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t="b">
        <v>0</v>
      </c>
      <c r="T4108" t="s">
        <v>8271</v>
      </c>
      <c r="U4108" s="6">
        <f t="shared" si="452"/>
        <v>42053.049375000002</v>
      </c>
      <c r="V4108" s="9">
        <f t="shared" si="454"/>
        <v>2015</v>
      </c>
      <c r="W4108" s="6">
        <f t="shared" si="453"/>
        <v>42096.041666666672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H4109" t="s">
        <v>8224</v>
      </c>
      <c r="I4109" t="s">
        <v>8246</v>
      </c>
      <c r="K4109">
        <v>1411596001</v>
      </c>
      <c r="L4109">
        <v>1409608801</v>
      </c>
      <c r="M4109" t="b">
        <v>0</v>
      </c>
      <c r="N4109">
        <v>4</v>
      </c>
      <c r="O4109" s="9">
        <f t="shared" si="448"/>
        <v>2.0499999999999998</v>
      </c>
      <c r="P4109" s="12">
        <f t="shared" si="449"/>
        <v>10.25</v>
      </c>
      <c r="Q4109" t="str">
        <f t="shared" si="450"/>
        <v>theater</v>
      </c>
      <c r="R4109" t="str">
        <f t="shared" si="451"/>
        <v>plays</v>
      </c>
      <c r="S4109" t="b">
        <v>0</v>
      </c>
      <c r="T4109" t="s">
        <v>8271</v>
      </c>
      <c r="U4109" s="6">
        <f t="shared" si="452"/>
        <v>41883.916678240741</v>
      </c>
      <c r="V4109" s="9">
        <f t="shared" si="454"/>
        <v>2014</v>
      </c>
      <c r="W4109" s="6">
        <f t="shared" si="453"/>
        <v>41906.916678240741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H4110" t="s">
        <v>8224</v>
      </c>
      <c r="I4110" t="s">
        <v>8246</v>
      </c>
      <c r="K4110">
        <v>1488517200</v>
      </c>
      <c r="L4110">
        <v>1485909937</v>
      </c>
      <c r="M4110" t="b">
        <v>0</v>
      </c>
      <c r="N4110">
        <v>1</v>
      </c>
      <c r="O4110" s="9">
        <f t="shared" si="448"/>
        <v>1.9666666666666666</v>
      </c>
      <c r="P4110" s="12">
        <f t="shared" si="449"/>
        <v>59</v>
      </c>
      <c r="Q4110" t="str">
        <f t="shared" si="450"/>
        <v>theater</v>
      </c>
      <c r="R4110" t="str">
        <f t="shared" si="451"/>
        <v>plays</v>
      </c>
      <c r="S4110" t="b">
        <v>0</v>
      </c>
      <c r="T4110" t="s">
        <v>8271</v>
      </c>
      <c r="U4110" s="6">
        <f t="shared" si="452"/>
        <v>42767.031678240739</v>
      </c>
      <c r="V4110" s="9">
        <f t="shared" si="454"/>
        <v>2017</v>
      </c>
      <c r="W4110" s="6">
        <f t="shared" si="453"/>
        <v>42797.208333333328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H4111" t="s">
        <v>8225</v>
      </c>
      <c r="I4111" t="s">
        <v>8247</v>
      </c>
      <c r="K4111">
        <v>1448805404</v>
      </c>
      <c r="L4111">
        <v>1446209804</v>
      </c>
      <c r="M4111" t="b">
        <v>0</v>
      </c>
      <c r="N4111">
        <v>0</v>
      </c>
      <c r="O4111" s="9">
        <f t="shared" si="448"/>
        <v>0</v>
      </c>
      <c r="P4111" s="12">
        <f t="shared" si="449"/>
        <v>0</v>
      </c>
      <c r="Q4111" t="str">
        <f t="shared" si="450"/>
        <v>theater</v>
      </c>
      <c r="R4111" t="str">
        <f t="shared" si="451"/>
        <v>plays</v>
      </c>
      <c r="S4111" t="b">
        <v>0</v>
      </c>
      <c r="T4111" t="s">
        <v>8271</v>
      </c>
      <c r="U4111" s="6">
        <f t="shared" si="452"/>
        <v>42307.539398148147</v>
      </c>
      <c r="V4111" s="9">
        <f t="shared" si="454"/>
        <v>2015</v>
      </c>
      <c r="W4111" s="6">
        <f t="shared" si="453"/>
        <v>42337.581064814818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H4112" t="s">
        <v>8225</v>
      </c>
      <c r="I4112" t="s">
        <v>8247</v>
      </c>
      <c r="K4112">
        <v>1469113351</v>
      </c>
      <c r="L4112">
        <v>1463929351</v>
      </c>
      <c r="M4112" t="b">
        <v>0</v>
      </c>
      <c r="N4112">
        <v>6</v>
      </c>
      <c r="O4112" s="9">
        <f t="shared" si="448"/>
        <v>28.666666666666668</v>
      </c>
      <c r="P4112" s="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t="b">
        <v>0</v>
      </c>
      <c r="T4112" t="s">
        <v>8271</v>
      </c>
      <c r="U4112" s="6">
        <f t="shared" si="452"/>
        <v>42512.626747685186</v>
      </c>
      <c r="V4112" s="9">
        <f t="shared" si="454"/>
        <v>2016</v>
      </c>
      <c r="W4112" s="6">
        <f t="shared" si="453"/>
        <v>42572.626747685186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H4113" t="s">
        <v>8224</v>
      </c>
      <c r="I4113" t="s">
        <v>8246</v>
      </c>
      <c r="K4113">
        <v>1424747740</v>
      </c>
      <c r="L4113">
        <v>1422155740</v>
      </c>
      <c r="M4113" t="b">
        <v>0</v>
      </c>
      <c r="N4113">
        <v>6</v>
      </c>
      <c r="O4113" s="9">
        <f t="shared" si="448"/>
        <v>3.1333333333333333</v>
      </c>
      <c r="P4113" s="12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t="b">
        <v>0</v>
      </c>
      <c r="T4113" t="s">
        <v>8271</v>
      </c>
      <c r="U4113" s="6">
        <f t="shared" si="452"/>
        <v>42029.135879629626</v>
      </c>
      <c r="V4113" s="9">
        <f t="shared" si="454"/>
        <v>2015</v>
      </c>
      <c r="W4113" s="6">
        <f t="shared" si="453"/>
        <v>42059.135879629626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H4114" t="s">
        <v>8241</v>
      </c>
      <c r="I4114" t="s">
        <v>8249</v>
      </c>
      <c r="K4114">
        <v>1456617600</v>
      </c>
      <c r="L4114">
        <v>1454280186</v>
      </c>
      <c r="M4114" t="b">
        <v>0</v>
      </c>
      <c r="N4114">
        <v>1</v>
      </c>
      <c r="O4114" s="9">
        <f t="shared" si="448"/>
        <v>0.04</v>
      </c>
      <c r="P4114" s="12">
        <f t="shared" si="449"/>
        <v>1</v>
      </c>
      <c r="Q4114" t="str">
        <f t="shared" si="450"/>
        <v>theater</v>
      </c>
      <c r="R4114" t="str">
        <f t="shared" si="451"/>
        <v>plays</v>
      </c>
      <c r="S4114" t="b">
        <v>0</v>
      </c>
      <c r="T4114" t="s">
        <v>8271</v>
      </c>
      <c r="U4114" s="6">
        <f t="shared" si="452"/>
        <v>42400.946597222224</v>
      </c>
      <c r="V4114" s="9">
        <f t="shared" si="454"/>
        <v>2016</v>
      </c>
      <c r="W4114" s="6">
        <f t="shared" si="453"/>
        <v>42428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H4115" t="s">
        <v>8224</v>
      </c>
      <c r="I4115" t="s">
        <v>8246</v>
      </c>
      <c r="K4115">
        <v>1452234840</v>
      </c>
      <c r="L4115">
        <v>1450619123</v>
      </c>
      <c r="M4115" t="b">
        <v>0</v>
      </c>
      <c r="N4115">
        <v>3</v>
      </c>
      <c r="O4115" s="9">
        <f t="shared" si="448"/>
        <v>0.2</v>
      </c>
      <c r="P4115" s="12">
        <f t="shared" si="449"/>
        <v>1</v>
      </c>
      <c r="Q4115" t="str">
        <f t="shared" si="450"/>
        <v>theater</v>
      </c>
      <c r="R4115" t="str">
        <f t="shared" si="451"/>
        <v>plays</v>
      </c>
      <c r="S4115" t="b">
        <v>0</v>
      </c>
      <c r="T4115" t="s">
        <v>8271</v>
      </c>
      <c r="U4115" s="6">
        <f t="shared" si="452"/>
        <v>42358.573182870372</v>
      </c>
      <c r="V4115" s="9">
        <f t="shared" si="454"/>
        <v>2015</v>
      </c>
      <c r="W4115" s="6">
        <f t="shared" si="453"/>
        <v>42377.273611111115</v>
      </c>
    </row>
  </sheetData>
  <autoFilter ref="A1:W4115" xr:uid="{932E1E5F-829A-3948-B75B-3ABF11F0E82C}"/>
  <conditionalFormatting sqref="F1:F1048576">
    <cfRule type="cellIs" dxfId="12" priority="2" operator="equal">
      <formula>"live"</formula>
    </cfRule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C473-7225-EC4C-B94E-84B1C91C7A6E}">
  <dimension ref="A1:F14"/>
  <sheetViews>
    <sheetView tabSelected="1" workbookViewId="0">
      <selection activeCell="B19" sqref="B19"/>
    </sheetView>
  </sheetViews>
  <sheetFormatPr baseColWidth="10" defaultRowHeight="15" x14ac:dyDescent="0.2"/>
  <cols>
    <col min="1" max="1" width="15" bestFit="1" customWidth="1"/>
    <col min="2" max="2" width="8.83203125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3" t="s">
        <v>8223</v>
      </c>
      <c r="B1" t="s">
        <v>8325</v>
      </c>
    </row>
    <row r="3" spans="1:6" x14ac:dyDescent="0.2">
      <c r="A3" s="13" t="s">
        <v>8327</v>
      </c>
      <c r="B3" s="13" t="s">
        <v>8326</v>
      </c>
    </row>
    <row r="4" spans="1:6" x14ac:dyDescent="0.2">
      <c r="A4" s="13" t="s">
        <v>8314</v>
      </c>
      <c r="B4" t="s">
        <v>8219</v>
      </c>
      <c r="C4" t="s">
        <v>8221</v>
      </c>
      <c r="D4" t="s">
        <v>8220</v>
      </c>
      <c r="E4" t="s">
        <v>8222</v>
      </c>
      <c r="F4" t="s">
        <v>8324</v>
      </c>
    </row>
    <row r="5" spans="1:6" x14ac:dyDescent="0.2">
      <c r="A5" s="14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14" t="s">
        <v>8316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14" t="s">
        <v>8317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14" t="s">
        <v>8318</v>
      </c>
      <c r="B8" s="7"/>
      <c r="C8" s="7"/>
      <c r="D8" s="7">
        <v>24</v>
      </c>
      <c r="E8" s="7"/>
      <c r="F8" s="7">
        <v>24</v>
      </c>
    </row>
    <row r="9" spans="1:6" x14ac:dyDescent="0.2">
      <c r="A9" s="14" t="s">
        <v>8319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14" t="s">
        <v>8320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14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14" t="s">
        <v>8322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14" t="s">
        <v>8323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14" t="s">
        <v>8324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6DCF1-250C-F44A-A944-6D46A656EF7D}">
  <dimension ref="A1:F47"/>
  <sheetViews>
    <sheetView workbookViewId="0">
      <selection activeCell="G25" sqref="G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3" t="s">
        <v>8223</v>
      </c>
      <c r="B1" t="s">
        <v>8325</v>
      </c>
    </row>
    <row r="2" spans="1:6" x14ac:dyDescent="0.2">
      <c r="A2" s="13" t="s">
        <v>8313</v>
      </c>
      <c r="B2" t="s">
        <v>8325</v>
      </c>
    </row>
    <row r="4" spans="1:6" x14ac:dyDescent="0.2">
      <c r="A4" s="13" t="s">
        <v>8328</v>
      </c>
      <c r="B4" s="13" t="s">
        <v>8326</v>
      </c>
    </row>
    <row r="5" spans="1:6" x14ac:dyDescent="0.2">
      <c r="A5" s="13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</row>
    <row r="6" spans="1:6" x14ac:dyDescent="0.2">
      <c r="A6" s="14" t="s">
        <v>8349</v>
      </c>
      <c r="B6" s="7"/>
      <c r="C6" s="7">
        <v>100</v>
      </c>
      <c r="D6" s="7"/>
      <c r="E6" s="7"/>
      <c r="F6" s="7">
        <v>100</v>
      </c>
    </row>
    <row r="7" spans="1:6" x14ac:dyDescent="0.2">
      <c r="A7" s="14" t="s">
        <v>8350</v>
      </c>
      <c r="B7" s="7"/>
      <c r="C7" s="7"/>
      <c r="D7" s="7">
        <v>20</v>
      </c>
      <c r="E7" s="7"/>
      <c r="F7" s="7">
        <v>20</v>
      </c>
    </row>
    <row r="8" spans="1:6" x14ac:dyDescent="0.2">
      <c r="A8" s="14" t="s">
        <v>8351</v>
      </c>
      <c r="B8" s="7"/>
      <c r="C8" s="7"/>
      <c r="D8" s="7">
        <v>24</v>
      </c>
      <c r="E8" s="7"/>
      <c r="F8" s="7">
        <v>24</v>
      </c>
    </row>
    <row r="9" spans="1:6" x14ac:dyDescent="0.2">
      <c r="A9" s="14" t="s">
        <v>8352</v>
      </c>
      <c r="B9" s="7"/>
      <c r="C9" s="7">
        <v>40</v>
      </c>
      <c r="D9" s="7"/>
      <c r="E9" s="7"/>
      <c r="F9" s="7">
        <v>40</v>
      </c>
    </row>
    <row r="10" spans="1:6" x14ac:dyDescent="0.2">
      <c r="A10" s="14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">
      <c r="A11" s="14" t="s">
        <v>8354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14" t="s">
        <v>8355</v>
      </c>
      <c r="B12" s="7"/>
      <c r="C12" s="7">
        <v>80</v>
      </c>
      <c r="D12" s="7"/>
      <c r="E12" s="7"/>
      <c r="F12" s="7">
        <v>80</v>
      </c>
    </row>
    <row r="13" spans="1:6" x14ac:dyDescent="0.2">
      <c r="A13" s="14" t="s">
        <v>8356</v>
      </c>
      <c r="B13" s="7">
        <v>40</v>
      </c>
      <c r="C13" s="7"/>
      <c r="D13" s="7"/>
      <c r="E13" s="7"/>
      <c r="F13" s="7">
        <v>40</v>
      </c>
    </row>
    <row r="14" spans="1:6" x14ac:dyDescent="0.2">
      <c r="A14" s="14" t="s">
        <v>8357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14" t="s">
        <v>8358</v>
      </c>
      <c r="B15" s="7"/>
      <c r="C15" s="7">
        <v>40</v>
      </c>
      <c r="D15" s="7"/>
      <c r="E15" s="7"/>
      <c r="F15" s="7">
        <v>40</v>
      </c>
    </row>
    <row r="16" spans="1:6" x14ac:dyDescent="0.2">
      <c r="A16" s="14" t="s">
        <v>8359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14" t="s">
        <v>8360</v>
      </c>
      <c r="B17" s="7"/>
      <c r="C17" s="7">
        <v>20</v>
      </c>
      <c r="D17" s="7"/>
      <c r="E17" s="7"/>
      <c r="F17" s="7">
        <v>20</v>
      </c>
    </row>
    <row r="18" spans="1:6" x14ac:dyDescent="0.2">
      <c r="A18" s="14" t="s">
        <v>8361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14" t="s">
        <v>8362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14" t="s">
        <v>8363</v>
      </c>
      <c r="B20" s="7"/>
      <c r="C20" s="7">
        <v>60</v>
      </c>
      <c r="D20" s="7"/>
      <c r="E20" s="7"/>
      <c r="F20" s="7">
        <v>60</v>
      </c>
    </row>
    <row r="21" spans="1:6" x14ac:dyDescent="0.2">
      <c r="A21" s="14" t="s">
        <v>8364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14" t="s">
        <v>8365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14" t="s">
        <v>8366</v>
      </c>
      <c r="B23" s="7"/>
      <c r="C23" s="7">
        <v>40</v>
      </c>
      <c r="D23" s="7"/>
      <c r="E23" s="7"/>
      <c r="F23" s="7">
        <v>40</v>
      </c>
    </row>
    <row r="24" spans="1:6" x14ac:dyDescent="0.2">
      <c r="A24" s="14" t="s">
        <v>8367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14" t="s">
        <v>8368</v>
      </c>
      <c r="B25" s="7"/>
      <c r="C25" s="7">
        <v>20</v>
      </c>
      <c r="D25" s="7"/>
      <c r="E25" s="7"/>
      <c r="F25" s="7">
        <v>20</v>
      </c>
    </row>
    <row r="26" spans="1:6" x14ac:dyDescent="0.2">
      <c r="A26" s="14" t="s">
        <v>8369</v>
      </c>
      <c r="B26" s="7">
        <v>60</v>
      </c>
      <c r="C26" s="7"/>
      <c r="D26" s="7"/>
      <c r="E26" s="7"/>
      <c r="F26" s="7">
        <v>60</v>
      </c>
    </row>
    <row r="27" spans="1:6" x14ac:dyDescent="0.2">
      <c r="A27" s="14" t="s">
        <v>8370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14" t="s">
        <v>8371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14" t="s">
        <v>8372</v>
      </c>
      <c r="B29" s="7"/>
      <c r="C29" s="7">
        <v>20</v>
      </c>
      <c r="D29" s="7"/>
      <c r="E29" s="7"/>
      <c r="F29" s="7">
        <v>20</v>
      </c>
    </row>
    <row r="30" spans="1:6" x14ac:dyDescent="0.2">
      <c r="A30" s="14" t="s">
        <v>8373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14" t="s">
        <v>8374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14" t="s">
        <v>8375</v>
      </c>
      <c r="B32" s="7">
        <v>20</v>
      </c>
      <c r="C32" s="7"/>
      <c r="D32" s="7"/>
      <c r="E32" s="7"/>
      <c r="F32" s="7">
        <v>20</v>
      </c>
    </row>
    <row r="33" spans="1:6" x14ac:dyDescent="0.2">
      <c r="A33" s="14" t="s">
        <v>8376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4" t="s">
        <v>8377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14" t="s">
        <v>8378</v>
      </c>
      <c r="B35" s="7"/>
      <c r="C35" s="7"/>
      <c r="D35" s="7">
        <v>40</v>
      </c>
      <c r="E35" s="7"/>
      <c r="F35" s="7">
        <v>40</v>
      </c>
    </row>
    <row r="36" spans="1:6" x14ac:dyDescent="0.2">
      <c r="A36" s="14" t="s">
        <v>8379</v>
      </c>
      <c r="B36" s="7">
        <v>60</v>
      </c>
      <c r="C36" s="7"/>
      <c r="D36" s="7"/>
      <c r="E36" s="7"/>
      <c r="F36" s="7">
        <v>60</v>
      </c>
    </row>
    <row r="37" spans="1:6" x14ac:dyDescent="0.2">
      <c r="A37" s="14" t="s">
        <v>8380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14" t="s">
        <v>8381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14" t="s">
        <v>8382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14" t="s">
        <v>8383</v>
      </c>
      <c r="B40" s="7">
        <v>80</v>
      </c>
      <c r="C40" s="7"/>
      <c r="D40" s="7"/>
      <c r="E40" s="7"/>
      <c r="F40" s="7">
        <v>80</v>
      </c>
    </row>
    <row r="41" spans="1:6" x14ac:dyDescent="0.2">
      <c r="A41" s="14" t="s">
        <v>8384</v>
      </c>
      <c r="B41" s="7">
        <v>60</v>
      </c>
      <c r="C41" s="7"/>
      <c r="D41" s="7"/>
      <c r="E41" s="7"/>
      <c r="F41" s="7">
        <v>60</v>
      </c>
    </row>
    <row r="42" spans="1:6" x14ac:dyDescent="0.2">
      <c r="A42" s="14" t="s">
        <v>8385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14" t="s">
        <v>8386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14" t="s">
        <v>8387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14" t="s">
        <v>8388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14" t="s">
        <v>8389</v>
      </c>
      <c r="B46" s="7"/>
      <c r="C46" s="7"/>
      <c r="D46" s="7">
        <v>20</v>
      </c>
      <c r="E46" s="7"/>
      <c r="F46" s="7">
        <v>20</v>
      </c>
    </row>
    <row r="47" spans="1:6" x14ac:dyDescent="0.2">
      <c r="A47" s="14" t="s">
        <v>8324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6E5E2-80DB-B64F-B9CF-CDD60DABB93F}">
  <dimension ref="A1:F18"/>
  <sheetViews>
    <sheetView workbookViewId="0">
      <selection activeCell="D4" sqref="D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3" t="s">
        <v>8313</v>
      </c>
      <c r="B1" t="s">
        <v>8325</v>
      </c>
    </row>
    <row r="2" spans="1:6" x14ac:dyDescent="0.2">
      <c r="A2" s="13" t="s">
        <v>8329</v>
      </c>
      <c r="B2" t="s">
        <v>8325</v>
      </c>
    </row>
    <row r="4" spans="1:6" x14ac:dyDescent="0.2">
      <c r="A4" s="13" t="s">
        <v>8328</v>
      </c>
      <c r="B4" s="13" t="s">
        <v>8326</v>
      </c>
    </row>
    <row r="5" spans="1:6" x14ac:dyDescent="0.2">
      <c r="A5" s="13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</row>
    <row r="6" spans="1:6" x14ac:dyDescent="0.2">
      <c r="A6" s="15" t="s">
        <v>8390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5" t="s">
        <v>8391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5" t="s">
        <v>8392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5" t="s">
        <v>8393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5" t="s">
        <v>8394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5" t="s">
        <v>8395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5" t="s">
        <v>8396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5" t="s">
        <v>8397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5" t="s">
        <v>8398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5" t="s">
        <v>8399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5" t="s">
        <v>8400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5" t="s">
        <v>8401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5" t="s">
        <v>8324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sortState xmlns:xlrd2="http://schemas.microsoft.com/office/spreadsheetml/2017/richdata2" columnSort="1" ref="A4:F18">
    <sortCondition descending="1"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8D1C4-0278-5E4B-8B6A-FFA8D418B552}">
  <dimension ref="A1:L15"/>
  <sheetViews>
    <sheetView workbookViewId="0">
      <pane ySplit="1" topLeftCell="A2" activePane="bottomLeft" state="frozen"/>
      <selection pane="bottomLeft" activeCell="M12" sqref="M1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12" x14ac:dyDescent="0.2">
      <c r="A1" t="s">
        <v>8330</v>
      </c>
      <c r="B1" t="s">
        <v>8331</v>
      </c>
      <c r="C1" t="s">
        <v>8332</v>
      </c>
      <c r="D1" t="s">
        <v>8333</v>
      </c>
      <c r="E1" t="s">
        <v>8334</v>
      </c>
      <c r="F1" t="s">
        <v>8335</v>
      </c>
      <c r="G1" t="s">
        <v>8336</v>
      </c>
      <c r="H1" t="s">
        <v>8337</v>
      </c>
    </row>
    <row r="2" spans="1:12" x14ac:dyDescent="0.2">
      <c r="A2" t="s">
        <v>8338</v>
      </c>
      <c r="B2">
        <f>COUNTIFS('Raw Data'!$D$2:$D$4115,"&lt;1000",'Raw Data'!$F$2:$F$4115,"successful")</f>
        <v>322</v>
      </c>
      <c r="C2">
        <f>COUNTIFS('Raw Data'!$D$2:$D$4115,"&lt;1000",'Raw Data'!$F$2:$F$4115,"failed")</f>
        <v>113</v>
      </c>
      <c r="D2">
        <f>COUNTIFS('Raw Data'!$D$2:$D$4115,"&lt;1000",'Raw Data'!$F$2:$F$4115,"canceled")</f>
        <v>18</v>
      </c>
      <c r="E2">
        <f>SUM(B2:D2)</f>
        <v>453</v>
      </c>
      <c r="F2" s="16">
        <f>B2/$E2</f>
        <v>0.71081677704194257</v>
      </c>
      <c r="G2" s="16">
        <f t="shared" ref="G2:H13" si="0">C2/$E2</f>
        <v>0.24944812362030905</v>
      </c>
      <c r="H2" s="16">
        <f t="shared" si="0"/>
        <v>3.9735099337748346E-2</v>
      </c>
    </row>
    <row r="3" spans="1:12" x14ac:dyDescent="0.2">
      <c r="A3" t="s">
        <v>8339</v>
      </c>
      <c r="B3">
        <f>COUNTIFS('Raw Data'!$D$2:$D$4115,"&gt;=1000",'Raw Data'!$D$2:$D$4115,"&lt;5000",'Raw Data'!$F$2:$F$4115,"successful")</f>
        <v>932</v>
      </c>
      <c r="C3">
        <f>COUNTIFS('Raw Data'!$D$2:$D$4115,"&gt;=1000",'Raw Data'!$D$2:$D$4115,"&lt;5000",'Raw Data'!$F$2:$F$4115,"failed")</f>
        <v>420</v>
      </c>
      <c r="D3">
        <f>COUNTIFS('Raw Data'!$D$2:$D$4115,"&gt;=1000",'Raw Data'!$D$2:$D$4115,"&lt;5000",'Raw Data'!$F$2:$F$4115,"canceled")</f>
        <v>60</v>
      </c>
      <c r="E3">
        <f t="shared" ref="E3:E13" si="1">SUM(B3:D3)</f>
        <v>1412</v>
      </c>
      <c r="F3" s="16">
        <f t="shared" ref="F3:F13" si="2">B3/$E3</f>
        <v>0.66005665722379603</v>
      </c>
      <c r="G3" s="16">
        <f t="shared" si="0"/>
        <v>0.29745042492917845</v>
      </c>
      <c r="H3" s="16">
        <f t="shared" si="0"/>
        <v>4.2492917847025496E-2</v>
      </c>
    </row>
    <row r="4" spans="1:12" x14ac:dyDescent="0.2">
      <c r="A4" t="s">
        <v>8340</v>
      </c>
      <c r="B4">
        <f>COUNTIFS('Raw Data'!$D$2:$D$4115,"&gt;=5000",'Raw Data'!$D$2:$D$4115,"&lt;10000",'Raw Data'!$F$2:$F$4115,"successful")</f>
        <v>381</v>
      </c>
      <c r="C4">
        <f>COUNTIFS('Raw Data'!$D$2:$D$4115,"&gt;=5000",'Raw Data'!$D$2:$D$4115,"&lt;10000",'Raw Data'!$F$2:$F$4115,"failed")</f>
        <v>283</v>
      </c>
      <c r="D4">
        <f>COUNTIFS('Raw Data'!$D$2:$D$4115,"&gt;=5000",'Raw Data'!$D$2:$D$4115,"&lt;10000",'Raw Data'!$F$2:$F$4115,"canceled")</f>
        <v>52</v>
      </c>
      <c r="E4">
        <f t="shared" si="1"/>
        <v>716</v>
      </c>
      <c r="F4" s="16">
        <f t="shared" si="2"/>
        <v>0.53212290502793291</v>
      </c>
      <c r="G4" s="16">
        <f t="shared" si="0"/>
        <v>0.39525139664804471</v>
      </c>
      <c r="H4" s="16">
        <f t="shared" si="0"/>
        <v>7.2625698324022353E-2</v>
      </c>
    </row>
    <row r="5" spans="1:12" x14ac:dyDescent="0.2">
      <c r="A5" t="s">
        <v>8341</v>
      </c>
      <c r="B5">
        <f>COUNTIFS('Raw Data'!$D$2:$D$4115,"&gt;=10000",'Raw Data'!$D$2:$D$4115,"&lt;15000",'Raw Data'!$F$2:$F$4115,"successful")</f>
        <v>168</v>
      </c>
      <c r="C5">
        <f>COUNTIFS('Raw Data'!$D$2:$D$4115,"&gt;=10000",'Raw Data'!$D$2:$D$4115,"&lt;15000",'Raw Data'!$F$2:$F$4115,"failed")</f>
        <v>144</v>
      </c>
      <c r="D5">
        <f>COUNTIFS('Raw Data'!$D$2:$D$4115,"&gt;=10000",'Raw Data'!$D$2:$D$4115,"&lt;15000",'Raw Data'!$F$2:$F$4115,"canceled")</f>
        <v>40</v>
      </c>
      <c r="E5">
        <f t="shared" si="1"/>
        <v>352</v>
      </c>
      <c r="F5" s="16">
        <f t="shared" si="2"/>
        <v>0.47727272727272729</v>
      </c>
      <c r="G5" s="16">
        <f t="shared" si="0"/>
        <v>0.40909090909090912</v>
      </c>
      <c r="H5" s="16">
        <f t="shared" si="0"/>
        <v>0.11363636363636363</v>
      </c>
    </row>
    <row r="6" spans="1:12" x14ac:dyDescent="0.2">
      <c r="A6" t="s">
        <v>8342</v>
      </c>
      <c r="B6">
        <f>COUNTIFS('Raw Data'!$D$2:$D$4115,"&gt;=15000",'Raw Data'!$D$2:$D$4115,"&lt;20000",'Raw Data'!$F$2:$F$4115,"successful")</f>
        <v>94</v>
      </c>
      <c r="C6">
        <f>COUNTIFS('Raw Data'!$D$2:$D$4115,"&gt;=15000",'Raw Data'!$D$2:$D$4115,"&lt;20000",'Raw Data'!$F$2:$F$4115,"failed")</f>
        <v>90</v>
      </c>
      <c r="D6">
        <f>COUNTIFS('Raw Data'!$D$2:$D$4115,"&gt;=15000",'Raw Data'!$D$2:$D$4115,"&lt;20000",'Raw Data'!$F$2:$F$4115,"canceled")</f>
        <v>17</v>
      </c>
      <c r="E6">
        <f t="shared" si="1"/>
        <v>201</v>
      </c>
      <c r="F6" s="16">
        <f t="shared" si="2"/>
        <v>0.46766169154228854</v>
      </c>
      <c r="G6" s="16">
        <f t="shared" si="0"/>
        <v>0.44776119402985076</v>
      </c>
      <c r="H6" s="16">
        <f t="shared" si="0"/>
        <v>8.45771144278607E-2</v>
      </c>
    </row>
    <row r="7" spans="1:12" x14ac:dyDescent="0.2">
      <c r="A7" t="s">
        <v>8343</v>
      </c>
      <c r="B7">
        <f>COUNTIFS('Raw Data'!$D$2:$D$4115,"&gt;=20000",'Raw Data'!$D$2:$D$4115,"&lt;25000",'Raw Data'!$F$2:$F$4115,"successful")</f>
        <v>62</v>
      </c>
      <c r="C7">
        <f>COUNTIFS('Raw Data'!$D$2:$D$4115,"&gt;=20000",'Raw Data'!$D$2:$D$4115,"&lt;25000",'Raw Data'!$F$2:$F$4115,"failed")</f>
        <v>72</v>
      </c>
      <c r="D7">
        <f>COUNTIFS('Raw Data'!$D$2:$D$4115,"&gt;=20000",'Raw Data'!$D$2:$D$4115,"&lt;25000",'Raw Data'!$F$2:$F$4115,"canceled")</f>
        <v>14</v>
      </c>
      <c r="E7">
        <f t="shared" si="1"/>
        <v>148</v>
      </c>
      <c r="F7" s="16">
        <f t="shared" si="2"/>
        <v>0.41891891891891891</v>
      </c>
      <c r="G7" s="16">
        <f t="shared" si="0"/>
        <v>0.48648648648648651</v>
      </c>
      <c r="H7" s="16">
        <f t="shared" si="0"/>
        <v>9.45945945945946E-2</v>
      </c>
      <c r="L7" t="s">
        <v>8402</v>
      </c>
    </row>
    <row r="8" spans="1:12" x14ac:dyDescent="0.2">
      <c r="A8" t="s">
        <v>8344</v>
      </c>
      <c r="B8">
        <f>COUNTIFS('Raw Data'!$D$2:$D$4115,"&gt;=25000",'Raw Data'!$D$2:$D$4115,"&lt;30000",'Raw Data'!$F$2:$F$4115,"successful")</f>
        <v>55</v>
      </c>
      <c r="C8">
        <f>COUNTIFS('Raw Data'!$D$2:$D$4115,"&gt;=25000",'Raw Data'!$D$2:$D$4115,"&lt;30000",'Raw Data'!$F$2:$F$4115,"failed")</f>
        <v>64</v>
      </c>
      <c r="D8">
        <f>COUNTIFS('Raw Data'!$D$2:$D$4115,"&gt;=25000",'Raw Data'!$D$2:$D$4115,"&lt;30000",'Raw Data'!$F$2:$F$4115,"canceled")</f>
        <v>18</v>
      </c>
      <c r="E8">
        <f t="shared" si="1"/>
        <v>137</v>
      </c>
      <c r="F8" s="16">
        <f t="shared" si="2"/>
        <v>0.40145985401459855</v>
      </c>
      <c r="G8" s="16">
        <f t="shared" si="0"/>
        <v>0.46715328467153283</v>
      </c>
      <c r="H8" s="16">
        <f t="shared" si="0"/>
        <v>0.13138686131386862</v>
      </c>
    </row>
    <row r="9" spans="1:12" x14ac:dyDescent="0.2">
      <c r="A9" t="s">
        <v>8345</v>
      </c>
      <c r="B9">
        <f>COUNTIFS('Raw Data'!$D$2:$D$4115,"&gt;=30000",'Raw Data'!$D$2:$D$4115,"&lt;35000",'Raw Data'!$F$2:$F$4115,"successful")</f>
        <v>32</v>
      </c>
      <c r="C9">
        <f>COUNTIFS('Raw Data'!$D$2:$D$4115,"&gt;=30000",'Raw Data'!$D$2:$D$4115,"&lt;35000",'Raw Data'!$F$2:$F$4115,"failed")</f>
        <v>37</v>
      </c>
      <c r="D9">
        <f>COUNTIFS('Raw Data'!$D$2:$D$4115,"&gt;=30000",'Raw Data'!$D$2:$D$4115,"&lt;35000",'Raw Data'!$F$2:$F$4115,"canceled")</f>
        <v>13</v>
      </c>
      <c r="E9">
        <f t="shared" si="1"/>
        <v>82</v>
      </c>
      <c r="F9" s="16">
        <f t="shared" si="2"/>
        <v>0.3902439024390244</v>
      </c>
      <c r="G9" s="16">
        <f t="shared" si="0"/>
        <v>0.45121951219512196</v>
      </c>
      <c r="H9" s="16">
        <f t="shared" si="0"/>
        <v>0.15853658536585366</v>
      </c>
    </row>
    <row r="10" spans="1:12" x14ac:dyDescent="0.2">
      <c r="A10" t="s">
        <v>8346</v>
      </c>
      <c r="B10">
        <f>COUNTIFS('Raw Data'!$D$2:$D$4115,"&gt;=35000",'Raw Data'!$D$2:$D$4115,"&lt;40000",'Raw Data'!$F$2:$F$4115,"successful")</f>
        <v>26</v>
      </c>
      <c r="C10">
        <f>COUNTIFS('Raw Data'!$D$2:$D$4115,"&gt;=35000",'Raw Data'!$D$2:$D$4115,"&lt;40000",'Raw Data'!$F$2:$F$4115,"failed")</f>
        <v>22</v>
      </c>
      <c r="D10">
        <f>COUNTIFS('Raw Data'!$D$2:$D$4115,"&gt;=35000",'Raw Data'!$D$2:$D$4115,"&lt;40000",'Raw Data'!$F$2:$F$4115,"canceled")</f>
        <v>7</v>
      </c>
      <c r="E10">
        <f t="shared" si="1"/>
        <v>55</v>
      </c>
      <c r="F10" s="16">
        <f t="shared" si="2"/>
        <v>0.47272727272727272</v>
      </c>
      <c r="G10" s="16">
        <f t="shared" si="0"/>
        <v>0.4</v>
      </c>
      <c r="H10" s="16">
        <f t="shared" si="0"/>
        <v>0.12727272727272726</v>
      </c>
    </row>
    <row r="11" spans="1:12" x14ac:dyDescent="0.2">
      <c r="A11" t="s">
        <v>8347</v>
      </c>
      <c r="B11">
        <f>COUNTIFS('Raw Data'!$D$2:$D$4115,"&gt;=40000",'Raw Data'!$D$2:$D$4115,"&lt;45000",'Raw Data'!$F$2:$F$4115,"successful")</f>
        <v>21</v>
      </c>
      <c r="C11">
        <f>COUNTIFS('Raw Data'!$D$2:$D$4115,"&gt;=40000",'Raw Data'!$D$2:$D$4115,"&lt;45000",'Raw Data'!$F$2:$F$4115,"failed")</f>
        <v>16</v>
      </c>
      <c r="D11">
        <f>COUNTIFS('Raw Data'!$D$2:$D$4115,"&gt;=40000",'Raw Data'!$D$2:$D$4115,"&lt;45000",'Raw Data'!$F$2:$F$4115,"canceled")</f>
        <v>6</v>
      </c>
      <c r="E11">
        <f t="shared" si="1"/>
        <v>43</v>
      </c>
      <c r="F11" s="16">
        <f t="shared" si="2"/>
        <v>0.48837209302325579</v>
      </c>
      <c r="G11" s="16">
        <f t="shared" si="0"/>
        <v>0.37209302325581395</v>
      </c>
      <c r="H11" s="16">
        <f t="shared" si="0"/>
        <v>0.13953488372093023</v>
      </c>
    </row>
    <row r="12" spans="1:12" x14ac:dyDescent="0.2">
      <c r="A12" t="s">
        <v>8348</v>
      </c>
      <c r="B12">
        <f>COUNTIFS('Raw Data'!$D$2:$D$4115,"&gt;=45000",'Raw Data'!$D$2:$D$4115,"&lt;50000",'Raw Data'!$F$2:$F$4115,"successful")</f>
        <v>6</v>
      </c>
      <c r="C12">
        <f>COUNTIFS('Raw Data'!$D$2:$D$4115,"&gt;=45000",'Raw Data'!$D$2:$D$4115,"&lt;50000",'Raw Data'!$F$2:$F$4115,"failed")</f>
        <v>11</v>
      </c>
      <c r="D12">
        <f>COUNTIFS('Raw Data'!$D$2:$D$4115,"&gt;=45000",'Raw Data'!$D$2:$D$4115,"&lt;50000",'Raw Data'!$F$2:$F$4115,"canceled")</f>
        <v>4</v>
      </c>
      <c r="E12">
        <f t="shared" si="1"/>
        <v>21</v>
      </c>
      <c r="F12" s="16">
        <f t="shared" si="2"/>
        <v>0.2857142857142857</v>
      </c>
      <c r="G12" s="16">
        <f t="shared" si="0"/>
        <v>0.52380952380952384</v>
      </c>
      <c r="H12" s="16">
        <f t="shared" si="0"/>
        <v>0.19047619047619047</v>
      </c>
    </row>
    <row r="13" spans="1:12" x14ac:dyDescent="0.2">
      <c r="A13" t="s">
        <v>8403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 t="shared" si="1"/>
        <v>444</v>
      </c>
      <c r="F13" s="16">
        <f t="shared" si="2"/>
        <v>0.19369369369369369</v>
      </c>
      <c r="G13" s="16">
        <f t="shared" si="0"/>
        <v>0.58108108108108103</v>
      </c>
      <c r="H13" s="16">
        <f t="shared" si="0"/>
        <v>0.22522522522522523</v>
      </c>
    </row>
    <row r="15" spans="1:12" x14ac:dyDescent="0.2">
      <c r="A15" t="s">
        <v>8402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976F-77EC-E74C-A55F-644D413AF689}">
  <dimension ref="A1:L2185"/>
  <sheetViews>
    <sheetView showGridLines="0" zoomScale="113" workbookViewId="0">
      <selection activeCell="J20" sqref="J20"/>
    </sheetView>
  </sheetViews>
  <sheetFormatPr baseColWidth="10" defaultRowHeight="15" x14ac:dyDescent="0.2"/>
  <cols>
    <col min="1" max="1" width="6.33203125" customWidth="1"/>
    <col min="2" max="2" width="9.1640625" customWidth="1"/>
    <col min="3" max="3" width="4.6640625" customWidth="1"/>
    <col min="4" max="4" width="6.6640625" customWidth="1"/>
    <col min="5" max="5" width="7.5" customWidth="1"/>
    <col min="7" max="7" width="36.1640625" customWidth="1"/>
    <col min="11" max="11" width="12.5" customWidth="1"/>
  </cols>
  <sheetData>
    <row r="1" spans="1:11" x14ac:dyDescent="0.2">
      <c r="A1">
        <v>182</v>
      </c>
      <c r="B1" t="s">
        <v>8219</v>
      </c>
      <c r="D1">
        <v>0</v>
      </c>
      <c r="E1" t="s">
        <v>8221</v>
      </c>
      <c r="G1" t="s">
        <v>8422</v>
      </c>
      <c r="H1" s="17" t="s">
        <v>8406</v>
      </c>
      <c r="I1" s="17" t="s">
        <v>8407</v>
      </c>
    </row>
    <row r="2" spans="1:11" ht="16" x14ac:dyDescent="0.2">
      <c r="A2">
        <v>79</v>
      </c>
      <c r="B2" t="s">
        <v>8219</v>
      </c>
      <c r="D2">
        <v>1</v>
      </c>
      <c r="E2" t="s">
        <v>8221</v>
      </c>
      <c r="G2" t="s">
        <v>8404</v>
      </c>
      <c r="H2" s="18">
        <f>AVERAGE($A$1:$A$2185)</f>
        <v>194.42517162471395</v>
      </c>
      <c r="I2" s="18">
        <f>AVERAGE($D$1:$D$1530)</f>
        <v>17.709803921568628</v>
      </c>
      <c r="K2" s="19"/>
    </row>
    <row r="3" spans="1:11" ht="16" x14ac:dyDescent="0.2">
      <c r="A3">
        <v>35</v>
      </c>
      <c r="B3" t="s">
        <v>8219</v>
      </c>
      <c r="D3">
        <v>10</v>
      </c>
      <c r="E3" t="s">
        <v>8221</v>
      </c>
      <c r="G3" t="s">
        <v>8405</v>
      </c>
      <c r="H3">
        <f>MEDIAN($A$1:$A$2185)</f>
        <v>62</v>
      </c>
      <c r="I3">
        <f>MEDIAN($D$1:$D$1530)</f>
        <v>4</v>
      </c>
      <c r="K3" s="19"/>
    </row>
    <row r="4" spans="1:11" ht="16" x14ac:dyDescent="0.2">
      <c r="A4">
        <v>150</v>
      </c>
      <c r="B4" t="s">
        <v>8219</v>
      </c>
      <c r="D4">
        <v>0</v>
      </c>
      <c r="E4" t="s">
        <v>8221</v>
      </c>
      <c r="G4" t="s">
        <v>8408</v>
      </c>
      <c r="H4">
        <f>MIN($A$1:$A$2185)</f>
        <v>1</v>
      </c>
      <c r="I4">
        <f>MIN($D$1:$D$1530)</f>
        <v>0</v>
      </c>
      <c r="K4" s="19"/>
    </row>
    <row r="5" spans="1:11" x14ac:dyDescent="0.2">
      <c r="A5">
        <v>284</v>
      </c>
      <c r="B5" t="s">
        <v>8219</v>
      </c>
      <c r="D5">
        <v>7</v>
      </c>
      <c r="E5" t="s">
        <v>8221</v>
      </c>
      <c r="G5" t="s">
        <v>8409</v>
      </c>
      <c r="H5">
        <f>MAX($A$1:$A$2185)</f>
        <v>26457</v>
      </c>
      <c r="I5">
        <f>MAX($D$1:$D$1530)</f>
        <v>1293</v>
      </c>
    </row>
    <row r="6" spans="1:11" x14ac:dyDescent="0.2">
      <c r="A6">
        <v>47</v>
      </c>
      <c r="B6" t="s">
        <v>8219</v>
      </c>
      <c r="D6">
        <v>0</v>
      </c>
      <c r="E6" t="s">
        <v>8221</v>
      </c>
      <c r="G6" t="s">
        <v>8410</v>
      </c>
      <c r="H6">
        <f>_xlfn.VAR.P($A$1:$A$2185)</f>
        <v>712840.9867348104</v>
      </c>
      <c r="I6">
        <f>_xlfn.VAR.P($D$1:$D$1530)</f>
        <v>3773.2216685890044</v>
      </c>
    </row>
    <row r="7" spans="1:11" x14ac:dyDescent="0.2">
      <c r="A7">
        <v>58</v>
      </c>
      <c r="B7" t="s">
        <v>8219</v>
      </c>
      <c r="D7">
        <v>1</v>
      </c>
      <c r="E7" t="s">
        <v>8221</v>
      </c>
      <c r="G7" t="s">
        <v>8411</v>
      </c>
      <c r="H7">
        <f>_xlfn.STDEV.P($A$1:$A$2185)</f>
        <v>844.29910975602149</v>
      </c>
      <c r="I7">
        <f>_xlfn.STDEV.P($D$1:$D$1530)</f>
        <v>61.426555076684906</v>
      </c>
    </row>
    <row r="8" spans="1:11" x14ac:dyDescent="0.2">
      <c r="A8">
        <v>57</v>
      </c>
      <c r="B8" t="s">
        <v>8219</v>
      </c>
      <c r="D8">
        <v>2</v>
      </c>
      <c r="E8" t="s">
        <v>8221</v>
      </c>
    </row>
    <row r="9" spans="1:11" x14ac:dyDescent="0.2">
      <c r="A9">
        <v>12</v>
      </c>
      <c r="B9" t="s">
        <v>8219</v>
      </c>
      <c r="D9">
        <v>3</v>
      </c>
      <c r="E9" t="s">
        <v>8221</v>
      </c>
      <c r="G9" t="s">
        <v>8412</v>
      </c>
      <c r="H9">
        <f>_xlfn.QUARTILE.EXC($A$1:$A$2185,1)</f>
        <v>29</v>
      </c>
      <c r="I9">
        <f>_xlfn.QUARTILE.EXC($D$1:$D$1530,1)</f>
        <v>1</v>
      </c>
    </row>
    <row r="10" spans="1:11" x14ac:dyDescent="0.2">
      <c r="A10">
        <v>20</v>
      </c>
      <c r="B10" t="s">
        <v>8219</v>
      </c>
      <c r="D10">
        <v>10</v>
      </c>
      <c r="E10" t="s">
        <v>8221</v>
      </c>
      <c r="G10" t="s">
        <v>8413</v>
      </c>
      <c r="H10">
        <f>_xlfn.QUARTILE.EXC($A$1:$A$2185,3)</f>
        <v>141</v>
      </c>
      <c r="I10">
        <f>_xlfn.QUARTILE.EXC($D$1:$D$1530,3)</f>
        <v>12</v>
      </c>
    </row>
    <row r="11" spans="1:11" x14ac:dyDescent="0.2">
      <c r="A11">
        <v>19</v>
      </c>
      <c r="B11" t="s">
        <v>8219</v>
      </c>
      <c r="D11">
        <v>10</v>
      </c>
      <c r="E11" t="s">
        <v>8221</v>
      </c>
      <c r="G11" t="s">
        <v>8414</v>
      </c>
      <c r="H11">
        <f>H10-H9</f>
        <v>112</v>
      </c>
      <c r="I11">
        <f>I10-I9</f>
        <v>11</v>
      </c>
    </row>
    <row r="12" spans="1:11" x14ac:dyDescent="0.2">
      <c r="A12">
        <v>75</v>
      </c>
      <c r="B12" t="s">
        <v>8219</v>
      </c>
      <c r="D12">
        <v>1</v>
      </c>
      <c r="E12" t="s">
        <v>8221</v>
      </c>
    </row>
    <row r="13" spans="1:11" x14ac:dyDescent="0.2">
      <c r="A13">
        <v>827</v>
      </c>
      <c r="B13" t="s">
        <v>8219</v>
      </c>
      <c r="D13">
        <v>0</v>
      </c>
      <c r="E13" t="s">
        <v>8221</v>
      </c>
      <c r="G13" t="s">
        <v>8415</v>
      </c>
      <c r="H13">
        <f>H9-(1.5*H11)</f>
        <v>-139</v>
      </c>
      <c r="I13">
        <f>I9-(1.5*I11)</f>
        <v>-15.5</v>
      </c>
    </row>
    <row r="14" spans="1:11" x14ac:dyDescent="0.2">
      <c r="A14">
        <v>51</v>
      </c>
      <c r="B14" t="s">
        <v>8219</v>
      </c>
      <c r="D14">
        <v>0</v>
      </c>
      <c r="E14" t="s">
        <v>8221</v>
      </c>
      <c r="G14" t="s">
        <v>8416</v>
      </c>
      <c r="H14">
        <f>H10+(1.5*H11)</f>
        <v>309</v>
      </c>
      <c r="I14">
        <f>I10+(1.5*I11)</f>
        <v>28.5</v>
      </c>
    </row>
    <row r="15" spans="1:11" x14ac:dyDescent="0.2">
      <c r="A15">
        <v>41</v>
      </c>
      <c r="B15" t="s">
        <v>8219</v>
      </c>
      <c r="D15">
        <v>0</v>
      </c>
      <c r="E15" t="s">
        <v>8221</v>
      </c>
    </row>
    <row r="16" spans="1:11" x14ac:dyDescent="0.2">
      <c r="A16">
        <v>98</v>
      </c>
      <c r="B16" t="s">
        <v>8219</v>
      </c>
      <c r="D16">
        <v>26</v>
      </c>
      <c r="E16" t="s">
        <v>8221</v>
      </c>
      <c r="G16" t="s">
        <v>8420</v>
      </c>
      <c r="H16">
        <f>COUNT($A$1:$A$2185)</f>
        <v>2185</v>
      </c>
      <c r="I16">
        <f>COUNT($D$1:$D$1530)</f>
        <v>1530</v>
      </c>
    </row>
    <row r="17" spans="1:12" x14ac:dyDescent="0.2">
      <c r="A17">
        <v>70</v>
      </c>
      <c r="B17" t="s">
        <v>8219</v>
      </c>
      <c r="D17">
        <v>0</v>
      </c>
      <c r="E17" t="s">
        <v>8221</v>
      </c>
      <c r="G17" t="s">
        <v>8417</v>
      </c>
      <c r="H17" cm="1">
        <f t="array" ref="H17">_xlfn.MODE.MULT($A$1:$A$2185)</f>
        <v>27</v>
      </c>
      <c r="I17" cm="1">
        <f t="array" ref="I17">_xlfn.MODE.MULT($D$1:$D$1530)</f>
        <v>0</v>
      </c>
    </row>
    <row r="18" spans="1:12" x14ac:dyDescent="0.2">
      <c r="A18">
        <v>36</v>
      </c>
      <c r="B18" t="s">
        <v>8219</v>
      </c>
      <c r="D18">
        <v>7</v>
      </c>
      <c r="E18" t="s">
        <v>8221</v>
      </c>
      <c r="G18" t="s">
        <v>8418</v>
      </c>
      <c r="H18">
        <f>COUNTIF($A$1:$A$2185,"=27")</f>
        <v>37</v>
      </c>
      <c r="I18">
        <f>COUNTIF($D$1:$D$1530,"=0")</f>
        <v>287</v>
      </c>
    </row>
    <row r="19" spans="1:12" x14ac:dyDescent="0.2">
      <c r="A19">
        <v>342</v>
      </c>
      <c r="B19" t="s">
        <v>8219</v>
      </c>
      <c r="D19">
        <v>0</v>
      </c>
      <c r="E19" t="s">
        <v>8221</v>
      </c>
      <c r="G19" t="s">
        <v>8419</v>
      </c>
      <c r="H19" cm="1">
        <f t="array" ref="H19">MODE(IF($A$1:$A$1530&lt;&gt;_xlfn.MODE.MULT($A$1:$A$1530),$A$1:$A$1530))</f>
        <v>14</v>
      </c>
      <c r="I19" cm="1">
        <f t="array" ref="I19">_xlfn.MODE.MULT(IF($D$1:$D$1530&lt;&gt;_xlfn.MODE.MULT($D$1:$D$1530),$D$1:$D$1530))</f>
        <v>1</v>
      </c>
    </row>
    <row r="20" spans="1:12" x14ac:dyDescent="0.2">
      <c r="A20">
        <v>22</v>
      </c>
      <c r="B20" t="s">
        <v>8219</v>
      </c>
      <c r="D20">
        <v>2</v>
      </c>
      <c r="E20" t="s">
        <v>8221</v>
      </c>
      <c r="G20" t="s">
        <v>8421</v>
      </c>
      <c r="H20">
        <f>COUNTIF($A$1:$A$2185,"=14")</f>
        <v>31</v>
      </c>
      <c r="I20">
        <f>COUNTIF($D$1:$D$1530,"=1")</f>
        <v>205</v>
      </c>
    </row>
    <row r="21" spans="1:12" x14ac:dyDescent="0.2">
      <c r="A21">
        <v>25</v>
      </c>
      <c r="B21" t="s">
        <v>8219</v>
      </c>
      <c r="D21">
        <v>13</v>
      </c>
      <c r="E21" t="s">
        <v>8221</v>
      </c>
    </row>
    <row r="22" spans="1:12" x14ac:dyDescent="0.2">
      <c r="A22">
        <v>101</v>
      </c>
      <c r="B22" t="s">
        <v>8219</v>
      </c>
      <c r="D22">
        <v>4</v>
      </c>
      <c r="E22" t="s">
        <v>8221</v>
      </c>
      <c r="L22" t="s">
        <v>8402</v>
      </c>
    </row>
    <row r="23" spans="1:12" x14ac:dyDescent="0.2">
      <c r="A23">
        <v>8</v>
      </c>
      <c r="B23" t="s">
        <v>8219</v>
      </c>
      <c r="D23">
        <v>0</v>
      </c>
      <c r="E23" t="s">
        <v>8221</v>
      </c>
    </row>
    <row r="24" spans="1:12" x14ac:dyDescent="0.2">
      <c r="A24">
        <v>23</v>
      </c>
      <c r="B24" t="s">
        <v>8219</v>
      </c>
      <c r="D24">
        <v>12</v>
      </c>
      <c r="E24" t="s">
        <v>8221</v>
      </c>
    </row>
    <row r="25" spans="1:12" x14ac:dyDescent="0.2">
      <c r="A25">
        <v>574</v>
      </c>
      <c r="B25" t="s">
        <v>8219</v>
      </c>
      <c r="D25">
        <v>2</v>
      </c>
      <c r="E25" t="s">
        <v>8221</v>
      </c>
    </row>
    <row r="26" spans="1:12" x14ac:dyDescent="0.2">
      <c r="A26">
        <v>14</v>
      </c>
      <c r="B26" t="s">
        <v>8219</v>
      </c>
      <c r="D26">
        <v>10</v>
      </c>
      <c r="E26" t="s">
        <v>8221</v>
      </c>
    </row>
    <row r="27" spans="1:12" x14ac:dyDescent="0.2">
      <c r="A27">
        <v>19</v>
      </c>
      <c r="B27" t="s">
        <v>8219</v>
      </c>
      <c r="D27">
        <v>0</v>
      </c>
      <c r="E27" t="s">
        <v>8221</v>
      </c>
    </row>
    <row r="28" spans="1:12" x14ac:dyDescent="0.2">
      <c r="A28">
        <v>150</v>
      </c>
      <c r="B28" t="s">
        <v>8219</v>
      </c>
      <c r="D28">
        <v>5</v>
      </c>
      <c r="E28" t="s">
        <v>8221</v>
      </c>
    </row>
    <row r="29" spans="1:12" x14ac:dyDescent="0.2">
      <c r="A29">
        <v>71</v>
      </c>
      <c r="B29" t="s">
        <v>8219</v>
      </c>
      <c r="D29">
        <v>0</v>
      </c>
      <c r="E29" t="s">
        <v>8221</v>
      </c>
    </row>
    <row r="30" spans="1:12" x14ac:dyDescent="0.2">
      <c r="A30">
        <v>117</v>
      </c>
      <c r="B30" t="s">
        <v>8219</v>
      </c>
      <c r="D30">
        <v>5</v>
      </c>
      <c r="E30" t="s">
        <v>8221</v>
      </c>
    </row>
    <row r="31" spans="1:12" x14ac:dyDescent="0.2">
      <c r="A31">
        <v>53</v>
      </c>
      <c r="B31" t="s">
        <v>8219</v>
      </c>
      <c r="D31">
        <v>1</v>
      </c>
      <c r="E31" t="s">
        <v>8221</v>
      </c>
    </row>
    <row r="32" spans="1:12" x14ac:dyDescent="0.2">
      <c r="A32">
        <v>1</v>
      </c>
      <c r="B32" t="s">
        <v>8219</v>
      </c>
      <c r="D32">
        <v>3</v>
      </c>
      <c r="E32" t="s">
        <v>8221</v>
      </c>
    </row>
    <row r="33" spans="1:5" x14ac:dyDescent="0.2">
      <c r="A33">
        <v>89</v>
      </c>
      <c r="B33" t="s">
        <v>8219</v>
      </c>
      <c r="D33">
        <v>3</v>
      </c>
      <c r="E33" t="s">
        <v>8221</v>
      </c>
    </row>
    <row r="34" spans="1:5" x14ac:dyDescent="0.2">
      <c r="A34">
        <v>64</v>
      </c>
      <c r="B34" t="s">
        <v>8219</v>
      </c>
      <c r="D34">
        <v>0</v>
      </c>
      <c r="E34" t="s">
        <v>8221</v>
      </c>
    </row>
    <row r="35" spans="1:5" x14ac:dyDescent="0.2">
      <c r="A35">
        <v>68</v>
      </c>
      <c r="B35" t="s">
        <v>8219</v>
      </c>
      <c r="D35">
        <v>3</v>
      </c>
      <c r="E35" t="s">
        <v>8221</v>
      </c>
    </row>
    <row r="36" spans="1:5" x14ac:dyDescent="0.2">
      <c r="A36">
        <v>28</v>
      </c>
      <c r="B36" t="s">
        <v>8219</v>
      </c>
      <c r="D36">
        <v>0</v>
      </c>
      <c r="E36" t="s">
        <v>8221</v>
      </c>
    </row>
    <row r="37" spans="1:5" x14ac:dyDescent="0.2">
      <c r="A37">
        <v>44</v>
      </c>
      <c r="B37" t="s">
        <v>8219</v>
      </c>
      <c r="D37">
        <v>19</v>
      </c>
      <c r="E37" t="s">
        <v>8221</v>
      </c>
    </row>
    <row r="38" spans="1:5" x14ac:dyDescent="0.2">
      <c r="A38">
        <v>253</v>
      </c>
      <c r="B38" t="s">
        <v>8219</v>
      </c>
      <c r="D38">
        <v>8</v>
      </c>
      <c r="E38" t="s">
        <v>8221</v>
      </c>
    </row>
    <row r="39" spans="1:5" x14ac:dyDescent="0.2">
      <c r="A39">
        <v>66</v>
      </c>
      <c r="B39" t="s">
        <v>8219</v>
      </c>
      <c r="D39">
        <v>6</v>
      </c>
      <c r="E39" t="s">
        <v>8221</v>
      </c>
    </row>
    <row r="40" spans="1:5" x14ac:dyDescent="0.2">
      <c r="A40">
        <v>217</v>
      </c>
      <c r="B40" t="s">
        <v>8219</v>
      </c>
      <c r="D40">
        <v>0</v>
      </c>
      <c r="E40" t="s">
        <v>8221</v>
      </c>
    </row>
    <row r="41" spans="1:5" x14ac:dyDescent="0.2">
      <c r="A41">
        <v>16</v>
      </c>
      <c r="B41" t="s">
        <v>8219</v>
      </c>
      <c r="D41">
        <v>18</v>
      </c>
      <c r="E41" t="s">
        <v>8221</v>
      </c>
    </row>
    <row r="42" spans="1:5" x14ac:dyDescent="0.2">
      <c r="A42">
        <v>19</v>
      </c>
      <c r="B42" t="s">
        <v>8219</v>
      </c>
      <c r="D42">
        <v>7</v>
      </c>
      <c r="E42" t="s">
        <v>8221</v>
      </c>
    </row>
    <row r="43" spans="1:5" x14ac:dyDescent="0.2">
      <c r="A43">
        <v>169</v>
      </c>
      <c r="B43" t="s">
        <v>8219</v>
      </c>
      <c r="D43">
        <v>0</v>
      </c>
      <c r="E43" t="s">
        <v>8221</v>
      </c>
    </row>
    <row r="44" spans="1:5" x14ac:dyDescent="0.2">
      <c r="A44">
        <v>263</v>
      </c>
      <c r="B44" t="s">
        <v>8219</v>
      </c>
      <c r="D44">
        <v>8</v>
      </c>
      <c r="E44" t="s">
        <v>8221</v>
      </c>
    </row>
    <row r="45" spans="1:5" x14ac:dyDescent="0.2">
      <c r="A45">
        <v>15</v>
      </c>
      <c r="B45" t="s">
        <v>8219</v>
      </c>
      <c r="D45">
        <v>1293</v>
      </c>
      <c r="E45" t="s">
        <v>8221</v>
      </c>
    </row>
    <row r="46" spans="1:5" x14ac:dyDescent="0.2">
      <c r="A46">
        <v>61</v>
      </c>
      <c r="B46" t="s">
        <v>8219</v>
      </c>
      <c r="D46">
        <v>17</v>
      </c>
      <c r="E46" t="s">
        <v>8221</v>
      </c>
    </row>
    <row r="47" spans="1:5" x14ac:dyDescent="0.2">
      <c r="A47">
        <v>45</v>
      </c>
      <c r="B47" t="s">
        <v>8219</v>
      </c>
      <c r="D47">
        <v>0</v>
      </c>
      <c r="E47" t="s">
        <v>8221</v>
      </c>
    </row>
    <row r="48" spans="1:5" x14ac:dyDescent="0.2">
      <c r="A48">
        <v>70</v>
      </c>
      <c r="B48" t="s">
        <v>8219</v>
      </c>
      <c r="D48">
        <v>13</v>
      </c>
      <c r="E48" t="s">
        <v>8221</v>
      </c>
    </row>
    <row r="49" spans="1:5" x14ac:dyDescent="0.2">
      <c r="A49">
        <v>38</v>
      </c>
      <c r="B49" t="s">
        <v>8219</v>
      </c>
      <c r="D49">
        <v>0</v>
      </c>
      <c r="E49" t="s">
        <v>8221</v>
      </c>
    </row>
    <row r="50" spans="1:5" x14ac:dyDescent="0.2">
      <c r="A50">
        <v>87</v>
      </c>
      <c r="B50" t="s">
        <v>8219</v>
      </c>
      <c r="D50">
        <v>0</v>
      </c>
      <c r="E50" t="s">
        <v>8221</v>
      </c>
    </row>
    <row r="51" spans="1:5" x14ac:dyDescent="0.2">
      <c r="A51">
        <v>22</v>
      </c>
      <c r="B51" t="s">
        <v>8219</v>
      </c>
      <c r="D51">
        <v>33</v>
      </c>
      <c r="E51" t="s">
        <v>8221</v>
      </c>
    </row>
    <row r="52" spans="1:5" x14ac:dyDescent="0.2">
      <c r="A52">
        <v>119</v>
      </c>
      <c r="B52" t="s">
        <v>8219</v>
      </c>
      <c r="D52">
        <v>12</v>
      </c>
      <c r="E52" t="s">
        <v>8221</v>
      </c>
    </row>
    <row r="53" spans="1:5" x14ac:dyDescent="0.2">
      <c r="A53">
        <v>52</v>
      </c>
      <c r="B53" t="s">
        <v>8219</v>
      </c>
      <c r="D53">
        <v>1</v>
      </c>
      <c r="E53" t="s">
        <v>8221</v>
      </c>
    </row>
    <row r="54" spans="1:5" x14ac:dyDescent="0.2">
      <c r="A54">
        <v>117</v>
      </c>
      <c r="B54" t="s">
        <v>8219</v>
      </c>
      <c r="D54">
        <v>1</v>
      </c>
      <c r="E54" t="s">
        <v>8221</v>
      </c>
    </row>
    <row r="55" spans="1:5" x14ac:dyDescent="0.2">
      <c r="A55">
        <v>52</v>
      </c>
      <c r="B55" t="s">
        <v>8219</v>
      </c>
      <c r="D55">
        <v>1</v>
      </c>
      <c r="E55" t="s">
        <v>8221</v>
      </c>
    </row>
    <row r="56" spans="1:5" x14ac:dyDescent="0.2">
      <c r="A56">
        <v>86</v>
      </c>
      <c r="B56" t="s">
        <v>8219</v>
      </c>
      <c r="D56">
        <v>1</v>
      </c>
      <c r="E56" t="s">
        <v>8221</v>
      </c>
    </row>
    <row r="57" spans="1:5" x14ac:dyDescent="0.2">
      <c r="A57">
        <v>174</v>
      </c>
      <c r="B57" t="s">
        <v>8219</v>
      </c>
      <c r="D57">
        <v>84</v>
      </c>
      <c r="E57" t="s">
        <v>8221</v>
      </c>
    </row>
    <row r="58" spans="1:5" x14ac:dyDescent="0.2">
      <c r="A58">
        <v>69</v>
      </c>
      <c r="B58" t="s">
        <v>8219</v>
      </c>
      <c r="D58">
        <v>38</v>
      </c>
      <c r="E58" t="s">
        <v>8221</v>
      </c>
    </row>
    <row r="59" spans="1:5" x14ac:dyDescent="0.2">
      <c r="A59">
        <v>75</v>
      </c>
      <c r="B59" t="s">
        <v>8219</v>
      </c>
      <c r="D59">
        <v>1</v>
      </c>
      <c r="E59" t="s">
        <v>8221</v>
      </c>
    </row>
    <row r="60" spans="1:5" x14ac:dyDescent="0.2">
      <c r="A60">
        <v>33</v>
      </c>
      <c r="B60" t="s">
        <v>8219</v>
      </c>
      <c r="D60">
        <v>76</v>
      </c>
      <c r="E60" t="s">
        <v>8221</v>
      </c>
    </row>
    <row r="61" spans="1:5" x14ac:dyDescent="0.2">
      <c r="A61">
        <v>108</v>
      </c>
      <c r="B61" t="s">
        <v>8219</v>
      </c>
      <c r="D61">
        <v>3</v>
      </c>
      <c r="E61" t="s">
        <v>8221</v>
      </c>
    </row>
    <row r="62" spans="1:5" x14ac:dyDescent="0.2">
      <c r="A62">
        <v>23</v>
      </c>
      <c r="B62" t="s">
        <v>8219</v>
      </c>
      <c r="D62">
        <v>0</v>
      </c>
      <c r="E62" t="s">
        <v>8221</v>
      </c>
    </row>
    <row r="63" spans="1:5" x14ac:dyDescent="0.2">
      <c r="A63">
        <v>48</v>
      </c>
      <c r="B63" t="s">
        <v>8219</v>
      </c>
      <c r="D63">
        <v>2</v>
      </c>
      <c r="E63" t="s">
        <v>8221</v>
      </c>
    </row>
    <row r="64" spans="1:5" x14ac:dyDescent="0.2">
      <c r="A64">
        <v>64</v>
      </c>
      <c r="B64" t="s">
        <v>8219</v>
      </c>
      <c r="D64">
        <v>0</v>
      </c>
      <c r="E64" t="s">
        <v>8221</v>
      </c>
    </row>
    <row r="65" spans="1:5" x14ac:dyDescent="0.2">
      <c r="A65">
        <v>24</v>
      </c>
      <c r="B65" t="s">
        <v>8219</v>
      </c>
      <c r="D65">
        <v>0</v>
      </c>
      <c r="E65" t="s">
        <v>8221</v>
      </c>
    </row>
    <row r="66" spans="1:5" x14ac:dyDescent="0.2">
      <c r="A66">
        <v>57</v>
      </c>
      <c r="B66" t="s">
        <v>8219</v>
      </c>
      <c r="D66">
        <v>0</v>
      </c>
      <c r="E66" t="s">
        <v>8221</v>
      </c>
    </row>
    <row r="67" spans="1:5" x14ac:dyDescent="0.2">
      <c r="A67">
        <v>26</v>
      </c>
      <c r="B67" t="s">
        <v>8219</v>
      </c>
      <c r="D67">
        <v>2</v>
      </c>
      <c r="E67" t="s">
        <v>8221</v>
      </c>
    </row>
    <row r="68" spans="1:5" x14ac:dyDescent="0.2">
      <c r="A68">
        <v>20</v>
      </c>
      <c r="B68" t="s">
        <v>8219</v>
      </c>
      <c r="D68">
        <v>0</v>
      </c>
      <c r="E68" t="s">
        <v>8221</v>
      </c>
    </row>
    <row r="69" spans="1:5" x14ac:dyDescent="0.2">
      <c r="A69">
        <v>36</v>
      </c>
      <c r="B69" t="s">
        <v>8219</v>
      </c>
      <c r="D69">
        <v>0</v>
      </c>
      <c r="E69" t="s">
        <v>8221</v>
      </c>
    </row>
    <row r="70" spans="1:5" x14ac:dyDescent="0.2">
      <c r="A70">
        <v>178</v>
      </c>
      <c r="B70" t="s">
        <v>8219</v>
      </c>
      <c r="D70">
        <v>0</v>
      </c>
      <c r="E70" t="s">
        <v>8221</v>
      </c>
    </row>
    <row r="71" spans="1:5" x14ac:dyDescent="0.2">
      <c r="A71">
        <v>17</v>
      </c>
      <c r="B71" t="s">
        <v>8219</v>
      </c>
      <c r="D71">
        <v>2</v>
      </c>
      <c r="E71" t="s">
        <v>8221</v>
      </c>
    </row>
    <row r="72" spans="1:5" x14ac:dyDescent="0.2">
      <c r="A72">
        <v>32</v>
      </c>
      <c r="B72" t="s">
        <v>8219</v>
      </c>
      <c r="D72">
        <v>0</v>
      </c>
      <c r="E72" t="s">
        <v>8221</v>
      </c>
    </row>
    <row r="73" spans="1:5" x14ac:dyDescent="0.2">
      <c r="A73">
        <v>41</v>
      </c>
      <c r="B73" t="s">
        <v>8219</v>
      </c>
      <c r="D73">
        <v>7</v>
      </c>
      <c r="E73" t="s">
        <v>8221</v>
      </c>
    </row>
    <row r="74" spans="1:5" x14ac:dyDescent="0.2">
      <c r="A74">
        <v>18</v>
      </c>
      <c r="B74" t="s">
        <v>8219</v>
      </c>
      <c r="D74">
        <v>0</v>
      </c>
      <c r="E74" t="s">
        <v>8221</v>
      </c>
    </row>
    <row r="75" spans="1:5" x14ac:dyDescent="0.2">
      <c r="A75">
        <v>29</v>
      </c>
      <c r="B75" t="s">
        <v>8219</v>
      </c>
      <c r="D75">
        <v>5</v>
      </c>
      <c r="E75" t="s">
        <v>8221</v>
      </c>
    </row>
    <row r="76" spans="1:5" x14ac:dyDescent="0.2">
      <c r="A76">
        <v>47</v>
      </c>
      <c r="B76" t="s">
        <v>8219</v>
      </c>
      <c r="D76">
        <v>0</v>
      </c>
      <c r="E76" t="s">
        <v>8221</v>
      </c>
    </row>
    <row r="77" spans="1:5" x14ac:dyDescent="0.2">
      <c r="A77">
        <v>15</v>
      </c>
      <c r="B77" t="s">
        <v>8219</v>
      </c>
      <c r="D77">
        <v>0</v>
      </c>
      <c r="E77" t="s">
        <v>8221</v>
      </c>
    </row>
    <row r="78" spans="1:5" x14ac:dyDescent="0.2">
      <c r="A78">
        <v>26</v>
      </c>
      <c r="B78" t="s">
        <v>8219</v>
      </c>
      <c r="D78">
        <v>1</v>
      </c>
      <c r="E78" t="s">
        <v>8221</v>
      </c>
    </row>
    <row r="79" spans="1:5" x14ac:dyDescent="0.2">
      <c r="A79">
        <v>35</v>
      </c>
      <c r="B79" t="s">
        <v>8219</v>
      </c>
      <c r="D79">
        <v>0</v>
      </c>
      <c r="E79" t="s">
        <v>8221</v>
      </c>
    </row>
    <row r="80" spans="1:5" x14ac:dyDescent="0.2">
      <c r="A80">
        <v>41</v>
      </c>
      <c r="B80" t="s">
        <v>8219</v>
      </c>
      <c r="D80">
        <v>5</v>
      </c>
      <c r="E80" t="s">
        <v>8221</v>
      </c>
    </row>
    <row r="81" spans="1:5" x14ac:dyDescent="0.2">
      <c r="A81">
        <v>47</v>
      </c>
      <c r="B81" t="s">
        <v>8219</v>
      </c>
      <c r="D81">
        <v>3</v>
      </c>
      <c r="E81" t="s">
        <v>8221</v>
      </c>
    </row>
    <row r="82" spans="1:5" x14ac:dyDescent="0.2">
      <c r="A82">
        <v>28</v>
      </c>
      <c r="B82" t="s">
        <v>8219</v>
      </c>
      <c r="D82">
        <v>6</v>
      </c>
      <c r="E82" t="s">
        <v>8221</v>
      </c>
    </row>
    <row r="83" spans="1:5" x14ac:dyDescent="0.2">
      <c r="A83">
        <v>100</v>
      </c>
      <c r="B83" t="s">
        <v>8219</v>
      </c>
      <c r="D83">
        <v>12</v>
      </c>
      <c r="E83" t="s">
        <v>8221</v>
      </c>
    </row>
    <row r="84" spans="1:5" x14ac:dyDescent="0.2">
      <c r="A84">
        <v>13</v>
      </c>
      <c r="B84" t="s">
        <v>8219</v>
      </c>
      <c r="D84">
        <v>13</v>
      </c>
      <c r="E84" t="s">
        <v>8221</v>
      </c>
    </row>
    <row r="85" spans="1:5" x14ac:dyDescent="0.2">
      <c r="A85">
        <v>7</v>
      </c>
      <c r="B85" t="s">
        <v>8219</v>
      </c>
      <c r="D85">
        <v>5</v>
      </c>
      <c r="E85" t="s">
        <v>8221</v>
      </c>
    </row>
    <row r="86" spans="1:5" x14ac:dyDescent="0.2">
      <c r="A86">
        <v>21</v>
      </c>
      <c r="B86" t="s">
        <v>8219</v>
      </c>
      <c r="D86">
        <v>2</v>
      </c>
      <c r="E86" t="s">
        <v>8221</v>
      </c>
    </row>
    <row r="87" spans="1:5" x14ac:dyDescent="0.2">
      <c r="A87">
        <v>17</v>
      </c>
      <c r="B87" t="s">
        <v>8219</v>
      </c>
      <c r="D87">
        <v>8</v>
      </c>
      <c r="E87" t="s">
        <v>8221</v>
      </c>
    </row>
    <row r="88" spans="1:5" x14ac:dyDescent="0.2">
      <c r="A88">
        <v>25</v>
      </c>
      <c r="B88" t="s">
        <v>8219</v>
      </c>
      <c r="D88">
        <v>0</v>
      </c>
      <c r="E88" t="s">
        <v>8221</v>
      </c>
    </row>
    <row r="89" spans="1:5" x14ac:dyDescent="0.2">
      <c r="A89">
        <v>60</v>
      </c>
      <c r="B89" t="s">
        <v>8219</v>
      </c>
      <c r="D89">
        <v>13</v>
      </c>
      <c r="E89" t="s">
        <v>8221</v>
      </c>
    </row>
    <row r="90" spans="1:5" x14ac:dyDescent="0.2">
      <c r="A90">
        <v>56</v>
      </c>
      <c r="B90" t="s">
        <v>8219</v>
      </c>
      <c r="D90">
        <v>0</v>
      </c>
      <c r="E90" t="s">
        <v>8221</v>
      </c>
    </row>
    <row r="91" spans="1:5" x14ac:dyDescent="0.2">
      <c r="A91">
        <v>16</v>
      </c>
      <c r="B91" t="s">
        <v>8219</v>
      </c>
      <c r="D91">
        <v>5</v>
      </c>
      <c r="E91" t="s">
        <v>8221</v>
      </c>
    </row>
    <row r="92" spans="1:5" x14ac:dyDescent="0.2">
      <c r="A92">
        <v>46</v>
      </c>
      <c r="B92" t="s">
        <v>8219</v>
      </c>
      <c r="D92">
        <v>8</v>
      </c>
      <c r="E92" t="s">
        <v>8221</v>
      </c>
    </row>
    <row r="93" spans="1:5" x14ac:dyDescent="0.2">
      <c r="A93">
        <v>43</v>
      </c>
      <c r="B93" t="s">
        <v>8219</v>
      </c>
      <c r="D93">
        <v>8</v>
      </c>
      <c r="E93" t="s">
        <v>8221</v>
      </c>
    </row>
    <row r="94" spans="1:5" x14ac:dyDescent="0.2">
      <c r="A94">
        <v>15</v>
      </c>
      <c r="B94" t="s">
        <v>8219</v>
      </c>
      <c r="D94">
        <v>0</v>
      </c>
      <c r="E94" t="s">
        <v>8221</v>
      </c>
    </row>
    <row r="95" spans="1:5" x14ac:dyDescent="0.2">
      <c r="A95">
        <v>12</v>
      </c>
      <c r="B95" t="s">
        <v>8219</v>
      </c>
      <c r="D95">
        <v>2</v>
      </c>
      <c r="E95" t="s">
        <v>8221</v>
      </c>
    </row>
    <row r="96" spans="1:5" x14ac:dyDescent="0.2">
      <c r="A96">
        <v>21</v>
      </c>
      <c r="B96" t="s">
        <v>8219</v>
      </c>
      <c r="D96">
        <v>3</v>
      </c>
      <c r="E96" t="s">
        <v>8221</v>
      </c>
    </row>
    <row r="97" spans="1:5" x14ac:dyDescent="0.2">
      <c r="A97">
        <v>34</v>
      </c>
      <c r="B97" t="s">
        <v>8219</v>
      </c>
      <c r="D97">
        <v>0</v>
      </c>
      <c r="E97" t="s">
        <v>8221</v>
      </c>
    </row>
    <row r="98" spans="1:5" x14ac:dyDescent="0.2">
      <c r="A98">
        <v>8</v>
      </c>
      <c r="B98" t="s">
        <v>8219</v>
      </c>
      <c r="D98">
        <v>0</v>
      </c>
      <c r="E98" t="s">
        <v>8221</v>
      </c>
    </row>
    <row r="99" spans="1:5" x14ac:dyDescent="0.2">
      <c r="A99">
        <v>60</v>
      </c>
      <c r="B99" t="s">
        <v>8219</v>
      </c>
      <c r="D99">
        <v>11</v>
      </c>
      <c r="E99" t="s">
        <v>8221</v>
      </c>
    </row>
    <row r="100" spans="1:5" x14ac:dyDescent="0.2">
      <c r="A100">
        <v>39</v>
      </c>
      <c r="B100" t="s">
        <v>8219</v>
      </c>
      <c r="D100">
        <v>0</v>
      </c>
      <c r="E100" t="s">
        <v>8221</v>
      </c>
    </row>
    <row r="101" spans="1:5" x14ac:dyDescent="0.2">
      <c r="A101">
        <v>26</v>
      </c>
      <c r="B101" t="s">
        <v>8219</v>
      </c>
      <c r="D101">
        <v>1</v>
      </c>
      <c r="E101" t="s">
        <v>8221</v>
      </c>
    </row>
    <row r="102" spans="1:5" x14ac:dyDescent="0.2">
      <c r="A102">
        <v>35</v>
      </c>
      <c r="B102" t="s">
        <v>8219</v>
      </c>
      <c r="D102">
        <v>0</v>
      </c>
      <c r="E102" t="s">
        <v>8221</v>
      </c>
    </row>
    <row r="103" spans="1:5" x14ac:dyDescent="0.2">
      <c r="A103">
        <v>65</v>
      </c>
      <c r="B103" t="s">
        <v>8219</v>
      </c>
      <c r="D103">
        <v>17</v>
      </c>
      <c r="E103" t="s">
        <v>8221</v>
      </c>
    </row>
    <row r="104" spans="1:5" x14ac:dyDescent="0.2">
      <c r="A104">
        <v>49</v>
      </c>
      <c r="B104" t="s">
        <v>8219</v>
      </c>
      <c r="D104">
        <v>2</v>
      </c>
      <c r="E104" t="s">
        <v>8221</v>
      </c>
    </row>
    <row r="105" spans="1:5" x14ac:dyDescent="0.2">
      <c r="A105">
        <v>10</v>
      </c>
      <c r="B105" t="s">
        <v>8219</v>
      </c>
      <c r="D105">
        <v>1</v>
      </c>
      <c r="E105" t="s">
        <v>8221</v>
      </c>
    </row>
    <row r="106" spans="1:5" x14ac:dyDescent="0.2">
      <c r="A106">
        <v>60</v>
      </c>
      <c r="B106" t="s">
        <v>8219</v>
      </c>
      <c r="D106">
        <v>2</v>
      </c>
      <c r="E106" t="s">
        <v>8221</v>
      </c>
    </row>
    <row r="107" spans="1:5" x14ac:dyDescent="0.2">
      <c r="A107">
        <v>27</v>
      </c>
      <c r="B107" t="s">
        <v>8219</v>
      </c>
      <c r="D107">
        <v>16</v>
      </c>
      <c r="E107" t="s">
        <v>8221</v>
      </c>
    </row>
    <row r="108" spans="1:5" x14ac:dyDescent="0.2">
      <c r="A108">
        <v>69</v>
      </c>
      <c r="B108" t="s">
        <v>8219</v>
      </c>
      <c r="D108">
        <v>1</v>
      </c>
      <c r="E108" t="s">
        <v>8221</v>
      </c>
    </row>
    <row r="109" spans="1:5" x14ac:dyDescent="0.2">
      <c r="A109">
        <v>47</v>
      </c>
      <c r="B109" t="s">
        <v>8219</v>
      </c>
      <c r="D109">
        <v>4</v>
      </c>
      <c r="E109" t="s">
        <v>8221</v>
      </c>
    </row>
    <row r="110" spans="1:5" x14ac:dyDescent="0.2">
      <c r="A110">
        <v>47</v>
      </c>
      <c r="B110" t="s">
        <v>8219</v>
      </c>
      <c r="D110">
        <v>5</v>
      </c>
      <c r="E110" t="s">
        <v>8221</v>
      </c>
    </row>
    <row r="111" spans="1:5" x14ac:dyDescent="0.2">
      <c r="A111">
        <v>26</v>
      </c>
      <c r="B111" t="s">
        <v>8219</v>
      </c>
      <c r="D111">
        <v>7</v>
      </c>
      <c r="E111" t="s">
        <v>8221</v>
      </c>
    </row>
    <row r="112" spans="1:5" x14ac:dyDescent="0.2">
      <c r="A112">
        <v>53</v>
      </c>
      <c r="B112" t="s">
        <v>8219</v>
      </c>
      <c r="D112">
        <v>0</v>
      </c>
      <c r="E112" t="s">
        <v>8221</v>
      </c>
    </row>
    <row r="113" spans="1:5" x14ac:dyDescent="0.2">
      <c r="A113">
        <v>81</v>
      </c>
      <c r="B113" t="s">
        <v>8219</v>
      </c>
      <c r="D113">
        <v>12</v>
      </c>
      <c r="E113" t="s">
        <v>8221</v>
      </c>
    </row>
    <row r="114" spans="1:5" x14ac:dyDescent="0.2">
      <c r="A114">
        <v>78</v>
      </c>
      <c r="B114" t="s">
        <v>8219</v>
      </c>
      <c r="D114">
        <v>2</v>
      </c>
      <c r="E114" t="s">
        <v>8221</v>
      </c>
    </row>
    <row r="115" spans="1:5" x14ac:dyDescent="0.2">
      <c r="A115">
        <v>35</v>
      </c>
      <c r="B115" t="s">
        <v>8219</v>
      </c>
      <c r="D115">
        <v>5</v>
      </c>
      <c r="E115" t="s">
        <v>8221</v>
      </c>
    </row>
    <row r="116" spans="1:5" x14ac:dyDescent="0.2">
      <c r="A116">
        <v>22</v>
      </c>
      <c r="B116" t="s">
        <v>8219</v>
      </c>
      <c r="D116">
        <v>2</v>
      </c>
      <c r="E116" t="s">
        <v>8221</v>
      </c>
    </row>
    <row r="117" spans="1:5" x14ac:dyDescent="0.2">
      <c r="A117">
        <v>57</v>
      </c>
      <c r="B117" t="s">
        <v>8219</v>
      </c>
      <c r="D117">
        <v>3</v>
      </c>
      <c r="E117" t="s">
        <v>8221</v>
      </c>
    </row>
    <row r="118" spans="1:5" x14ac:dyDescent="0.2">
      <c r="A118">
        <v>27</v>
      </c>
      <c r="B118" t="s">
        <v>8219</v>
      </c>
      <c r="D118">
        <v>0</v>
      </c>
      <c r="E118" t="s">
        <v>8221</v>
      </c>
    </row>
    <row r="119" spans="1:5" x14ac:dyDescent="0.2">
      <c r="A119">
        <v>39</v>
      </c>
      <c r="B119" t="s">
        <v>8219</v>
      </c>
      <c r="D119">
        <v>49</v>
      </c>
      <c r="E119" t="s">
        <v>8221</v>
      </c>
    </row>
    <row r="120" spans="1:5" x14ac:dyDescent="0.2">
      <c r="A120">
        <v>37</v>
      </c>
      <c r="B120" t="s">
        <v>8219</v>
      </c>
      <c r="D120">
        <v>1</v>
      </c>
      <c r="E120" t="s">
        <v>8221</v>
      </c>
    </row>
    <row r="121" spans="1:5" x14ac:dyDescent="0.2">
      <c r="A121">
        <v>137</v>
      </c>
      <c r="B121" t="s">
        <v>8219</v>
      </c>
      <c r="D121">
        <v>2</v>
      </c>
      <c r="E121" t="s">
        <v>8221</v>
      </c>
    </row>
    <row r="122" spans="1:5" x14ac:dyDescent="0.2">
      <c r="A122">
        <v>376</v>
      </c>
      <c r="B122" t="s">
        <v>8219</v>
      </c>
      <c r="D122">
        <v>0</v>
      </c>
      <c r="E122" t="s">
        <v>8221</v>
      </c>
    </row>
    <row r="123" spans="1:5" x14ac:dyDescent="0.2">
      <c r="A123">
        <v>202</v>
      </c>
      <c r="B123" t="s">
        <v>8219</v>
      </c>
      <c r="D123">
        <v>0</v>
      </c>
      <c r="E123" t="s">
        <v>8221</v>
      </c>
    </row>
    <row r="124" spans="1:5" x14ac:dyDescent="0.2">
      <c r="A124">
        <v>328</v>
      </c>
      <c r="B124" t="s">
        <v>8219</v>
      </c>
      <c r="D124">
        <v>11</v>
      </c>
      <c r="E124" t="s">
        <v>8221</v>
      </c>
    </row>
    <row r="125" spans="1:5" x14ac:dyDescent="0.2">
      <c r="A125">
        <v>84</v>
      </c>
      <c r="B125" t="s">
        <v>8219</v>
      </c>
      <c r="D125">
        <v>1</v>
      </c>
      <c r="E125" t="s">
        <v>8221</v>
      </c>
    </row>
    <row r="126" spans="1:5" x14ac:dyDescent="0.2">
      <c r="A126">
        <v>96</v>
      </c>
      <c r="B126" t="s">
        <v>8219</v>
      </c>
      <c r="D126">
        <v>8</v>
      </c>
      <c r="E126" t="s">
        <v>8221</v>
      </c>
    </row>
    <row r="127" spans="1:5" x14ac:dyDescent="0.2">
      <c r="A127">
        <v>223</v>
      </c>
      <c r="B127" t="s">
        <v>8219</v>
      </c>
      <c r="D127">
        <v>5</v>
      </c>
      <c r="E127" t="s">
        <v>8221</v>
      </c>
    </row>
    <row r="128" spans="1:5" x14ac:dyDescent="0.2">
      <c r="A128">
        <v>62</v>
      </c>
      <c r="B128" t="s">
        <v>8219</v>
      </c>
      <c r="D128">
        <v>39</v>
      </c>
      <c r="E128" t="s">
        <v>8221</v>
      </c>
    </row>
    <row r="129" spans="1:5" x14ac:dyDescent="0.2">
      <c r="A129">
        <v>146</v>
      </c>
      <c r="B129" t="s">
        <v>8219</v>
      </c>
      <c r="D129">
        <v>0</v>
      </c>
      <c r="E129" t="s">
        <v>8221</v>
      </c>
    </row>
    <row r="130" spans="1:5" x14ac:dyDescent="0.2">
      <c r="A130">
        <v>235</v>
      </c>
      <c r="B130" t="s">
        <v>8219</v>
      </c>
      <c r="D130">
        <v>0</v>
      </c>
      <c r="E130" t="s">
        <v>8221</v>
      </c>
    </row>
    <row r="131" spans="1:5" x14ac:dyDescent="0.2">
      <c r="A131">
        <v>437</v>
      </c>
      <c r="B131" t="s">
        <v>8219</v>
      </c>
      <c r="D131">
        <v>2</v>
      </c>
      <c r="E131" t="s">
        <v>8221</v>
      </c>
    </row>
    <row r="132" spans="1:5" x14ac:dyDescent="0.2">
      <c r="A132">
        <v>77</v>
      </c>
      <c r="B132" t="s">
        <v>8219</v>
      </c>
      <c r="D132">
        <v>170</v>
      </c>
      <c r="E132" t="s">
        <v>8221</v>
      </c>
    </row>
    <row r="133" spans="1:5" x14ac:dyDescent="0.2">
      <c r="A133">
        <v>108</v>
      </c>
      <c r="B133" t="s">
        <v>8219</v>
      </c>
      <c r="D133">
        <v>5</v>
      </c>
      <c r="E133" t="s">
        <v>8221</v>
      </c>
    </row>
    <row r="134" spans="1:5" x14ac:dyDescent="0.2">
      <c r="A134">
        <v>7</v>
      </c>
      <c r="B134" t="s">
        <v>8219</v>
      </c>
      <c r="D134">
        <v>14</v>
      </c>
      <c r="E134" t="s">
        <v>8221</v>
      </c>
    </row>
    <row r="135" spans="1:5" x14ac:dyDescent="0.2">
      <c r="A135">
        <v>314</v>
      </c>
      <c r="B135" t="s">
        <v>8219</v>
      </c>
      <c r="D135">
        <v>1</v>
      </c>
      <c r="E135" t="s">
        <v>8221</v>
      </c>
    </row>
    <row r="136" spans="1:5" x14ac:dyDescent="0.2">
      <c r="A136">
        <v>188</v>
      </c>
      <c r="B136" t="s">
        <v>8219</v>
      </c>
      <c r="D136">
        <v>0</v>
      </c>
      <c r="E136" t="s">
        <v>8221</v>
      </c>
    </row>
    <row r="137" spans="1:5" x14ac:dyDescent="0.2">
      <c r="A137">
        <v>275</v>
      </c>
      <c r="B137" t="s">
        <v>8219</v>
      </c>
      <c r="D137">
        <v>124</v>
      </c>
      <c r="E137" t="s">
        <v>8221</v>
      </c>
    </row>
    <row r="138" spans="1:5" x14ac:dyDescent="0.2">
      <c r="A138">
        <v>560</v>
      </c>
      <c r="B138" t="s">
        <v>8219</v>
      </c>
      <c r="D138">
        <v>0</v>
      </c>
      <c r="E138" t="s">
        <v>8221</v>
      </c>
    </row>
    <row r="139" spans="1:5" x14ac:dyDescent="0.2">
      <c r="A139">
        <v>688</v>
      </c>
      <c r="B139" t="s">
        <v>8219</v>
      </c>
      <c r="D139">
        <v>0</v>
      </c>
      <c r="E139" t="s">
        <v>8221</v>
      </c>
    </row>
    <row r="140" spans="1:5" x14ac:dyDescent="0.2">
      <c r="A140">
        <v>942</v>
      </c>
      <c r="B140" t="s">
        <v>8219</v>
      </c>
      <c r="D140">
        <v>55</v>
      </c>
      <c r="E140" t="s">
        <v>8221</v>
      </c>
    </row>
    <row r="141" spans="1:5" x14ac:dyDescent="0.2">
      <c r="A141">
        <v>88</v>
      </c>
      <c r="B141" t="s">
        <v>8219</v>
      </c>
      <c r="D141">
        <v>140</v>
      </c>
      <c r="E141" t="s">
        <v>8221</v>
      </c>
    </row>
    <row r="142" spans="1:5" x14ac:dyDescent="0.2">
      <c r="A142">
        <v>220</v>
      </c>
      <c r="B142" t="s">
        <v>8219</v>
      </c>
      <c r="D142">
        <v>21</v>
      </c>
      <c r="E142" t="s">
        <v>8221</v>
      </c>
    </row>
    <row r="143" spans="1:5" x14ac:dyDescent="0.2">
      <c r="A143">
        <v>145</v>
      </c>
      <c r="B143" t="s">
        <v>8219</v>
      </c>
      <c r="D143">
        <v>1</v>
      </c>
      <c r="E143" t="s">
        <v>8221</v>
      </c>
    </row>
    <row r="144" spans="1:5" x14ac:dyDescent="0.2">
      <c r="A144">
        <v>963</v>
      </c>
      <c r="B144" t="s">
        <v>8219</v>
      </c>
      <c r="D144">
        <v>147</v>
      </c>
      <c r="E144" t="s">
        <v>8221</v>
      </c>
    </row>
    <row r="145" spans="1:5" x14ac:dyDescent="0.2">
      <c r="A145">
        <v>91</v>
      </c>
      <c r="B145" t="s">
        <v>8219</v>
      </c>
      <c r="D145">
        <v>11</v>
      </c>
      <c r="E145" t="s">
        <v>8221</v>
      </c>
    </row>
    <row r="146" spans="1:5" x14ac:dyDescent="0.2">
      <c r="A146">
        <v>58</v>
      </c>
      <c r="B146" t="s">
        <v>8219</v>
      </c>
      <c r="D146">
        <v>125</v>
      </c>
      <c r="E146" t="s">
        <v>8221</v>
      </c>
    </row>
    <row r="147" spans="1:5" x14ac:dyDescent="0.2">
      <c r="A147">
        <v>36</v>
      </c>
      <c r="B147" t="s">
        <v>8219</v>
      </c>
      <c r="D147">
        <v>1</v>
      </c>
      <c r="E147" t="s">
        <v>8221</v>
      </c>
    </row>
    <row r="148" spans="1:5" x14ac:dyDescent="0.2">
      <c r="A148">
        <v>165</v>
      </c>
      <c r="B148" t="s">
        <v>8219</v>
      </c>
      <c r="D148">
        <v>0</v>
      </c>
      <c r="E148" t="s">
        <v>8221</v>
      </c>
    </row>
    <row r="149" spans="1:5" x14ac:dyDescent="0.2">
      <c r="A149">
        <v>111</v>
      </c>
      <c r="B149" t="s">
        <v>8219</v>
      </c>
      <c r="D149">
        <v>0</v>
      </c>
      <c r="E149" t="s">
        <v>8221</v>
      </c>
    </row>
    <row r="150" spans="1:5" x14ac:dyDescent="0.2">
      <c r="A150">
        <v>1596</v>
      </c>
      <c r="B150" t="s">
        <v>8219</v>
      </c>
      <c r="D150">
        <v>3</v>
      </c>
      <c r="E150" t="s">
        <v>8221</v>
      </c>
    </row>
    <row r="151" spans="1:5" x14ac:dyDescent="0.2">
      <c r="A151">
        <v>61</v>
      </c>
      <c r="B151" t="s">
        <v>8219</v>
      </c>
      <c r="D151">
        <v>0</v>
      </c>
      <c r="E151" t="s">
        <v>8221</v>
      </c>
    </row>
    <row r="152" spans="1:5" x14ac:dyDescent="0.2">
      <c r="A152">
        <v>287</v>
      </c>
      <c r="B152" t="s">
        <v>8219</v>
      </c>
      <c r="D152">
        <v>0</v>
      </c>
      <c r="E152" t="s">
        <v>8221</v>
      </c>
    </row>
    <row r="153" spans="1:5" x14ac:dyDescent="0.2">
      <c r="A153">
        <v>65</v>
      </c>
      <c r="B153" t="s">
        <v>8219</v>
      </c>
      <c r="D153">
        <v>0</v>
      </c>
      <c r="E153" t="s">
        <v>8221</v>
      </c>
    </row>
    <row r="154" spans="1:5" x14ac:dyDescent="0.2">
      <c r="A154">
        <v>118</v>
      </c>
      <c r="B154" t="s">
        <v>8219</v>
      </c>
      <c r="D154">
        <v>0</v>
      </c>
      <c r="E154" t="s">
        <v>8221</v>
      </c>
    </row>
    <row r="155" spans="1:5" x14ac:dyDescent="0.2">
      <c r="A155">
        <v>113</v>
      </c>
      <c r="B155" t="s">
        <v>8219</v>
      </c>
      <c r="D155">
        <v>3</v>
      </c>
      <c r="E155" t="s">
        <v>8221</v>
      </c>
    </row>
    <row r="156" spans="1:5" x14ac:dyDescent="0.2">
      <c r="A156">
        <v>332</v>
      </c>
      <c r="B156" t="s">
        <v>8219</v>
      </c>
      <c r="D156">
        <v>0</v>
      </c>
      <c r="E156" t="s">
        <v>8221</v>
      </c>
    </row>
    <row r="157" spans="1:5" x14ac:dyDescent="0.2">
      <c r="A157">
        <v>62</v>
      </c>
      <c r="B157" t="s">
        <v>8219</v>
      </c>
      <c r="D157">
        <v>1</v>
      </c>
      <c r="E157" t="s">
        <v>8221</v>
      </c>
    </row>
    <row r="158" spans="1:5" x14ac:dyDescent="0.2">
      <c r="A158">
        <v>951</v>
      </c>
      <c r="B158" t="s">
        <v>8219</v>
      </c>
      <c r="D158">
        <v>3</v>
      </c>
      <c r="E158" t="s">
        <v>8221</v>
      </c>
    </row>
    <row r="159" spans="1:5" x14ac:dyDescent="0.2">
      <c r="A159">
        <v>415</v>
      </c>
      <c r="B159" t="s">
        <v>8219</v>
      </c>
      <c r="D159">
        <v>22</v>
      </c>
      <c r="E159" t="s">
        <v>8221</v>
      </c>
    </row>
    <row r="160" spans="1:5" x14ac:dyDescent="0.2">
      <c r="A160">
        <v>305</v>
      </c>
      <c r="B160" t="s">
        <v>8219</v>
      </c>
      <c r="D160">
        <v>26</v>
      </c>
      <c r="E160" t="s">
        <v>8221</v>
      </c>
    </row>
    <row r="161" spans="1:5" x14ac:dyDescent="0.2">
      <c r="A161">
        <v>2139</v>
      </c>
      <c r="B161" t="s">
        <v>8219</v>
      </c>
      <c r="D161">
        <v>4</v>
      </c>
      <c r="E161" t="s">
        <v>8221</v>
      </c>
    </row>
    <row r="162" spans="1:5" x14ac:dyDescent="0.2">
      <c r="A162">
        <v>79</v>
      </c>
      <c r="B162" t="s">
        <v>8219</v>
      </c>
      <c r="D162">
        <v>0</v>
      </c>
      <c r="E162" t="s">
        <v>8221</v>
      </c>
    </row>
    <row r="163" spans="1:5" x14ac:dyDescent="0.2">
      <c r="A163">
        <v>179</v>
      </c>
      <c r="B163" t="s">
        <v>8219</v>
      </c>
      <c r="D163">
        <v>4</v>
      </c>
      <c r="E163" t="s">
        <v>8221</v>
      </c>
    </row>
    <row r="164" spans="1:5" x14ac:dyDescent="0.2">
      <c r="A164">
        <v>202</v>
      </c>
      <c r="B164" t="s">
        <v>8219</v>
      </c>
      <c r="D164">
        <v>9</v>
      </c>
      <c r="E164" t="s">
        <v>8221</v>
      </c>
    </row>
    <row r="165" spans="1:5" x14ac:dyDescent="0.2">
      <c r="A165">
        <v>760</v>
      </c>
      <c r="B165" t="s">
        <v>8219</v>
      </c>
      <c r="D165">
        <v>5</v>
      </c>
      <c r="E165" t="s">
        <v>8221</v>
      </c>
    </row>
    <row r="166" spans="1:5" x14ac:dyDescent="0.2">
      <c r="A166">
        <v>563</v>
      </c>
      <c r="B166" t="s">
        <v>8219</v>
      </c>
      <c r="D166">
        <v>14</v>
      </c>
      <c r="E166" t="s">
        <v>8221</v>
      </c>
    </row>
    <row r="167" spans="1:5" x14ac:dyDescent="0.2">
      <c r="A167">
        <v>135</v>
      </c>
      <c r="B167" t="s">
        <v>8219</v>
      </c>
      <c r="D167">
        <v>1</v>
      </c>
      <c r="E167" t="s">
        <v>8221</v>
      </c>
    </row>
    <row r="168" spans="1:5" x14ac:dyDescent="0.2">
      <c r="A168">
        <v>290</v>
      </c>
      <c r="B168" t="s">
        <v>8219</v>
      </c>
      <c r="D168">
        <v>10</v>
      </c>
      <c r="E168" t="s">
        <v>8221</v>
      </c>
    </row>
    <row r="169" spans="1:5" x14ac:dyDescent="0.2">
      <c r="A169">
        <v>447</v>
      </c>
      <c r="B169" t="s">
        <v>8219</v>
      </c>
      <c r="D169">
        <v>3</v>
      </c>
      <c r="E169" t="s">
        <v>8221</v>
      </c>
    </row>
    <row r="170" spans="1:5" x14ac:dyDescent="0.2">
      <c r="A170">
        <v>232</v>
      </c>
      <c r="B170" t="s">
        <v>8219</v>
      </c>
      <c r="D170">
        <v>1</v>
      </c>
      <c r="E170" t="s">
        <v>8221</v>
      </c>
    </row>
    <row r="171" spans="1:5" x14ac:dyDescent="0.2">
      <c r="A171">
        <v>168</v>
      </c>
      <c r="B171" t="s">
        <v>8219</v>
      </c>
      <c r="D171">
        <v>0</v>
      </c>
      <c r="E171" t="s">
        <v>8221</v>
      </c>
    </row>
    <row r="172" spans="1:5" x14ac:dyDescent="0.2">
      <c r="A172">
        <v>128</v>
      </c>
      <c r="B172" t="s">
        <v>8219</v>
      </c>
      <c r="D172">
        <v>5</v>
      </c>
      <c r="E172" t="s">
        <v>8221</v>
      </c>
    </row>
    <row r="173" spans="1:5" x14ac:dyDescent="0.2">
      <c r="A173">
        <v>493</v>
      </c>
      <c r="B173" t="s">
        <v>8219</v>
      </c>
      <c r="D173">
        <v>2</v>
      </c>
      <c r="E173" t="s">
        <v>8221</v>
      </c>
    </row>
    <row r="174" spans="1:5" x14ac:dyDescent="0.2">
      <c r="A174">
        <v>131</v>
      </c>
      <c r="B174" t="s">
        <v>8219</v>
      </c>
      <c r="D174">
        <v>68</v>
      </c>
      <c r="E174" t="s">
        <v>8221</v>
      </c>
    </row>
    <row r="175" spans="1:5" x14ac:dyDescent="0.2">
      <c r="A175">
        <v>50</v>
      </c>
      <c r="B175" t="s">
        <v>8219</v>
      </c>
      <c r="D175">
        <v>3</v>
      </c>
      <c r="E175" t="s">
        <v>8221</v>
      </c>
    </row>
    <row r="176" spans="1:5" x14ac:dyDescent="0.2">
      <c r="A176">
        <v>665</v>
      </c>
      <c r="B176" t="s">
        <v>8219</v>
      </c>
      <c r="D176">
        <v>34</v>
      </c>
      <c r="E176" t="s">
        <v>8221</v>
      </c>
    </row>
    <row r="177" spans="1:5" x14ac:dyDescent="0.2">
      <c r="A177">
        <v>129</v>
      </c>
      <c r="B177" t="s">
        <v>8219</v>
      </c>
      <c r="D177">
        <v>0</v>
      </c>
      <c r="E177" t="s">
        <v>8221</v>
      </c>
    </row>
    <row r="178" spans="1:5" x14ac:dyDescent="0.2">
      <c r="A178">
        <v>142</v>
      </c>
      <c r="B178" t="s">
        <v>8219</v>
      </c>
      <c r="D178">
        <v>3</v>
      </c>
      <c r="E178" t="s">
        <v>8221</v>
      </c>
    </row>
    <row r="179" spans="1:5" x14ac:dyDescent="0.2">
      <c r="A179">
        <v>2436</v>
      </c>
      <c r="B179" t="s">
        <v>8219</v>
      </c>
      <c r="D179">
        <v>0</v>
      </c>
      <c r="E179" t="s">
        <v>8221</v>
      </c>
    </row>
    <row r="180" spans="1:5" x14ac:dyDescent="0.2">
      <c r="A180">
        <v>244</v>
      </c>
      <c r="B180" t="s">
        <v>8219</v>
      </c>
      <c r="D180">
        <v>70</v>
      </c>
      <c r="E180" t="s">
        <v>8221</v>
      </c>
    </row>
    <row r="181" spans="1:5" x14ac:dyDescent="0.2">
      <c r="A181">
        <v>298</v>
      </c>
      <c r="B181" t="s">
        <v>8219</v>
      </c>
      <c r="D181">
        <v>1</v>
      </c>
      <c r="E181" t="s">
        <v>8221</v>
      </c>
    </row>
    <row r="182" spans="1:5" x14ac:dyDescent="0.2">
      <c r="A182">
        <v>251</v>
      </c>
      <c r="B182" t="s">
        <v>8219</v>
      </c>
      <c r="D182">
        <v>1</v>
      </c>
      <c r="E182" t="s">
        <v>8221</v>
      </c>
    </row>
    <row r="183" spans="1:5" x14ac:dyDescent="0.2">
      <c r="A183">
        <v>108</v>
      </c>
      <c r="B183" t="s">
        <v>8219</v>
      </c>
      <c r="D183">
        <v>1</v>
      </c>
      <c r="E183" t="s">
        <v>8221</v>
      </c>
    </row>
    <row r="184" spans="1:5" x14ac:dyDescent="0.2">
      <c r="A184">
        <v>82</v>
      </c>
      <c r="B184" t="s">
        <v>8219</v>
      </c>
      <c r="D184">
        <v>2</v>
      </c>
      <c r="E184" t="s">
        <v>8221</v>
      </c>
    </row>
    <row r="185" spans="1:5" x14ac:dyDescent="0.2">
      <c r="A185">
        <v>74</v>
      </c>
      <c r="B185" t="s">
        <v>8219</v>
      </c>
      <c r="D185">
        <v>2</v>
      </c>
      <c r="E185" t="s">
        <v>8221</v>
      </c>
    </row>
    <row r="186" spans="1:5" x14ac:dyDescent="0.2">
      <c r="A186">
        <v>189</v>
      </c>
      <c r="B186" t="s">
        <v>8219</v>
      </c>
      <c r="D186">
        <v>34</v>
      </c>
      <c r="E186" t="s">
        <v>8221</v>
      </c>
    </row>
    <row r="187" spans="1:5" x14ac:dyDescent="0.2">
      <c r="A187">
        <v>80</v>
      </c>
      <c r="B187" t="s">
        <v>8219</v>
      </c>
      <c r="D187">
        <v>2</v>
      </c>
      <c r="E187" t="s">
        <v>8221</v>
      </c>
    </row>
    <row r="188" spans="1:5" x14ac:dyDescent="0.2">
      <c r="A188">
        <v>576</v>
      </c>
      <c r="B188" t="s">
        <v>8219</v>
      </c>
      <c r="D188">
        <v>0</v>
      </c>
      <c r="E188" t="s">
        <v>8221</v>
      </c>
    </row>
    <row r="189" spans="1:5" x14ac:dyDescent="0.2">
      <c r="A189">
        <v>202</v>
      </c>
      <c r="B189" t="s">
        <v>8219</v>
      </c>
      <c r="D189">
        <v>1</v>
      </c>
      <c r="E189" t="s">
        <v>8221</v>
      </c>
    </row>
    <row r="190" spans="1:5" x14ac:dyDescent="0.2">
      <c r="A190">
        <v>238</v>
      </c>
      <c r="B190" t="s">
        <v>8219</v>
      </c>
      <c r="D190">
        <v>8</v>
      </c>
      <c r="E190" t="s">
        <v>8221</v>
      </c>
    </row>
    <row r="191" spans="1:5" x14ac:dyDescent="0.2">
      <c r="A191">
        <v>36</v>
      </c>
      <c r="B191" t="s">
        <v>8219</v>
      </c>
      <c r="D191">
        <v>4</v>
      </c>
      <c r="E191" t="s">
        <v>8221</v>
      </c>
    </row>
    <row r="192" spans="1:5" x14ac:dyDescent="0.2">
      <c r="A192">
        <v>150</v>
      </c>
      <c r="B192" t="s">
        <v>8219</v>
      </c>
      <c r="D192">
        <v>28</v>
      </c>
      <c r="E192" t="s">
        <v>8221</v>
      </c>
    </row>
    <row r="193" spans="1:5" x14ac:dyDescent="0.2">
      <c r="A193">
        <v>146</v>
      </c>
      <c r="B193" t="s">
        <v>8219</v>
      </c>
      <c r="D193">
        <v>0</v>
      </c>
      <c r="E193" t="s">
        <v>8221</v>
      </c>
    </row>
    <row r="194" spans="1:5" x14ac:dyDescent="0.2">
      <c r="A194">
        <v>222</v>
      </c>
      <c r="B194" t="s">
        <v>8219</v>
      </c>
      <c r="D194">
        <v>6</v>
      </c>
      <c r="E194" t="s">
        <v>8221</v>
      </c>
    </row>
    <row r="195" spans="1:5" x14ac:dyDescent="0.2">
      <c r="A195">
        <v>120</v>
      </c>
      <c r="B195" t="s">
        <v>8219</v>
      </c>
      <c r="D195">
        <v>22</v>
      </c>
      <c r="E195" t="s">
        <v>8221</v>
      </c>
    </row>
    <row r="196" spans="1:5" x14ac:dyDescent="0.2">
      <c r="A196">
        <v>126</v>
      </c>
      <c r="B196" t="s">
        <v>8219</v>
      </c>
      <c r="D196">
        <v>0</v>
      </c>
      <c r="E196" t="s">
        <v>8221</v>
      </c>
    </row>
    <row r="197" spans="1:5" x14ac:dyDescent="0.2">
      <c r="A197">
        <v>158</v>
      </c>
      <c r="B197" t="s">
        <v>8219</v>
      </c>
      <c r="D197">
        <v>1</v>
      </c>
      <c r="E197" t="s">
        <v>8221</v>
      </c>
    </row>
    <row r="198" spans="1:5" x14ac:dyDescent="0.2">
      <c r="A198">
        <v>316</v>
      </c>
      <c r="B198" t="s">
        <v>8219</v>
      </c>
      <c r="D198">
        <v>20</v>
      </c>
      <c r="E198" t="s">
        <v>8221</v>
      </c>
    </row>
    <row r="199" spans="1:5" x14ac:dyDescent="0.2">
      <c r="A199">
        <v>284</v>
      </c>
      <c r="B199" t="s">
        <v>8219</v>
      </c>
      <c r="D199">
        <v>0</v>
      </c>
      <c r="E199" t="s">
        <v>8221</v>
      </c>
    </row>
    <row r="200" spans="1:5" x14ac:dyDescent="0.2">
      <c r="A200">
        <v>51</v>
      </c>
      <c r="B200" t="s">
        <v>8219</v>
      </c>
      <c r="D200">
        <v>1</v>
      </c>
      <c r="E200" t="s">
        <v>8221</v>
      </c>
    </row>
    <row r="201" spans="1:5" x14ac:dyDescent="0.2">
      <c r="A201">
        <v>158</v>
      </c>
      <c r="B201" t="s">
        <v>8219</v>
      </c>
      <c r="D201">
        <v>3</v>
      </c>
      <c r="E201" t="s">
        <v>8221</v>
      </c>
    </row>
    <row r="202" spans="1:5" x14ac:dyDescent="0.2">
      <c r="A202">
        <v>337</v>
      </c>
      <c r="B202" t="s">
        <v>8219</v>
      </c>
      <c r="D202">
        <v>2</v>
      </c>
      <c r="E202" t="s">
        <v>8221</v>
      </c>
    </row>
    <row r="203" spans="1:5" x14ac:dyDescent="0.2">
      <c r="A203">
        <v>186</v>
      </c>
      <c r="B203" t="s">
        <v>8219</v>
      </c>
      <c r="D203">
        <v>0</v>
      </c>
      <c r="E203" t="s">
        <v>8221</v>
      </c>
    </row>
    <row r="204" spans="1:5" x14ac:dyDescent="0.2">
      <c r="A204">
        <v>58</v>
      </c>
      <c r="B204" t="s">
        <v>8219</v>
      </c>
      <c r="D204">
        <v>2</v>
      </c>
      <c r="E204" t="s">
        <v>8221</v>
      </c>
    </row>
    <row r="205" spans="1:5" x14ac:dyDescent="0.2">
      <c r="A205">
        <v>82</v>
      </c>
      <c r="B205" t="s">
        <v>8219</v>
      </c>
      <c r="D205">
        <v>1</v>
      </c>
      <c r="E205" t="s">
        <v>8221</v>
      </c>
    </row>
    <row r="206" spans="1:5" x14ac:dyDescent="0.2">
      <c r="A206">
        <v>736</v>
      </c>
      <c r="B206" t="s">
        <v>8219</v>
      </c>
      <c r="D206">
        <v>0</v>
      </c>
      <c r="E206" t="s">
        <v>8221</v>
      </c>
    </row>
    <row r="207" spans="1:5" x14ac:dyDescent="0.2">
      <c r="A207">
        <v>1151</v>
      </c>
      <c r="B207" t="s">
        <v>8219</v>
      </c>
      <c r="D207">
        <v>1</v>
      </c>
      <c r="E207" t="s">
        <v>8221</v>
      </c>
    </row>
    <row r="208" spans="1:5" x14ac:dyDescent="0.2">
      <c r="A208">
        <v>34</v>
      </c>
      <c r="B208" t="s">
        <v>8219</v>
      </c>
      <c r="D208">
        <v>0</v>
      </c>
      <c r="E208" t="s">
        <v>8221</v>
      </c>
    </row>
    <row r="209" spans="1:5" x14ac:dyDescent="0.2">
      <c r="A209">
        <v>498</v>
      </c>
      <c r="B209" t="s">
        <v>8219</v>
      </c>
      <c r="D209">
        <v>5</v>
      </c>
      <c r="E209" t="s">
        <v>8221</v>
      </c>
    </row>
    <row r="210" spans="1:5" x14ac:dyDescent="0.2">
      <c r="A210">
        <v>167</v>
      </c>
      <c r="B210" t="s">
        <v>8219</v>
      </c>
      <c r="D210">
        <v>1</v>
      </c>
      <c r="E210" t="s">
        <v>8221</v>
      </c>
    </row>
    <row r="211" spans="1:5" x14ac:dyDescent="0.2">
      <c r="A211">
        <v>340</v>
      </c>
      <c r="B211" t="s">
        <v>8219</v>
      </c>
      <c r="D211">
        <v>1</v>
      </c>
      <c r="E211" t="s">
        <v>8221</v>
      </c>
    </row>
    <row r="212" spans="1:5" x14ac:dyDescent="0.2">
      <c r="A212">
        <v>438</v>
      </c>
      <c r="B212" t="s">
        <v>8219</v>
      </c>
      <c r="D212">
        <v>2</v>
      </c>
      <c r="E212" t="s">
        <v>8221</v>
      </c>
    </row>
    <row r="213" spans="1:5" x14ac:dyDescent="0.2">
      <c r="A213">
        <v>555</v>
      </c>
      <c r="B213" t="s">
        <v>8219</v>
      </c>
      <c r="D213">
        <v>0</v>
      </c>
      <c r="E213" t="s">
        <v>8221</v>
      </c>
    </row>
    <row r="214" spans="1:5" x14ac:dyDescent="0.2">
      <c r="A214">
        <v>266</v>
      </c>
      <c r="B214" t="s">
        <v>8219</v>
      </c>
      <c r="D214">
        <v>9</v>
      </c>
      <c r="E214" t="s">
        <v>8221</v>
      </c>
    </row>
    <row r="215" spans="1:5" x14ac:dyDescent="0.2">
      <c r="A215">
        <v>69</v>
      </c>
      <c r="B215" t="s">
        <v>8219</v>
      </c>
      <c r="D215">
        <v>4</v>
      </c>
      <c r="E215" t="s">
        <v>8221</v>
      </c>
    </row>
    <row r="216" spans="1:5" x14ac:dyDescent="0.2">
      <c r="A216">
        <v>80</v>
      </c>
      <c r="B216" t="s">
        <v>8219</v>
      </c>
      <c r="D216">
        <v>4</v>
      </c>
      <c r="E216" t="s">
        <v>8221</v>
      </c>
    </row>
    <row r="217" spans="1:5" x14ac:dyDescent="0.2">
      <c r="A217">
        <v>493</v>
      </c>
      <c r="B217" t="s">
        <v>8219</v>
      </c>
      <c r="D217">
        <v>1</v>
      </c>
      <c r="E217" t="s">
        <v>8221</v>
      </c>
    </row>
    <row r="218" spans="1:5" x14ac:dyDescent="0.2">
      <c r="A218">
        <v>31</v>
      </c>
      <c r="B218" t="s">
        <v>8219</v>
      </c>
      <c r="D218">
        <v>1</v>
      </c>
      <c r="E218" t="s">
        <v>8221</v>
      </c>
    </row>
    <row r="219" spans="1:5" x14ac:dyDescent="0.2">
      <c r="A219">
        <v>236</v>
      </c>
      <c r="B219" t="s">
        <v>8219</v>
      </c>
      <c r="D219">
        <v>7</v>
      </c>
      <c r="E219" t="s">
        <v>8221</v>
      </c>
    </row>
    <row r="220" spans="1:5" x14ac:dyDescent="0.2">
      <c r="A220">
        <v>89</v>
      </c>
      <c r="B220" t="s">
        <v>8219</v>
      </c>
      <c r="D220">
        <v>5</v>
      </c>
      <c r="E220" t="s">
        <v>8221</v>
      </c>
    </row>
    <row r="221" spans="1:5" x14ac:dyDescent="0.2">
      <c r="A221">
        <v>299</v>
      </c>
      <c r="B221" t="s">
        <v>8219</v>
      </c>
      <c r="D221">
        <v>1</v>
      </c>
      <c r="E221" t="s">
        <v>8221</v>
      </c>
    </row>
    <row r="222" spans="1:5" x14ac:dyDescent="0.2">
      <c r="A222">
        <v>55</v>
      </c>
      <c r="B222" t="s">
        <v>8219</v>
      </c>
      <c r="D222">
        <v>0</v>
      </c>
      <c r="E222" t="s">
        <v>8221</v>
      </c>
    </row>
    <row r="223" spans="1:5" x14ac:dyDescent="0.2">
      <c r="A223">
        <v>325</v>
      </c>
      <c r="B223" t="s">
        <v>8219</v>
      </c>
      <c r="D223">
        <v>0</v>
      </c>
      <c r="E223" t="s">
        <v>8221</v>
      </c>
    </row>
    <row r="224" spans="1:5" x14ac:dyDescent="0.2">
      <c r="A224">
        <v>524</v>
      </c>
      <c r="B224" t="s">
        <v>8219</v>
      </c>
      <c r="D224">
        <v>1</v>
      </c>
      <c r="E224" t="s">
        <v>8221</v>
      </c>
    </row>
    <row r="225" spans="1:5" x14ac:dyDescent="0.2">
      <c r="A225">
        <v>285</v>
      </c>
      <c r="B225" t="s">
        <v>8219</v>
      </c>
      <c r="D225">
        <v>2</v>
      </c>
      <c r="E225" t="s">
        <v>8221</v>
      </c>
    </row>
    <row r="226" spans="1:5" x14ac:dyDescent="0.2">
      <c r="A226">
        <v>179</v>
      </c>
      <c r="B226" t="s">
        <v>8219</v>
      </c>
      <c r="D226">
        <v>0</v>
      </c>
      <c r="E226" t="s">
        <v>8221</v>
      </c>
    </row>
    <row r="227" spans="1:5" x14ac:dyDescent="0.2">
      <c r="A227">
        <v>188</v>
      </c>
      <c r="B227" t="s">
        <v>8219</v>
      </c>
      <c r="D227">
        <v>4</v>
      </c>
      <c r="E227" t="s">
        <v>8221</v>
      </c>
    </row>
    <row r="228" spans="1:5" x14ac:dyDescent="0.2">
      <c r="A228">
        <v>379</v>
      </c>
      <c r="B228" t="s">
        <v>8219</v>
      </c>
      <c r="D228">
        <v>7</v>
      </c>
      <c r="E228" t="s">
        <v>8221</v>
      </c>
    </row>
    <row r="229" spans="1:5" x14ac:dyDescent="0.2">
      <c r="A229">
        <v>119</v>
      </c>
      <c r="B229" t="s">
        <v>8219</v>
      </c>
      <c r="D229">
        <v>2</v>
      </c>
      <c r="E229" t="s">
        <v>8221</v>
      </c>
    </row>
    <row r="230" spans="1:5" x14ac:dyDescent="0.2">
      <c r="A230">
        <v>167</v>
      </c>
      <c r="B230" t="s">
        <v>8219</v>
      </c>
      <c r="D230">
        <v>1</v>
      </c>
      <c r="E230" t="s">
        <v>8221</v>
      </c>
    </row>
    <row r="231" spans="1:5" x14ac:dyDescent="0.2">
      <c r="A231">
        <v>221</v>
      </c>
      <c r="B231" t="s">
        <v>8219</v>
      </c>
      <c r="D231">
        <v>9</v>
      </c>
      <c r="E231" t="s">
        <v>8221</v>
      </c>
    </row>
    <row r="232" spans="1:5" x14ac:dyDescent="0.2">
      <c r="A232">
        <v>964</v>
      </c>
      <c r="B232" t="s">
        <v>8219</v>
      </c>
      <c r="D232">
        <v>2</v>
      </c>
      <c r="E232" t="s">
        <v>8221</v>
      </c>
    </row>
    <row r="233" spans="1:5" x14ac:dyDescent="0.2">
      <c r="A233">
        <v>286</v>
      </c>
      <c r="B233" t="s">
        <v>8219</v>
      </c>
      <c r="D233">
        <v>1</v>
      </c>
      <c r="E233" t="s">
        <v>8221</v>
      </c>
    </row>
    <row r="234" spans="1:5" x14ac:dyDescent="0.2">
      <c r="A234">
        <v>613</v>
      </c>
      <c r="B234" t="s">
        <v>8219</v>
      </c>
      <c r="D234">
        <v>7</v>
      </c>
      <c r="E234" t="s">
        <v>8221</v>
      </c>
    </row>
    <row r="235" spans="1:5" x14ac:dyDescent="0.2">
      <c r="A235">
        <v>29</v>
      </c>
      <c r="B235" t="s">
        <v>8219</v>
      </c>
      <c r="D235">
        <v>2</v>
      </c>
      <c r="E235" t="s">
        <v>8221</v>
      </c>
    </row>
    <row r="236" spans="1:5" x14ac:dyDescent="0.2">
      <c r="A236">
        <v>165</v>
      </c>
      <c r="B236" t="s">
        <v>8219</v>
      </c>
      <c r="D236">
        <v>8</v>
      </c>
      <c r="E236" t="s">
        <v>8221</v>
      </c>
    </row>
    <row r="237" spans="1:5" x14ac:dyDescent="0.2">
      <c r="A237">
        <v>97</v>
      </c>
      <c r="B237" t="s">
        <v>8219</v>
      </c>
      <c r="D237">
        <v>2</v>
      </c>
      <c r="E237" t="s">
        <v>8221</v>
      </c>
    </row>
    <row r="238" spans="1:5" x14ac:dyDescent="0.2">
      <c r="A238">
        <v>303</v>
      </c>
      <c r="B238" t="s">
        <v>8219</v>
      </c>
      <c r="D238">
        <v>2</v>
      </c>
      <c r="E238" t="s">
        <v>8221</v>
      </c>
    </row>
    <row r="239" spans="1:5" x14ac:dyDescent="0.2">
      <c r="A239">
        <v>267</v>
      </c>
      <c r="B239" t="s">
        <v>8219</v>
      </c>
      <c r="D239">
        <v>7</v>
      </c>
      <c r="E239" t="s">
        <v>8221</v>
      </c>
    </row>
    <row r="240" spans="1:5" x14ac:dyDescent="0.2">
      <c r="A240">
        <v>302</v>
      </c>
      <c r="B240" t="s">
        <v>8219</v>
      </c>
      <c r="D240">
        <v>2</v>
      </c>
      <c r="E240" t="s">
        <v>8221</v>
      </c>
    </row>
    <row r="241" spans="1:5" x14ac:dyDescent="0.2">
      <c r="A241">
        <v>87</v>
      </c>
      <c r="B241" t="s">
        <v>8219</v>
      </c>
      <c r="D241">
        <v>18</v>
      </c>
      <c r="E241" t="s">
        <v>8221</v>
      </c>
    </row>
    <row r="242" spans="1:5" x14ac:dyDescent="0.2">
      <c r="A242">
        <v>354</v>
      </c>
      <c r="B242" t="s">
        <v>8219</v>
      </c>
      <c r="D242">
        <v>9</v>
      </c>
      <c r="E242" t="s">
        <v>8221</v>
      </c>
    </row>
    <row r="243" spans="1:5" x14ac:dyDescent="0.2">
      <c r="A243">
        <v>86</v>
      </c>
      <c r="B243" t="s">
        <v>8219</v>
      </c>
      <c r="D243">
        <v>4</v>
      </c>
      <c r="E243" t="s">
        <v>8221</v>
      </c>
    </row>
    <row r="244" spans="1:5" x14ac:dyDescent="0.2">
      <c r="A244">
        <v>26</v>
      </c>
      <c r="B244" t="s">
        <v>8219</v>
      </c>
      <c r="D244">
        <v>7</v>
      </c>
      <c r="E244" t="s">
        <v>8221</v>
      </c>
    </row>
    <row r="245" spans="1:5" x14ac:dyDescent="0.2">
      <c r="A245">
        <v>113</v>
      </c>
      <c r="B245" t="s">
        <v>8219</v>
      </c>
      <c r="D245">
        <v>29</v>
      </c>
      <c r="E245" t="s">
        <v>8221</v>
      </c>
    </row>
    <row r="246" spans="1:5" x14ac:dyDescent="0.2">
      <c r="A246">
        <v>65</v>
      </c>
      <c r="B246" t="s">
        <v>8219</v>
      </c>
      <c r="D246">
        <v>12</v>
      </c>
      <c r="E246" t="s">
        <v>8221</v>
      </c>
    </row>
    <row r="247" spans="1:5" x14ac:dyDescent="0.2">
      <c r="A247">
        <v>134</v>
      </c>
      <c r="B247" t="s">
        <v>8219</v>
      </c>
      <c r="D247">
        <v>4</v>
      </c>
      <c r="E247" t="s">
        <v>8221</v>
      </c>
    </row>
    <row r="248" spans="1:5" x14ac:dyDescent="0.2">
      <c r="A248">
        <v>119</v>
      </c>
      <c r="B248" t="s">
        <v>8219</v>
      </c>
      <c r="D248">
        <v>28</v>
      </c>
      <c r="E248" t="s">
        <v>8221</v>
      </c>
    </row>
    <row r="249" spans="1:5" x14ac:dyDescent="0.2">
      <c r="A249">
        <v>159</v>
      </c>
      <c r="B249" t="s">
        <v>8219</v>
      </c>
      <c r="D249">
        <v>25</v>
      </c>
      <c r="E249" t="s">
        <v>8221</v>
      </c>
    </row>
    <row r="250" spans="1:5" x14ac:dyDescent="0.2">
      <c r="A250">
        <v>167</v>
      </c>
      <c r="B250" t="s">
        <v>8219</v>
      </c>
      <c r="D250">
        <v>28</v>
      </c>
      <c r="E250" t="s">
        <v>8221</v>
      </c>
    </row>
    <row r="251" spans="1:5" x14ac:dyDescent="0.2">
      <c r="A251">
        <v>43</v>
      </c>
      <c r="B251" t="s">
        <v>8219</v>
      </c>
      <c r="D251">
        <v>310</v>
      </c>
      <c r="E251" t="s">
        <v>8221</v>
      </c>
    </row>
    <row r="252" spans="1:5" x14ac:dyDescent="0.2">
      <c r="A252">
        <v>1062</v>
      </c>
      <c r="B252" t="s">
        <v>8219</v>
      </c>
      <c r="D252">
        <v>15</v>
      </c>
      <c r="E252" t="s">
        <v>8221</v>
      </c>
    </row>
    <row r="253" spans="1:5" x14ac:dyDescent="0.2">
      <c r="A253">
        <v>9</v>
      </c>
      <c r="B253" t="s">
        <v>8219</v>
      </c>
      <c r="D253">
        <v>215</v>
      </c>
      <c r="E253" t="s">
        <v>8221</v>
      </c>
    </row>
    <row r="254" spans="1:5" x14ac:dyDescent="0.2">
      <c r="A254">
        <v>89</v>
      </c>
      <c r="B254" t="s">
        <v>8219</v>
      </c>
      <c r="D254">
        <v>3</v>
      </c>
      <c r="E254" t="s">
        <v>8221</v>
      </c>
    </row>
    <row r="255" spans="1:5" x14ac:dyDescent="0.2">
      <c r="A255">
        <v>174</v>
      </c>
      <c r="B255" t="s">
        <v>8219</v>
      </c>
      <c r="D255">
        <v>2</v>
      </c>
      <c r="E255" t="s">
        <v>8221</v>
      </c>
    </row>
    <row r="256" spans="1:5" x14ac:dyDescent="0.2">
      <c r="A256">
        <v>14</v>
      </c>
      <c r="B256" t="s">
        <v>8219</v>
      </c>
      <c r="D256">
        <v>26</v>
      </c>
      <c r="E256" t="s">
        <v>8221</v>
      </c>
    </row>
    <row r="257" spans="1:5" x14ac:dyDescent="0.2">
      <c r="A257">
        <v>48</v>
      </c>
      <c r="B257" t="s">
        <v>8219</v>
      </c>
      <c r="D257">
        <v>24</v>
      </c>
      <c r="E257" t="s">
        <v>8221</v>
      </c>
    </row>
    <row r="258" spans="1:5" x14ac:dyDescent="0.2">
      <c r="A258">
        <v>133</v>
      </c>
      <c r="B258" t="s">
        <v>8219</v>
      </c>
      <c r="D258">
        <v>96</v>
      </c>
      <c r="E258" t="s">
        <v>8221</v>
      </c>
    </row>
    <row r="259" spans="1:5" x14ac:dyDescent="0.2">
      <c r="A259">
        <v>83</v>
      </c>
      <c r="B259" t="s">
        <v>8219</v>
      </c>
      <c r="D259">
        <v>17</v>
      </c>
      <c r="E259" t="s">
        <v>8221</v>
      </c>
    </row>
    <row r="260" spans="1:5" x14ac:dyDescent="0.2">
      <c r="A260">
        <v>149</v>
      </c>
      <c r="B260" t="s">
        <v>8219</v>
      </c>
      <c r="D260">
        <v>94</v>
      </c>
      <c r="E260" t="s">
        <v>8221</v>
      </c>
    </row>
    <row r="261" spans="1:5" x14ac:dyDescent="0.2">
      <c r="A261">
        <v>49</v>
      </c>
      <c r="B261" t="s">
        <v>8219</v>
      </c>
      <c r="D261">
        <v>129</v>
      </c>
      <c r="E261" t="s">
        <v>8221</v>
      </c>
    </row>
    <row r="262" spans="1:5" x14ac:dyDescent="0.2">
      <c r="A262">
        <v>251</v>
      </c>
      <c r="B262" t="s">
        <v>8219</v>
      </c>
      <c r="D262">
        <v>1</v>
      </c>
      <c r="E262" t="s">
        <v>8221</v>
      </c>
    </row>
    <row r="263" spans="1:5" x14ac:dyDescent="0.2">
      <c r="A263">
        <v>22</v>
      </c>
      <c r="B263" t="s">
        <v>8219</v>
      </c>
      <c r="D263">
        <v>4</v>
      </c>
      <c r="E263" t="s">
        <v>8221</v>
      </c>
    </row>
    <row r="264" spans="1:5" x14ac:dyDescent="0.2">
      <c r="A264">
        <v>48</v>
      </c>
      <c r="B264" t="s">
        <v>8219</v>
      </c>
      <c r="D264">
        <v>3</v>
      </c>
      <c r="E264" t="s">
        <v>8221</v>
      </c>
    </row>
    <row r="265" spans="1:5" x14ac:dyDescent="0.2">
      <c r="A265">
        <v>383</v>
      </c>
      <c r="B265" t="s">
        <v>8219</v>
      </c>
      <c r="D265">
        <v>135</v>
      </c>
      <c r="E265" t="s">
        <v>8221</v>
      </c>
    </row>
    <row r="266" spans="1:5" x14ac:dyDescent="0.2">
      <c r="A266">
        <v>237</v>
      </c>
      <c r="B266" t="s">
        <v>8219</v>
      </c>
      <c r="D266">
        <v>10</v>
      </c>
      <c r="E266" t="s">
        <v>8221</v>
      </c>
    </row>
    <row r="267" spans="1:5" x14ac:dyDescent="0.2">
      <c r="A267">
        <v>13</v>
      </c>
      <c r="B267" t="s">
        <v>8219</v>
      </c>
      <c r="D267">
        <v>0</v>
      </c>
      <c r="E267" t="s">
        <v>8221</v>
      </c>
    </row>
    <row r="268" spans="1:5" x14ac:dyDescent="0.2">
      <c r="A268">
        <v>562</v>
      </c>
      <c r="B268" t="s">
        <v>8219</v>
      </c>
      <c r="D268">
        <v>6</v>
      </c>
      <c r="E268" t="s">
        <v>8221</v>
      </c>
    </row>
    <row r="269" spans="1:5" x14ac:dyDescent="0.2">
      <c r="A269">
        <v>71</v>
      </c>
      <c r="B269" t="s">
        <v>8219</v>
      </c>
      <c r="D269">
        <v>36</v>
      </c>
      <c r="E269" t="s">
        <v>8221</v>
      </c>
    </row>
    <row r="270" spans="1:5" x14ac:dyDescent="0.2">
      <c r="A270">
        <v>1510</v>
      </c>
      <c r="B270" t="s">
        <v>8219</v>
      </c>
      <c r="D270">
        <v>336</v>
      </c>
      <c r="E270" t="s">
        <v>8221</v>
      </c>
    </row>
    <row r="271" spans="1:5" x14ac:dyDescent="0.2">
      <c r="A271">
        <v>14</v>
      </c>
      <c r="B271" t="s">
        <v>8219</v>
      </c>
      <c r="D271">
        <v>34</v>
      </c>
      <c r="E271" t="s">
        <v>8221</v>
      </c>
    </row>
    <row r="272" spans="1:5" x14ac:dyDescent="0.2">
      <c r="A272">
        <v>193</v>
      </c>
      <c r="B272" t="s">
        <v>8219</v>
      </c>
      <c r="D272">
        <v>10</v>
      </c>
      <c r="E272" t="s">
        <v>8221</v>
      </c>
    </row>
    <row r="273" spans="1:5" x14ac:dyDescent="0.2">
      <c r="A273">
        <v>206</v>
      </c>
      <c r="B273" t="s">
        <v>8219</v>
      </c>
      <c r="D273">
        <v>201</v>
      </c>
      <c r="E273" t="s">
        <v>8221</v>
      </c>
    </row>
    <row r="274" spans="1:5" x14ac:dyDescent="0.2">
      <c r="A274">
        <v>351</v>
      </c>
      <c r="B274" t="s">
        <v>8219</v>
      </c>
      <c r="D274">
        <v>296</v>
      </c>
      <c r="E274" t="s">
        <v>8221</v>
      </c>
    </row>
    <row r="275" spans="1:5" x14ac:dyDescent="0.2">
      <c r="A275">
        <v>50</v>
      </c>
      <c r="B275" t="s">
        <v>8219</v>
      </c>
      <c r="D275">
        <v>7</v>
      </c>
      <c r="E275" t="s">
        <v>8221</v>
      </c>
    </row>
    <row r="276" spans="1:5" x14ac:dyDescent="0.2">
      <c r="A276">
        <v>184</v>
      </c>
      <c r="B276" t="s">
        <v>8219</v>
      </c>
      <c r="D276">
        <v>7</v>
      </c>
      <c r="E276" t="s">
        <v>8221</v>
      </c>
    </row>
    <row r="277" spans="1:5" x14ac:dyDescent="0.2">
      <c r="A277">
        <v>196</v>
      </c>
      <c r="B277" t="s">
        <v>8219</v>
      </c>
      <c r="D277">
        <v>1</v>
      </c>
      <c r="E277" t="s">
        <v>8221</v>
      </c>
    </row>
    <row r="278" spans="1:5" x14ac:dyDescent="0.2">
      <c r="A278">
        <v>229</v>
      </c>
      <c r="B278" t="s">
        <v>8219</v>
      </c>
      <c r="D278">
        <v>114</v>
      </c>
      <c r="E278" t="s">
        <v>8221</v>
      </c>
    </row>
    <row r="279" spans="1:5" x14ac:dyDescent="0.2">
      <c r="A279">
        <v>67</v>
      </c>
      <c r="B279" t="s">
        <v>8219</v>
      </c>
      <c r="D279">
        <v>29</v>
      </c>
      <c r="E279" t="s">
        <v>8221</v>
      </c>
    </row>
    <row r="280" spans="1:5" x14ac:dyDescent="0.2">
      <c r="A280">
        <v>95</v>
      </c>
      <c r="B280" t="s">
        <v>8219</v>
      </c>
      <c r="D280">
        <v>890</v>
      </c>
      <c r="E280" t="s">
        <v>8221</v>
      </c>
    </row>
    <row r="281" spans="1:5" x14ac:dyDescent="0.2">
      <c r="A281">
        <v>62</v>
      </c>
      <c r="B281" t="s">
        <v>8219</v>
      </c>
      <c r="D281">
        <v>31</v>
      </c>
      <c r="E281" t="s">
        <v>8221</v>
      </c>
    </row>
    <row r="282" spans="1:5" x14ac:dyDescent="0.2">
      <c r="A282">
        <v>73</v>
      </c>
      <c r="B282" t="s">
        <v>8219</v>
      </c>
      <c r="D282">
        <v>21</v>
      </c>
      <c r="E282" t="s">
        <v>8221</v>
      </c>
    </row>
    <row r="283" spans="1:5" x14ac:dyDescent="0.2">
      <c r="A283">
        <v>43</v>
      </c>
      <c r="B283" t="s">
        <v>8219</v>
      </c>
      <c r="D283">
        <v>37</v>
      </c>
      <c r="E283" t="s">
        <v>8221</v>
      </c>
    </row>
    <row r="284" spans="1:5" x14ac:dyDescent="0.2">
      <c r="A284">
        <v>70</v>
      </c>
      <c r="B284" t="s">
        <v>8219</v>
      </c>
      <c r="D284">
        <v>7</v>
      </c>
      <c r="E284" t="s">
        <v>8221</v>
      </c>
    </row>
    <row r="285" spans="1:5" x14ac:dyDescent="0.2">
      <c r="A285">
        <v>271</v>
      </c>
      <c r="B285" t="s">
        <v>8219</v>
      </c>
      <c r="D285">
        <v>4</v>
      </c>
      <c r="E285" t="s">
        <v>8221</v>
      </c>
    </row>
    <row r="286" spans="1:5" x14ac:dyDescent="0.2">
      <c r="A286">
        <v>55</v>
      </c>
      <c r="B286" t="s">
        <v>8219</v>
      </c>
      <c r="D286">
        <v>5</v>
      </c>
      <c r="E286" t="s">
        <v>8221</v>
      </c>
    </row>
    <row r="287" spans="1:5" x14ac:dyDescent="0.2">
      <c r="A287">
        <v>35</v>
      </c>
      <c r="B287" t="s">
        <v>8219</v>
      </c>
      <c r="D287">
        <v>0</v>
      </c>
      <c r="E287" t="s">
        <v>8221</v>
      </c>
    </row>
    <row r="288" spans="1:5" x14ac:dyDescent="0.2">
      <c r="A288">
        <v>22</v>
      </c>
      <c r="B288" t="s">
        <v>8219</v>
      </c>
      <c r="D288">
        <v>456</v>
      </c>
      <c r="E288" t="s">
        <v>8221</v>
      </c>
    </row>
    <row r="289" spans="1:5" x14ac:dyDescent="0.2">
      <c r="A289">
        <v>38</v>
      </c>
      <c r="B289" t="s">
        <v>8219</v>
      </c>
      <c r="D289">
        <v>369</v>
      </c>
      <c r="E289" t="s">
        <v>8221</v>
      </c>
    </row>
    <row r="290" spans="1:5" x14ac:dyDescent="0.2">
      <c r="A290">
        <v>15</v>
      </c>
      <c r="B290" t="s">
        <v>8219</v>
      </c>
      <c r="D290">
        <v>2</v>
      </c>
      <c r="E290" t="s">
        <v>8221</v>
      </c>
    </row>
    <row r="291" spans="1:5" x14ac:dyDescent="0.2">
      <c r="A291">
        <v>7</v>
      </c>
      <c r="B291" t="s">
        <v>8219</v>
      </c>
      <c r="D291">
        <v>0</v>
      </c>
      <c r="E291" t="s">
        <v>8221</v>
      </c>
    </row>
    <row r="292" spans="1:5" x14ac:dyDescent="0.2">
      <c r="A292">
        <v>241</v>
      </c>
      <c r="B292" t="s">
        <v>8219</v>
      </c>
      <c r="D292">
        <v>338</v>
      </c>
      <c r="E292" t="s">
        <v>8221</v>
      </c>
    </row>
    <row r="293" spans="1:5" x14ac:dyDescent="0.2">
      <c r="A293">
        <v>55</v>
      </c>
      <c r="B293" t="s">
        <v>8219</v>
      </c>
      <c r="D293">
        <v>4</v>
      </c>
      <c r="E293" t="s">
        <v>8221</v>
      </c>
    </row>
    <row r="294" spans="1:5" x14ac:dyDescent="0.2">
      <c r="A294">
        <v>171</v>
      </c>
      <c r="B294" t="s">
        <v>8219</v>
      </c>
      <c r="D294">
        <v>1</v>
      </c>
      <c r="E294" t="s">
        <v>8221</v>
      </c>
    </row>
    <row r="295" spans="1:5" x14ac:dyDescent="0.2">
      <c r="A295">
        <v>208</v>
      </c>
      <c r="B295" t="s">
        <v>8219</v>
      </c>
      <c r="D295">
        <v>28</v>
      </c>
      <c r="E295" t="s">
        <v>8221</v>
      </c>
    </row>
    <row r="296" spans="1:5" x14ac:dyDescent="0.2">
      <c r="A296">
        <v>21</v>
      </c>
      <c r="B296" t="s">
        <v>8219</v>
      </c>
      <c r="D296">
        <v>12</v>
      </c>
      <c r="E296" t="s">
        <v>8221</v>
      </c>
    </row>
    <row r="297" spans="1:5" x14ac:dyDescent="0.2">
      <c r="A297">
        <v>25</v>
      </c>
      <c r="B297" t="s">
        <v>8219</v>
      </c>
      <c r="D297">
        <v>16</v>
      </c>
      <c r="E297" t="s">
        <v>8221</v>
      </c>
    </row>
    <row r="298" spans="1:5" x14ac:dyDescent="0.2">
      <c r="A298">
        <v>52</v>
      </c>
      <c r="B298" t="s">
        <v>8219</v>
      </c>
      <c r="D298">
        <v>4</v>
      </c>
      <c r="E298" t="s">
        <v>8221</v>
      </c>
    </row>
    <row r="299" spans="1:5" x14ac:dyDescent="0.2">
      <c r="A299">
        <v>104</v>
      </c>
      <c r="B299" t="s">
        <v>8219</v>
      </c>
      <c r="D299">
        <v>4</v>
      </c>
      <c r="E299" t="s">
        <v>8221</v>
      </c>
    </row>
    <row r="300" spans="1:5" x14ac:dyDescent="0.2">
      <c r="A300">
        <v>73</v>
      </c>
      <c r="B300" t="s">
        <v>8219</v>
      </c>
      <c r="D300">
        <v>10</v>
      </c>
      <c r="E300" t="s">
        <v>8221</v>
      </c>
    </row>
    <row r="301" spans="1:5" x14ac:dyDescent="0.2">
      <c r="A301">
        <v>34</v>
      </c>
      <c r="B301" t="s">
        <v>8219</v>
      </c>
      <c r="D301">
        <v>0</v>
      </c>
      <c r="E301" t="s">
        <v>8221</v>
      </c>
    </row>
    <row r="302" spans="1:5" x14ac:dyDescent="0.2">
      <c r="A302">
        <v>56</v>
      </c>
      <c r="B302" t="s">
        <v>8219</v>
      </c>
      <c r="D302">
        <v>6</v>
      </c>
      <c r="E302" t="s">
        <v>8221</v>
      </c>
    </row>
    <row r="303" spans="1:5" x14ac:dyDescent="0.2">
      <c r="A303">
        <v>31</v>
      </c>
      <c r="B303" t="s">
        <v>8219</v>
      </c>
      <c r="D303">
        <v>0</v>
      </c>
      <c r="E303" t="s">
        <v>8221</v>
      </c>
    </row>
    <row r="304" spans="1:5" x14ac:dyDescent="0.2">
      <c r="A304">
        <v>84</v>
      </c>
      <c r="B304" t="s">
        <v>8219</v>
      </c>
      <c r="D304">
        <v>1</v>
      </c>
      <c r="E304" t="s">
        <v>8221</v>
      </c>
    </row>
    <row r="305" spans="1:5" x14ac:dyDescent="0.2">
      <c r="A305">
        <v>130</v>
      </c>
      <c r="B305" t="s">
        <v>8219</v>
      </c>
      <c r="D305">
        <v>0</v>
      </c>
      <c r="E305" t="s">
        <v>8221</v>
      </c>
    </row>
    <row r="306" spans="1:5" x14ac:dyDescent="0.2">
      <c r="A306">
        <v>12</v>
      </c>
      <c r="B306" t="s">
        <v>8219</v>
      </c>
      <c r="D306">
        <v>44</v>
      </c>
      <c r="E306" t="s">
        <v>8221</v>
      </c>
    </row>
    <row r="307" spans="1:5" x14ac:dyDescent="0.2">
      <c r="A307">
        <v>23</v>
      </c>
      <c r="B307" t="s">
        <v>8219</v>
      </c>
      <c r="D307">
        <v>0</v>
      </c>
      <c r="E307" t="s">
        <v>8221</v>
      </c>
    </row>
    <row r="308" spans="1:5" x14ac:dyDescent="0.2">
      <c r="A308">
        <v>158</v>
      </c>
      <c r="B308" t="s">
        <v>8219</v>
      </c>
      <c r="D308">
        <v>3</v>
      </c>
      <c r="E308" t="s">
        <v>8221</v>
      </c>
    </row>
    <row r="309" spans="1:5" x14ac:dyDescent="0.2">
      <c r="A309">
        <v>30</v>
      </c>
      <c r="B309" t="s">
        <v>8219</v>
      </c>
      <c r="D309">
        <v>0</v>
      </c>
      <c r="E309" t="s">
        <v>8221</v>
      </c>
    </row>
    <row r="310" spans="1:5" x14ac:dyDescent="0.2">
      <c r="A310">
        <v>18</v>
      </c>
      <c r="B310" t="s">
        <v>8219</v>
      </c>
      <c r="D310">
        <v>52</v>
      </c>
      <c r="E310" t="s">
        <v>8221</v>
      </c>
    </row>
    <row r="311" spans="1:5" x14ac:dyDescent="0.2">
      <c r="A311">
        <v>29</v>
      </c>
      <c r="B311" t="s">
        <v>8219</v>
      </c>
      <c r="D311">
        <v>0</v>
      </c>
      <c r="E311" t="s">
        <v>8221</v>
      </c>
    </row>
    <row r="312" spans="1:5" x14ac:dyDescent="0.2">
      <c r="A312">
        <v>31</v>
      </c>
      <c r="B312" t="s">
        <v>8219</v>
      </c>
      <c r="D312">
        <v>1</v>
      </c>
      <c r="E312" t="s">
        <v>8221</v>
      </c>
    </row>
    <row r="313" spans="1:5" x14ac:dyDescent="0.2">
      <c r="A313">
        <v>173</v>
      </c>
      <c r="B313" t="s">
        <v>8219</v>
      </c>
      <c r="D313">
        <v>1</v>
      </c>
      <c r="E313" t="s">
        <v>8221</v>
      </c>
    </row>
    <row r="314" spans="1:5" x14ac:dyDescent="0.2">
      <c r="A314">
        <v>17</v>
      </c>
      <c r="B314" t="s">
        <v>8219</v>
      </c>
      <c r="D314">
        <v>2</v>
      </c>
      <c r="E314" t="s">
        <v>8221</v>
      </c>
    </row>
    <row r="315" spans="1:5" x14ac:dyDescent="0.2">
      <c r="A315">
        <v>48</v>
      </c>
      <c r="B315" t="s">
        <v>8219</v>
      </c>
      <c r="D315">
        <v>9</v>
      </c>
      <c r="E315" t="s">
        <v>8221</v>
      </c>
    </row>
    <row r="316" spans="1:5" x14ac:dyDescent="0.2">
      <c r="A316">
        <v>59</v>
      </c>
      <c r="B316" t="s">
        <v>8219</v>
      </c>
      <c r="D316">
        <v>5</v>
      </c>
      <c r="E316" t="s">
        <v>8221</v>
      </c>
    </row>
    <row r="317" spans="1:5" x14ac:dyDescent="0.2">
      <c r="A317">
        <v>39</v>
      </c>
      <c r="B317" t="s">
        <v>8219</v>
      </c>
      <c r="D317">
        <v>57</v>
      </c>
      <c r="E317" t="s">
        <v>8221</v>
      </c>
    </row>
    <row r="318" spans="1:5" x14ac:dyDescent="0.2">
      <c r="A318">
        <v>59</v>
      </c>
      <c r="B318" t="s">
        <v>8219</v>
      </c>
      <c r="D318">
        <v>3</v>
      </c>
      <c r="E318" t="s">
        <v>8221</v>
      </c>
    </row>
    <row r="319" spans="1:5" x14ac:dyDescent="0.2">
      <c r="A319">
        <v>60</v>
      </c>
      <c r="B319" t="s">
        <v>8219</v>
      </c>
      <c r="D319">
        <v>1</v>
      </c>
      <c r="E319" t="s">
        <v>8221</v>
      </c>
    </row>
    <row r="320" spans="1:5" x14ac:dyDescent="0.2">
      <c r="A320">
        <v>20</v>
      </c>
      <c r="B320" t="s">
        <v>8219</v>
      </c>
      <c r="D320">
        <v>6</v>
      </c>
      <c r="E320" t="s">
        <v>8221</v>
      </c>
    </row>
    <row r="321" spans="1:5" x14ac:dyDescent="0.2">
      <c r="A321">
        <v>2</v>
      </c>
      <c r="B321" t="s">
        <v>8219</v>
      </c>
      <c r="D321">
        <v>48</v>
      </c>
      <c r="E321" t="s">
        <v>8221</v>
      </c>
    </row>
    <row r="322" spans="1:5" x14ac:dyDescent="0.2">
      <c r="A322">
        <v>315</v>
      </c>
      <c r="B322" t="s">
        <v>8219</v>
      </c>
      <c r="D322">
        <v>2</v>
      </c>
      <c r="E322" t="s">
        <v>8221</v>
      </c>
    </row>
    <row r="323" spans="1:5" x14ac:dyDescent="0.2">
      <c r="A323">
        <v>2174</v>
      </c>
      <c r="B323" t="s">
        <v>8219</v>
      </c>
      <c r="D323">
        <v>4</v>
      </c>
      <c r="E323" t="s">
        <v>8221</v>
      </c>
    </row>
    <row r="324" spans="1:5" x14ac:dyDescent="0.2">
      <c r="A324">
        <v>152</v>
      </c>
      <c r="B324" t="s">
        <v>8219</v>
      </c>
      <c r="D324">
        <v>5</v>
      </c>
      <c r="E324" t="s">
        <v>8221</v>
      </c>
    </row>
    <row r="325" spans="1:5" x14ac:dyDescent="0.2">
      <c r="A325">
        <v>1021</v>
      </c>
      <c r="B325" t="s">
        <v>8219</v>
      </c>
      <c r="D325">
        <v>79</v>
      </c>
      <c r="E325" t="s">
        <v>8221</v>
      </c>
    </row>
    <row r="326" spans="1:5" x14ac:dyDescent="0.2">
      <c r="A326">
        <v>237</v>
      </c>
      <c r="B326" t="s">
        <v>8219</v>
      </c>
      <c r="D326">
        <v>2</v>
      </c>
      <c r="E326" t="s">
        <v>8221</v>
      </c>
    </row>
    <row r="327" spans="1:5" x14ac:dyDescent="0.2">
      <c r="A327">
        <v>27</v>
      </c>
      <c r="B327" t="s">
        <v>8219</v>
      </c>
      <c r="D327">
        <v>11</v>
      </c>
      <c r="E327" t="s">
        <v>8221</v>
      </c>
    </row>
    <row r="328" spans="1:5" x14ac:dyDescent="0.2">
      <c r="A328">
        <v>17</v>
      </c>
      <c r="B328" t="s">
        <v>8219</v>
      </c>
      <c r="D328">
        <v>11</v>
      </c>
      <c r="E328" t="s">
        <v>8221</v>
      </c>
    </row>
    <row r="329" spans="1:5" x14ac:dyDescent="0.2">
      <c r="A329">
        <v>27</v>
      </c>
      <c r="B329" t="s">
        <v>8219</v>
      </c>
      <c r="D329">
        <v>1</v>
      </c>
      <c r="E329" t="s">
        <v>8221</v>
      </c>
    </row>
    <row r="330" spans="1:5" x14ac:dyDescent="0.2">
      <c r="A330">
        <v>82</v>
      </c>
      <c r="B330" t="s">
        <v>8219</v>
      </c>
      <c r="D330">
        <v>3</v>
      </c>
      <c r="E330" t="s">
        <v>8221</v>
      </c>
    </row>
    <row r="331" spans="1:5" x14ac:dyDescent="0.2">
      <c r="A331">
        <v>48</v>
      </c>
      <c r="B331" t="s">
        <v>8219</v>
      </c>
      <c r="D331">
        <v>5</v>
      </c>
      <c r="E331" t="s">
        <v>8221</v>
      </c>
    </row>
    <row r="332" spans="1:5" x14ac:dyDescent="0.2">
      <c r="A332">
        <v>105</v>
      </c>
      <c r="B332" t="s">
        <v>8219</v>
      </c>
      <c r="D332">
        <v>12</v>
      </c>
      <c r="E332" t="s">
        <v>8221</v>
      </c>
    </row>
    <row r="333" spans="1:5" x14ac:dyDescent="0.2">
      <c r="A333">
        <v>28</v>
      </c>
      <c r="B333" t="s">
        <v>8219</v>
      </c>
      <c r="D333">
        <v>2</v>
      </c>
      <c r="E333" t="s">
        <v>8221</v>
      </c>
    </row>
    <row r="334" spans="1:5" x14ac:dyDescent="0.2">
      <c r="A334">
        <v>1107</v>
      </c>
      <c r="B334" t="s">
        <v>8219</v>
      </c>
      <c r="D334">
        <v>5</v>
      </c>
      <c r="E334" t="s">
        <v>8221</v>
      </c>
    </row>
    <row r="335" spans="1:5" x14ac:dyDescent="0.2">
      <c r="A335">
        <v>1013</v>
      </c>
      <c r="B335" t="s">
        <v>8219</v>
      </c>
      <c r="D335">
        <v>21</v>
      </c>
      <c r="E335" t="s">
        <v>8221</v>
      </c>
    </row>
    <row r="336" spans="1:5" x14ac:dyDescent="0.2">
      <c r="A336">
        <v>274</v>
      </c>
      <c r="B336" t="s">
        <v>8219</v>
      </c>
      <c r="D336">
        <v>0</v>
      </c>
      <c r="E336" t="s">
        <v>8221</v>
      </c>
    </row>
    <row r="337" spans="1:5" x14ac:dyDescent="0.2">
      <c r="A337">
        <v>87</v>
      </c>
      <c r="B337" t="s">
        <v>8219</v>
      </c>
      <c r="D337">
        <v>45</v>
      </c>
      <c r="E337" t="s">
        <v>8221</v>
      </c>
    </row>
    <row r="338" spans="1:5" x14ac:dyDescent="0.2">
      <c r="A338">
        <v>99</v>
      </c>
      <c r="B338" t="s">
        <v>8219</v>
      </c>
      <c r="D338">
        <v>29</v>
      </c>
      <c r="E338" t="s">
        <v>8221</v>
      </c>
    </row>
    <row r="339" spans="1:5" x14ac:dyDescent="0.2">
      <c r="A339">
        <v>276</v>
      </c>
      <c r="B339" t="s">
        <v>8219</v>
      </c>
      <c r="D339">
        <v>2</v>
      </c>
      <c r="E339" t="s">
        <v>8221</v>
      </c>
    </row>
    <row r="340" spans="1:5" x14ac:dyDescent="0.2">
      <c r="A340">
        <v>21</v>
      </c>
      <c r="B340" t="s">
        <v>8219</v>
      </c>
      <c r="D340">
        <v>30</v>
      </c>
      <c r="E340" t="s">
        <v>8221</v>
      </c>
    </row>
    <row r="341" spans="1:5" x14ac:dyDescent="0.2">
      <c r="A341">
        <v>41</v>
      </c>
      <c r="B341" t="s">
        <v>8219</v>
      </c>
      <c r="D341">
        <v>8</v>
      </c>
      <c r="E341" t="s">
        <v>8221</v>
      </c>
    </row>
    <row r="342" spans="1:5" x14ac:dyDescent="0.2">
      <c r="A342">
        <v>119</v>
      </c>
      <c r="B342" t="s">
        <v>8219</v>
      </c>
      <c r="D342">
        <v>1</v>
      </c>
      <c r="E342" t="s">
        <v>8221</v>
      </c>
    </row>
    <row r="343" spans="1:5" x14ac:dyDescent="0.2">
      <c r="A343">
        <v>153</v>
      </c>
      <c r="B343" t="s">
        <v>8219</v>
      </c>
      <c r="D343">
        <v>14</v>
      </c>
      <c r="E343" t="s">
        <v>8221</v>
      </c>
    </row>
    <row r="344" spans="1:5" x14ac:dyDescent="0.2">
      <c r="A344">
        <v>100</v>
      </c>
      <c r="B344" t="s">
        <v>8219</v>
      </c>
      <c r="D344">
        <v>24</v>
      </c>
      <c r="E344" t="s">
        <v>8221</v>
      </c>
    </row>
    <row r="345" spans="1:5" x14ac:dyDescent="0.2">
      <c r="A345">
        <v>143</v>
      </c>
      <c r="B345" t="s">
        <v>8219</v>
      </c>
      <c r="D345">
        <v>2</v>
      </c>
      <c r="E345" t="s">
        <v>8221</v>
      </c>
    </row>
    <row r="346" spans="1:5" x14ac:dyDescent="0.2">
      <c r="A346">
        <v>140</v>
      </c>
      <c r="B346" t="s">
        <v>8219</v>
      </c>
      <c r="D346">
        <v>21</v>
      </c>
      <c r="E346" t="s">
        <v>8221</v>
      </c>
    </row>
    <row r="347" spans="1:5" x14ac:dyDescent="0.2">
      <c r="A347">
        <v>35</v>
      </c>
      <c r="B347" t="s">
        <v>8219</v>
      </c>
      <c r="D347">
        <v>7</v>
      </c>
      <c r="E347" t="s">
        <v>8221</v>
      </c>
    </row>
    <row r="348" spans="1:5" x14ac:dyDescent="0.2">
      <c r="A348">
        <v>149</v>
      </c>
      <c r="B348" t="s">
        <v>8219</v>
      </c>
      <c r="D348">
        <v>0</v>
      </c>
      <c r="E348" t="s">
        <v>8221</v>
      </c>
    </row>
    <row r="349" spans="1:5" x14ac:dyDescent="0.2">
      <c r="A349">
        <v>130</v>
      </c>
      <c r="B349" t="s">
        <v>8219</v>
      </c>
      <c r="D349">
        <v>4</v>
      </c>
      <c r="E349" t="s">
        <v>8221</v>
      </c>
    </row>
    <row r="350" spans="1:5" x14ac:dyDescent="0.2">
      <c r="A350">
        <v>120</v>
      </c>
      <c r="B350" t="s">
        <v>8219</v>
      </c>
      <c r="D350">
        <v>32</v>
      </c>
      <c r="E350" t="s">
        <v>8221</v>
      </c>
    </row>
    <row r="351" spans="1:5" x14ac:dyDescent="0.2">
      <c r="A351">
        <v>265</v>
      </c>
      <c r="B351" t="s">
        <v>8219</v>
      </c>
      <c r="D351">
        <v>4</v>
      </c>
      <c r="E351" t="s">
        <v>8221</v>
      </c>
    </row>
    <row r="352" spans="1:5" x14ac:dyDescent="0.2">
      <c r="A352">
        <v>71</v>
      </c>
      <c r="B352" t="s">
        <v>8219</v>
      </c>
      <c r="D352">
        <v>9</v>
      </c>
      <c r="E352" t="s">
        <v>8221</v>
      </c>
    </row>
    <row r="353" spans="1:5" x14ac:dyDescent="0.2">
      <c r="A353">
        <v>13</v>
      </c>
      <c r="B353" t="s">
        <v>8219</v>
      </c>
      <c r="D353">
        <v>17</v>
      </c>
      <c r="E353" t="s">
        <v>8221</v>
      </c>
    </row>
    <row r="354" spans="1:5" x14ac:dyDescent="0.2">
      <c r="A354">
        <v>169</v>
      </c>
      <c r="B354" t="s">
        <v>8219</v>
      </c>
      <c r="D354">
        <v>5</v>
      </c>
      <c r="E354" t="s">
        <v>8221</v>
      </c>
    </row>
    <row r="355" spans="1:5" x14ac:dyDescent="0.2">
      <c r="A355">
        <v>57</v>
      </c>
      <c r="B355" t="s">
        <v>8219</v>
      </c>
      <c r="D355">
        <v>53</v>
      </c>
      <c r="E355" t="s">
        <v>8221</v>
      </c>
    </row>
    <row r="356" spans="1:5" x14ac:dyDescent="0.2">
      <c r="A356">
        <v>229</v>
      </c>
      <c r="B356" t="s">
        <v>8219</v>
      </c>
      <c r="D356">
        <v>7</v>
      </c>
      <c r="E356" t="s">
        <v>8221</v>
      </c>
    </row>
    <row r="357" spans="1:5" x14ac:dyDescent="0.2">
      <c r="A357">
        <v>108</v>
      </c>
      <c r="B357" t="s">
        <v>8219</v>
      </c>
      <c r="D357">
        <v>72</v>
      </c>
      <c r="E357" t="s">
        <v>8221</v>
      </c>
    </row>
    <row r="358" spans="1:5" x14ac:dyDescent="0.2">
      <c r="A358">
        <v>108</v>
      </c>
      <c r="B358" t="s">
        <v>8219</v>
      </c>
      <c r="D358">
        <v>0</v>
      </c>
      <c r="E358" t="s">
        <v>8221</v>
      </c>
    </row>
    <row r="359" spans="1:5" x14ac:dyDescent="0.2">
      <c r="A359">
        <v>41</v>
      </c>
      <c r="B359" t="s">
        <v>8219</v>
      </c>
      <c r="D359">
        <v>2</v>
      </c>
      <c r="E359" t="s">
        <v>8221</v>
      </c>
    </row>
    <row r="360" spans="1:5" x14ac:dyDescent="0.2">
      <c r="A360">
        <v>139</v>
      </c>
      <c r="B360" t="s">
        <v>8219</v>
      </c>
      <c r="D360">
        <v>8</v>
      </c>
      <c r="E360" t="s">
        <v>8221</v>
      </c>
    </row>
    <row r="361" spans="1:5" x14ac:dyDescent="0.2">
      <c r="A361">
        <v>19</v>
      </c>
      <c r="B361" t="s">
        <v>8219</v>
      </c>
      <c r="D361">
        <v>2</v>
      </c>
      <c r="E361" t="s">
        <v>8221</v>
      </c>
    </row>
    <row r="362" spans="1:5" x14ac:dyDescent="0.2">
      <c r="A362">
        <v>94</v>
      </c>
      <c r="B362" t="s">
        <v>8219</v>
      </c>
      <c r="D362">
        <v>0</v>
      </c>
      <c r="E362" t="s">
        <v>8221</v>
      </c>
    </row>
    <row r="363" spans="1:5" x14ac:dyDescent="0.2">
      <c r="A363">
        <v>23</v>
      </c>
      <c r="B363" t="s">
        <v>8219</v>
      </c>
      <c r="D363">
        <v>3</v>
      </c>
      <c r="E363" t="s">
        <v>8221</v>
      </c>
    </row>
    <row r="364" spans="1:5" x14ac:dyDescent="0.2">
      <c r="A364">
        <v>15</v>
      </c>
      <c r="B364" t="s">
        <v>8219</v>
      </c>
      <c r="D364">
        <v>4</v>
      </c>
      <c r="E364" t="s">
        <v>8221</v>
      </c>
    </row>
    <row r="365" spans="1:5" x14ac:dyDescent="0.2">
      <c r="A365">
        <v>62</v>
      </c>
      <c r="B365" t="s">
        <v>8219</v>
      </c>
      <c r="D365">
        <v>3</v>
      </c>
      <c r="E365" t="s">
        <v>8221</v>
      </c>
    </row>
    <row r="366" spans="1:5" x14ac:dyDescent="0.2">
      <c r="A366">
        <v>74</v>
      </c>
      <c r="B366" t="s">
        <v>8219</v>
      </c>
      <c r="D366">
        <v>6</v>
      </c>
      <c r="E366" t="s">
        <v>8221</v>
      </c>
    </row>
    <row r="367" spans="1:5" x14ac:dyDescent="0.2">
      <c r="A367">
        <v>97</v>
      </c>
      <c r="B367" t="s">
        <v>8219</v>
      </c>
      <c r="D367">
        <v>0</v>
      </c>
      <c r="E367" t="s">
        <v>8221</v>
      </c>
    </row>
    <row r="368" spans="1:5" x14ac:dyDescent="0.2">
      <c r="A368">
        <v>55</v>
      </c>
      <c r="B368" t="s">
        <v>8219</v>
      </c>
      <c r="D368">
        <v>0</v>
      </c>
      <c r="E368" t="s">
        <v>8221</v>
      </c>
    </row>
    <row r="369" spans="1:5" x14ac:dyDescent="0.2">
      <c r="A369">
        <v>44</v>
      </c>
      <c r="B369" t="s">
        <v>8219</v>
      </c>
      <c r="D369">
        <v>0</v>
      </c>
      <c r="E369" t="s">
        <v>8221</v>
      </c>
    </row>
    <row r="370" spans="1:5" x14ac:dyDescent="0.2">
      <c r="A370">
        <v>110</v>
      </c>
      <c r="B370" t="s">
        <v>8219</v>
      </c>
      <c r="D370">
        <v>8</v>
      </c>
      <c r="E370" t="s">
        <v>8221</v>
      </c>
    </row>
    <row r="371" spans="1:5" x14ac:dyDescent="0.2">
      <c r="A371">
        <v>59</v>
      </c>
      <c r="B371" t="s">
        <v>8219</v>
      </c>
      <c r="D371">
        <v>5</v>
      </c>
      <c r="E371" t="s">
        <v>8221</v>
      </c>
    </row>
    <row r="372" spans="1:5" x14ac:dyDescent="0.2">
      <c r="A372">
        <v>62</v>
      </c>
      <c r="B372" t="s">
        <v>8219</v>
      </c>
      <c r="D372">
        <v>0</v>
      </c>
      <c r="E372" t="s">
        <v>8221</v>
      </c>
    </row>
    <row r="373" spans="1:5" x14ac:dyDescent="0.2">
      <c r="A373">
        <v>105</v>
      </c>
      <c r="B373" t="s">
        <v>8219</v>
      </c>
      <c r="D373">
        <v>2</v>
      </c>
      <c r="E373" t="s">
        <v>8221</v>
      </c>
    </row>
    <row r="374" spans="1:5" x14ac:dyDescent="0.2">
      <c r="A374">
        <v>26</v>
      </c>
      <c r="B374" t="s">
        <v>8219</v>
      </c>
      <c r="D374">
        <v>24</v>
      </c>
      <c r="E374" t="s">
        <v>8221</v>
      </c>
    </row>
    <row r="375" spans="1:5" x14ac:dyDescent="0.2">
      <c r="A375">
        <v>49</v>
      </c>
      <c r="B375" t="s">
        <v>8219</v>
      </c>
      <c r="D375">
        <v>0</v>
      </c>
      <c r="E375" t="s">
        <v>8221</v>
      </c>
    </row>
    <row r="376" spans="1:5" x14ac:dyDescent="0.2">
      <c r="A376">
        <v>68</v>
      </c>
      <c r="B376" t="s">
        <v>8219</v>
      </c>
      <c r="D376">
        <v>9</v>
      </c>
      <c r="E376" t="s">
        <v>8221</v>
      </c>
    </row>
    <row r="377" spans="1:5" x14ac:dyDescent="0.2">
      <c r="A377">
        <v>22</v>
      </c>
      <c r="B377" t="s">
        <v>8219</v>
      </c>
      <c r="D377">
        <v>0</v>
      </c>
      <c r="E377" t="s">
        <v>8221</v>
      </c>
    </row>
    <row r="378" spans="1:5" x14ac:dyDescent="0.2">
      <c r="A378">
        <v>18</v>
      </c>
      <c r="B378" t="s">
        <v>8219</v>
      </c>
      <c r="D378">
        <v>1</v>
      </c>
      <c r="E378" t="s">
        <v>8221</v>
      </c>
    </row>
    <row r="379" spans="1:5" x14ac:dyDescent="0.2">
      <c r="A379">
        <v>19</v>
      </c>
      <c r="B379" t="s">
        <v>8219</v>
      </c>
      <c r="D379">
        <v>10</v>
      </c>
      <c r="E379" t="s">
        <v>8221</v>
      </c>
    </row>
    <row r="380" spans="1:5" x14ac:dyDescent="0.2">
      <c r="A380">
        <v>99</v>
      </c>
      <c r="B380" t="s">
        <v>8219</v>
      </c>
      <c r="D380">
        <v>1</v>
      </c>
      <c r="E380" t="s">
        <v>8221</v>
      </c>
    </row>
    <row r="381" spans="1:5" x14ac:dyDescent="0.2">
      <c r="A381">
        <v>27</v>
      </c>
      <c r="B381" t="s">
        <v>8219</v>
      </c>
      <c r="D381">
        <v>0</v>
      </c>
      <c r="E381" t="s">
        <v>8221</v>
      </c>
    </row>
    <row r="382" spans="1:5" x14ac:dyDescent="0.2">
      <c r="A382">
        <v>25</v>
      </c>
      <c r="B382" t="s">
        <v>8219</v>
      </c>
      <c r="D382">
        <v>20</v>
      </c>
      <c r="E382" t="s">
        <v>8221</v>
      </c>
    </row>
    <row r="383" spans="1:5" x14ac:dyDescent="0.2">
      <c r="A383">
        <v>14</v>
      </c>
      <c r="B383" t="s">
        <v>8219</v>
      </c>
      <c r="D383">
        <v>30</v>
      </c>
      <c r="E383" t="s">
        <v>8221</v>
      </c>
    </row>
    <row r="384" spans="1:5" x14ac:dyDescent="0.2">
      <c r="A384">
        <v>35</v>
      </c>
      <c r="B384" t="s">
        <v>8219</v>
      </c>
      <c r="D384">
        <v>6</v>
      </c>
      <c r="E384" t="s">
        <v>8221</v>
      </c>
    </row>
    <row r="385" spans="1:5" x14ac:dyDescent="0.2">
      <c r="A385">
        <v>10</v>
      </c>
      <c r="B385" t="s">
        <v>8219</v>
      </c>
      <c r="D385">
        <v>15</v>
      </c>
      <c r="E385" t="s">
        <v>8221</v>
      </c>
    </row>
    <row r="386" spans="1:5" x14ac:dyDescent="0.2">
      <c r="A386">
        <v>29</v>
      </c>
      <c r="B386" t="s">
        <v>8219</v>
      </c>
      <c r="D386">
        <v>5</v>
      </c>
      <c r="E386" t="s">
        <v>8221</v>
      </c>
    </row>
    <row r="387" spans="1:5" x14ac:dyDescent="0.2">
      <c r="A387">
        <v>44</v>
      </c>
      <c r="B387" t="s">
        <v>8219</v>
      </c>
      <c r="D387">
        <v>0</v>
      </c>
      <c r="E387" t="s">
        <v>8221</v>
      </c>
    </row>
    <row r="388" spans="1:5" x14ac:dyDescent="0.2">
      <c r="A388">
        <v>17</v>
      </c>
      <c r="B388" t="s">
        <v>8219</v>
      </c>
      <c r="D388">
        <v>0</v>
      </c>
      <c r="E388" t="s">
        <v>8221</v>
      </c>
    </row>
    <row r="389" spans="1:5" x14ac:dyDescent="0.2">
      <c r="A389">
        <v>34</v>
      </c>
      <c r="B389" t="s">
        <v>8219</v>
      </c>
      <c r="D389">
        <v>28</v>
      </c>
      <c r="E389" t="s">
        <v>8221</v>
      </c>
    </row>
    <row r="390" spans="1:5" x14ac:dyDescent="0.2">
      <c r="A390">
        <v>14</v>
      </c>
      <c r="B390" t="s">
        <v>8219</v>
      </c>
      <c r="D390">
        <v>0</v>
      </c>
      <c r="E390" t="s">
        <v>8221</v>
      </c>
    </row>
    <row r="391" spans="1:5" x14ac:dyDescent="0.2">
      <c r="A391">
        <v>156</v>
      </c>
      <c r="B391" t="s">
        <v>8219</v>
      </c>
      <c r="D391">
        <v>5</v>
      </c>
      <c r="E391" t="s">
        <v>8221</v>
      </c>
    </row>
    <row r="392" spans="1:5" x14ac:dyDescent="0.2">
      <c r="A392">
        <v>128</v>
      </c>
      <c r="B392" t="s">
        <v>8219</v>
      </c>
      <c r="D392">
        <v>7</v>
      </c>
      <c r="E392" t="s">
        <v>8221</v>
      </c>
    </row>
    <row r="393" spans="1:5" x14ac:dyDescent="0.2">
      <c r="A393">
        <v>60</v>
      </c>
      <c r="B393" t="s">
        <v>8219</v>
      </c>
      <c r="D393">
        <v>30</v>
      </c>
      <c r="E393" t="s">
        <v>8221</v>
      </c>
    </row>
    <row r="394" spans="1:5" x14ac:dyDescent="0.2">
      <c r="A394">
        <v>32</v>
      </c>
      <c r="B394" t="s">
        <v>8219</v>
      </c>
      <c r="D394">
        <v>2</v>
      </c>
      <c r="E394" t="s">
        <v>8221</v>
      </c>
    </row>
    <row r="395" spans="1:5" x14ac:dyDescent="0.2">
      <c r="A395">
        <v>53</v>
      </c>
      <c r="B395" t="s">
        <v>8219</v>
      </c>
      <c r="D395">
        <v>30</v>
      </c>
      <c r="E395" t="s">
        <v>8221</v>
      </c>
    </row>
    <row r="396" spans="1:5" x14ac:dyDescent="0.2">
      <c r="A396">
        <v>184</v>
      </c>
      <c r="B396" t="s">
        <v>8219</v>
      </c>
      <c r="D396">
        <v>2</v>
      </c>
      <c r="E396" t="s">
        <v>8221</v>
      </c>
    </row>
    <row r="397" spans="1:5" x14ac:dyDescent="0.2">
      <c r="A397">
        <v>90</v>
      </c>
      <c r="B397" t="s">
        <v>8219</v>
      </c>
      <c r="D397">
        <v>0</v>
      </c>
      <c r="E397" t="s">
        <v>8221</v>
      </c>
    </row>
    <row r="398" spans="1:5" x14ac:dyDescent="0.2">
      <c r="A398">
        <v>71</v>
      </c>
      <c r="B398" t="s">
        <v>8219</v>
      </c>
      <c r="D398">
        <v>2</v>
      </c>
      <c r="E398" t="s">
        <v>8221</v>
      </c>
    </row>
    <row r="399" spans="1:5" x14ac:dyDescent="0.2">
      <c r="A399">
        <v>87</v>
      </c>
      <c r="B399" t="s">
        <v>8219</v>
      </c>
      <c r="D399">
        <v>1</v>
      </c>
      <c r="E399" t="s">
        <v>8221</v>
      </c>
    </row>
    <row r="400" spans="1:5" x14ac:dyDescent="0.2">
      <c r="A400">
        <v>28</v>
      </c>
      <c r="B400" t="s">
        <v>8219</v>
      </c>
      <c r="D400">
        <v>2</v>
      </c>
      <c r="E400" t="s">
        <v>8221</v>
      </c>
    </row>
    <row r="401" spans="1:5" x14ac:dyDescent="0.2">
      <c r="A401">
        <v>56</v>
      </c>
      <c r="B401" t="s">
        <v>8219</v>
      </c>
      <c r="D401">
        <v>14</v>
      </c>
      <c r="E401" t="s">
        <v>8221</v>
      </c>
    </row>
    <row r="402" spans="1:5" x14ac:dyDescent="0.2">
      <c r="A402">
        <v>51</v>
      </c>
      <c r="B402" t="s">
        <v>8219</v>
      </c>
      <c r="D402">
        <v>31</v>
      </c>
      <c r="E402" t="s">
        <v>8221</v>
      </c>
    </row>
    <row r="403" spans="1:5" x14ac:dyDescent="0.2">
      <c r="A403">
        <v>75</v>
      </c>
      <c r="B403" t="s">
        <v>8219</v>
      </c>
      <c r="D403">
        <v>16</v>
      </c>
      <c r="E403" t="s">
        <v>8221</v>
      </c>
    </row>
    <row r="404" spans="1:5" x14ac:dyDescent="0.2">
      <c r="A404">
        <v>38</v>
      </c>
      <c r="B404" t="s">
        <v>8219</v>
      </c>
      <c r="D404">
        <v>12</v>
      </c>
      <c r="E404" t="s">
        <v>8221</v>
      </c>
    </row>
    <row r="405" spans="1:5" x14ac:dyDescent="0.2">
      <c r="A405">
        <v>18</v>
      </c>
      <c r="B405" t="s">
        <v>8219</v>
      </c>
      <c r="D405">
        <v>96</v>
      </c>
      <c r="E405" t="s">
        <v>8221</v>
      </c>
    </row>
    <row r="406" spans="1:5" x14ac:dyDescent="0.2">
      <c r="A406">
        <v>54</v>
      </c>
      <c r="B406" t="s">
        <v>8219</v>
      </c>
      <c r="D406">
        <v>16</v>
      </c>
      <c r="E406" t="s">
        <v>8221</v>
      </c>
    </row>
    <row r="407" spans="1:5" x14ac:dyDescent="0.2">
      <c r="A407">
        <v>71</v>
      </c>
      <c r="B407" t="s">
        <v>8219</v>
      </c>
      <c r="D407">
        <v>5</v>
      </c>
      <c r="E407" t="s">
        <v>8221</v>
      </c>
    </row>
    <row r="408" spans="1:5" x14ac:dyDescent="0.2">
      <c r="A408">
        <v>57</v>
      </c>
      <c r="B408" t="s">
        <v>8219</v>
      </c>
      <c r="D408">
        <v>0</v>
      </c>
      <c r="E408" t="s">
        <v>8221</v>
      </c>
    </row>
    <row r="409" spans="1:5" x14ac:dyDescent="0.2">
      <c r="A409">
        <v>43</v>
      </c>
      <c r="B409" t="s">
        <v>8219</v>
      </c>
      <c r="D409">
        <v>8</v>
      </c>
      <c r="E409" t="s">
        <v>8221</v>
      </c>
    </row>
    <row r="410" spans="1:5" x14ac:dyDescent="0.2">
      <c r="A410">
        <v>52</v>
      </c>
      <c r="B410" t="s">
        <v>8219</v>
      </c>
      <c r="D410">
        <v>7</v>
      </c>
      <c r="E410" t="s">
        <v>8221</v>
      </c>
    </row>
    <row r="411" spans="1:5" x14ac:dyDescent="0.2">
      <c r="A411">
        <v>27</v>
      </c>
      <c r="B411" t="s">
        <v>8219</v>
      </c>
      <c r="D411">
        <v>24</v>
      </c>
      <c r="E411" t="s">
        <v>8221</v>
      </c>
    </row>
    <row r="412" spans="1:5" x14ac:dyDescent="0.2">
      <c r="A412">
        <v>12</v>
      </c>
      <c r="B412" t="s">
        <v>8219</v>
      </c>
      <c r="D412">
        <v>121</v>
      </c>
      <c r="E412" t="s">
        <v>8221</v>
      </c>
    </row>
    <row r="413" spans="1:5" x14ac:dyDescent="0.2">
      <c r="A413">
        <v>33</v>
      </c>
      <c r="B413" t="s">
        <v>8219</v>
      </c>
      <c r="D413">
        <v>196</v>
      </c>
      <c r="E413" t="s">
        <v>8221</v>
      </c>
    </row>
    <row r="414" spans="1:5" x14ac:dyDescent="0.2">
      <c r="A414">
        <v>96</v>
      </c>
      <c r="B414" t="s">
        <v>8219</v>
      </c>
      <c r="D414">
        <v>5</v>
      </c>
      <c r="E414" t="s">
        <v>8221</v>
      </c>
    </row>
    <row r="415" spans="1:5" x14ac:dyDescent="0.2">
      <c r="A415">
        <v>28</v>
      </c>
      <c r="B415" t="s">
        <v>8219</v>
      </c>
      <c r="D415">
        <v>73</v>
      </c>
      <c r="E415" t="s">
        <v>8221</v>
      </c>
    </row>
    <row r="416" spans="1:5" x14ac:dyDescent="0.2">
      <c r="A416">
        <v>43</v>
      </c>
      <c r="B416" t="s">
        <v>8219</v>
      </c>
      <c r="D416">
        <v>93</v>
      </c>
      <c r="E416" t="s">
        <v>8221</v>
      </c>
    </row>
    <row r="417" spans="1:5" x14ac:dyDescent="0.2">
      <c r="A417">
        <v>205</v>
      </c>
      <c r="B417" t="s">
        <v>8219</v>
      </c>
      <c r="D417">
        <v>17</v>
      </c>
      <c r="E417" t="s">
        <v>8221</v>
      </c>
    </row>
    <row r="418" spans="1:5" x14ac:dyDescent="0.2">
      <c r="A418">
        <v>23</v>
      </c>
      <c r="B418" t="s">
        <v>8219</v>
      </c>
      <c r="D418">
        <v>7</v>
      </c>
      <c r="E418" t="s">
        <v>8221</v>
      </c>
    </row>
    <row r="419" spans="1:5" x14ac:dyDescent="0.2">
      <c r="A419">
        <v>19</v>
      </c>
      <c r="B419" t="s">
        <v>8219</v>
      </c>
      <c r="D419">
        <v>17</v>
      </c>
      <c r="E419" t="s">
        <v>8221</v>
      </c>
    </row>
    <row r="420" spans="1:5" x14ac:dyDescent="0.2">
      <c r="A420">
        <v>14</v>
      </c>
      <c r="B420" t="s">
        <v>8219</v>
      </c>
      <c r="D420">
        <v>171</v>
      </c>
      <c r="E420" t="s">
        <v>8221</v>
      </c>
    </row>
    <row r="421" spans="1:5" x14ac:dyDescent="0.2">
      <c r="A421">
        <v>38</v>
      </c>
      <c r="B421" t="s">
        <v>8219</v>
      </c>
      <c r="D421">
        <v>188</v>
      </c>
      <c r="E421" t="s">
        <v>8221</v>
      </c>
    </row>
    <row r="422" spans="1:5" x14ac:dyDescent="0.2">
      <c r="A422">
        <v>78</v>
      </c>
      <c r="B422" t="s">
        <v>8219</v>
      </c>
      <c r="D422">
        <v>110</v>
      </c>
      <c r="E422" t="s">
        <v>8221</v>
      </c>
    </row>
    <row r="423" spans="1:5" x14ac:dyDescent="0.2">
      <c r="A423">
        <v>69</v>
      </c>
      <c r="B423" t="s">
        <v>8219</v>
      </c>
      <c r="D423">
        <v>37</v>
      </c>
      <c r="E423" t="s">
        <v>8221</v>
      </c>
    </row>
    <row r="424" spans="1:5" x14ac:dyDescent="0.2">
      <c r="A424">
        <v>33</v>
      </c>
      <c r="B424" t="s">
        <v>8219</v>
      </c>
      <c r="D424">
        <v>9</v>
      </c>
      <c r="E424" t="s">
        <v>8221</v>
      </c>
    </row>
    <row r="425" spans="1:5" x14ac:dyDescent="0.2">
      <c r="A425">
        <v>54</v>
      </c>
      <c r="B425" t="s">
        <v>8219</v>
      </c>
      <c r="D425">
        <v>29</v>
      </c>
      <c r="E425" t="s">
        <v>8221</v>
      </c>
    </row>
    <row r="426" spans="1:5" x14ac:dyDescent="0.2">
      <c r="A426">
        <v>99</v>
      </c>
      <c r="B426" t="s">
        <v>8219</v>
      </c>
      <c r="D426">
        <v>6</v>
      </c>
      <c r="E426" t="s">
        <v>8221</v>
      </c>
    </row>
    <row r="427" spans="1:5" x14ac:dyDescent="0.2">
      <c r="A427">
        <v>49</v>
      </c>
      <c r="B427" t="s">
        <v>8219</v>
      </c>
      <c r="D427">
        <v>30</v>
      </c>
      <c r="E427" t="s">
        <v>8221</v>
      </c>
    </row>
    <row r="428" spans="1:5" x14ac:dyDescent="0.2">
      <c r="A428">
        <v>11</v>
      </c>
      <c r="B428" t="s">
        <v>8219</v>
      </c>
      <c r="D428">
        <v>81</v>
      </c>
      <c r="E428" t="s">
        <v>8221</v>
      </c>
    </row>
    <row r="429" spans="1:5" x14ac:dyDescent="0.2">
      <c r="A429">
        <v>38</v>
      </c>
      <c r="B429" t="s">
        <v>8219</v>
      </c>
      <c r="D429">
        <v>4</v>
      </c>
      <c r="E429" t="s">
        <v>8221</v>
      </c>
    </row>
    <row r="430" spans="1:5" x14ac:dyDescent="0.2">
      <c r="A430">
        <v>16</v>
      </c>
      <c r="B430" t="s">
        <v>8219</v>
      </c>
      <c r="D430">
        <v>11</v>
      </c>
      <c r="E430" t="s">
        <v>8221</v>
      </c>
    </row>
    <row r="431" spans="1:5" x14ac:dyDescent="0.2">
      <c r="A431">
        <v>32</v>
      </c>
      <c r="B431" t="s">
        <v>8219</v>
      </c>
      <c r="D431">
        <v>14</v>
      </c>
      <c r="E431" t="s">
        <v>8221</v>
      </c>
    </row>
    <row r="432" spans="1:5" x14ac:dyDescent="0.2">
      <c r="A432">
        <v>20</v>
      </c>
      <c r="B432" t="s">
        <v>8219</v>
      </c>
      <c r="D432">
        <v>5</v>
      </c>
      <c r="E432" t="s">
        <v>8221</v>
      </c>
    </row>
    <row r="433" spans="1:5" x14ac:dyDescent="0.2">
      <c r="A433">
        <v>154</v>
      </c>
      <c r="B433" t="s">
        <v>8219</v>
      </c>
      <c r="D433">
        <v>45</v>
      </c>
      <c r="E433" t="s">
        <v>8221</v>
      </c>
    </row>
    <row r="434" spans="1:5" x14ac:dyDescent="0.2">
      <c r="A434">
        <v>41</v>
      </c>
      <c r="B434" t="s">
        <v>8219</v>
      </c>
      <c r="D434">
        <v>8</v>
      </c>
      <c r="E434" t="s">
        <v>8221</v>
      </c>
    </row>
    <row r="435" spans="1:5" x14ac:dyDescent="0.2">
      <c r="A435">
        <v>75</v>
      </c>
      <c r="B435" t="s">
        <v>8219</v>
      </c>
      <c r="D435">
        <v>3</v>
      </c>
      <c r="E435" t="s">
        <v>8221</v>
      </c>
    </row>
    <row r="436" spans="1:5" x14ac:dyDescent="0.2">
      <c r="A436">
        <v>40</v>
      </c>
      <c r="B436" t="s">
        <v>8219</v>
      </c>
      <c r="D436">
        <v>24</v>
      </c>
      <c r="E436" t="s">
        <v>8221</v>
      </c>
    </row>
    <row r="437" spans="1:5" x14ac:dyDescent="0.2">
      <c r="A437">
        <v>46</v>
      </c>
      <c r="B437" t="s">
        <v>8219</v>
      </c>
      <c r="D437">
        <v>18</v>
      </c>
      <c r="E437" t="s">
        <v>8221</v>
      </c>
    </row>
    <row r="438" spans="1:5" x14ac:dyDescent="0.2">
      <c r="A438">
        <v>62</v>
      </c>
      <c r="B438" t="s">
        <v>8219</v>
      </c>
      <c r="D438">
        <v>12</v>
      </c>
      <c r="E438" t="s">
        <v>8221</v>
      </c>
    </row>
    <row r="439" spans="1:5" x14ac:dyDescent="0.2">
      <c r="A439">
        <v>61</v>
      </c>
      <c r="B439" t="s">
        <v>8219</v>
      </c>
      <c r="D439">
        <v>123</v>
      </c>
      <c r="E439" t="s">
        <v>8221</v>
      </c>
    </row>
    <row r="440" spans="1:5" x14ac:dyDescent="0.2">
      <c r="A440">
        <v>96</v>
      </c>
      <c r="B440" t="s">
        <v>8219</v>
      </c>
      <c r="D440">
        <v>96</v>
      </c>
      <c r="E440" t="s">
        <v>8221</v>
      </c>
    </row>
    <row r="441" spans="1:5" x14ac:dyDescent="0.2">
      <c r="A441">
        <v>190</v>
      </c>
      <c r="B441" t="s">
        <v>8219</v>
      </c>
      <c r="D441">
        <v>31</v>
      </c>
      <c r="E441" t="s">
        <v>8221</v>
      </c>
    </row>
    <row r="442" spans="1:5" x14ac:dyDescent="0.2">
      <c r="A442">
        <v>94</v>
      </c>
      <c r="B442" t="s">
        <v>8219</v>
      </c>
      <c r="D442">
        <v>4</v>
      </c>
      <c r="E442" t="s">
        <v>8221</v>
      </c>
    </row>
    <row r="443" spans="1:5" x14ac:dyDescent="0.2">
      <c r="A443">
        <v>39</v>
      </c>
      <c r="B443" t="s">
        <v>8219</v>
      </c>
      <c r="D443">
        <v>3</v>
      </c>
      <c r="E443" t="s">
        <v>8221</v>
      </c>
    </row>
    <row r="444" spans="1:5" x14ac:dyDescent="0.2">
      <c r="A444">
        <v>127</v>
      </c>
      <c r="B444" t="s">
        <v>8219</v>
      </c>
      <c r="D444">
        <v>179</v>
      </c>
      <c r="E444" t="s">
        <v>8221</v>
      </c>
    </row>
    <row r="445" spans="1:5" x14ac:dyDescent="0.2">
      <c r="A445">
        <v>159</v>
      </c>
      <c r="B445" t="s">
        <v>8219</v>
      </c>
      <c r="D445">
        <v>3</v>
      </c>
      <c r="E445" t="s">
        <v>8221</v>
      </c>
    </row>
    <row r="446" spans="1:5" x14ac:dyDescent="0.2">
      <c r="A446">
        <v>177</v>
      </c>
      <c r="B446" t="s">
        <v>8219</v>
      </c>
      <c r="D446">
        <v>23</v>
      </c>
      <c r="E446" t="s">
        <v>8221</v>
      </c>
    </row>
    <row r="447" spans="1:5" x14ac:dyDescent="0.2">
      <c r="A447">
        <v>47</v>
      </c>
      <c r="B447" t="s">
        <v>8219</v>
      </c>
      <c r="D447">
        <v>23</v>
      </c>
      <c r="E447" t="s">
        <v>8221</v>
      </c>
    </row>
    <row r="448" spans="1:5" x14ac:dyDescent="0.2">
      <c r="A448">
        <v>1</v>
      </c>
      <c r="B448" t="s">
        <v>8219</v>
      </c>
      <c r="D448">
        <v>41</v>
      </c>
      <c r="E448" t="s">
        <v>8221</v>
      </c>
    </row>
    <row r="449" spans="1:5" x14ac:dyDescent="0.2">
      <c r="A449">
        <v>16</v>
      </c>
      <c r="B449" t="s">
        <v>8219</v>
      </c>
      <c r="D449">
        <v>0</v>
      </c>
      <c r="E449" t="s">
        <v>8221</v>
      </c>
    </row>
    <row r="450" spans="1:5" x14ac:dyDescent="0.2">
      <c r="A450">
        <v>115</v>
      </c>
      <c r="B450" t="s">
        <v>8219</v>
      </c>
      <c r="D450">
        <v>32</v>
      </c>
      <c r="E450" t="s">
        <v>8221</v>
      </c>
    </row>
    <row r="451" spans="1:5" x14ac:dyDescent="0.2">
      <c r="A451">
        <v>133</v>
      </c>
      <c r="B451" t="s">
        <v>8219</v>
      </c>
      <c r="D451">
        <v>2</v>
      </c>
      <c r="E451" t="s">
        <v>8221</v>
      </c>
    </row>
    <row r="452" spans="1:5" x14ac:dyDescent="0.2">
      <c r="A452">
        <v>70</v>
      </c>
      <c r="B452" t="s">
        <v>8219</v>
      </c>
      <c r="D452">
        <v>7</v>
      </c>
      <c r="E452" t="s">
        <v>8221</v>
      </c>
    </row>
    <row r="453" spans="1:5" x14ac:dyDescent="0.2">
      <c r="A453">
        <v>62</v>
      </c>
      <c r="B453" t="s">
        <v>8219</v>
      </c>
      <c r="D453">
        <v>4</v>
      </c>
      <c r="E453" t="s">
        <v>8221</v>
      </c>
    </row>
    <row r="454" spans="1:5" x14ac:dyDescent="0.2">
      <c r="A454">
        <v>10</v>
      </c>
      <c r="B454" t="s">
        <v>8219</v>
      </c>
      <c r="D454">
        <v>196</v>
      </c>
      <c r="E454" t="s">
        <v>8221</v>
      </c>
    </row>
    <row r="455" spans="1:5" x14ac:dyDescent="0.2">
      <c r="A455">
        <v>499</v>
      </c>
      <c r="B455" t="s">
        <v>8219</v>
      </c>
      <c r="D455">
        <v>11</v>
      </c>
      <c r="E455" t="s">
        <v>8221</v>
      </c>
    </row>
    <row r="456" spans="1:5" x14ac:dyDescent="0.2">
      <c r="A456">
        <v>47</v>
      </c>
      <c r="B456" t="s">
        <v>8219</v>
      </c>
      <c r="D456">
        <v>9</v>
      </c>
      <c r="E456" t="s">
        <v>8221</v>
      </c>
    </row>
    <row r="457" spans="1:5" x14ac:dyDescent="0.2">
      <c r="A457">
        <v>28</v>
      </c>
      <c r="B457" t="s">
        <v>8219</v>
      </c>
      <c r="D457">
        <v>5</v>
      </c>
      <c r="E457" t="s">
        <v>8221</v>
      </c>
    </row>
    <row r="458" spans="1:5" x14ac:dyDescent="0.2">
      <c r="A458">
        <v>24</v>
      </c>
      <c r="B458" t="s">
        <v>8219</v>
      </c>
      <c r="D458">
        <v>8</v>
      </c>
      <c r="E458" t="s">
        <v>8221</v>
      </c>
    </row>
    <row r="459" spans="1:5" x14ac:dyDescent="0.2">
      <c r="A459">
        <v>76</v>
      </c>
      <c r="B459" t="s">
        <v>8219</v>
      </c>
      <c r="D459">
        <v>229</v>
      </c>
      <c r="E459" t="s">
        <v>8221</v>
      </c>
    </row>
    <row r="460" spans="1:5" x14ac:dyDescent="0.2">
      <c r="A460">
        <v>98</v>
      </c>
      <c r="B460" t="s">
        <v>8219</v>
      </c>
      <c r="D460">
        <v>40</v>
      </c>
      <c r="E460" t="s">
        <v>8221</v>
      </c>
    </row>
    <row r="461" spans="1:5" x14ac:dyDescent="0.2">
      <c r="A461">
        <v>30</v>
      </c>
      <c r="B461" t="s">
        <v>8219</v>
      </c>
      <c r="D461">
        <v>123</v>
      </c>
      <c r="E461" t="s">
        <v>8221</v>
      </c>
    </row>
    <row r="462" spans="1:5" x14ac:dyDescent="0.2">
      <c r="A462">
        <v>478</v>
      </c>
      <c r="B462" t="s">
        <v>8219</v>
      </c>
      <c r="D462">
        <v>5</v>
      </c>
      <c r="E462" t="s">
        <v>8221</v>
      </c>
    </row>
    <row r="463" spans="1:5" x14ac:dyDescent="0.2">
      <c r="A463">
        <v>74</v>
      </c>
      <c r="B463" t="s">
        <v>8219</v>
      </c>
      <c r="D463">
        <v>148</v>
      </c>
      <c r="E463" t="s">
        <v>8221</v>
      </c>
    </row>
    <row r="464" spans="1:5" x14ac:dyDescent="0.2">
      <c r="A464">
        <v>131</v>
      </c>
      <c r="B464" t="s">
        <v>8219</v>
      </c>
      <c r="D464">
        <v>10</v>
      </c>
      <c r="E464" t="s">
        <v>8221</v>
      </c>
    </row>
    <row r="465" spans="1:5" x14ac:dyDescent="0.2">
      <c r="A465">
        <v>61</v>
      </c>
      <c r="B465" t="s">
        <v>8219</v>
      </c>
      <c r="D465">
        <v>4</v>
      </c>
      <c r="E465" t="s">
        <v>8221</v>
      </c>
    </row>
    <row r="466" spans="1:5" x14ac:dyDescent="0.2">
      <c r="A466">
        <v>1071</v>
      </c>
      <c r="B466" t="s">
        <v>8219</v>
      </c>
      <c r="D466">
        <v>21</v>
      </c>
      <c r="E466" t="s">
        <v>8221</v>
      </c>
    </row>
    <row r="467" spans="1:5" x14ac:dyDescent="0.2">
      <c r="A467">
        <v>122</v>
      </c>
      <c r="B467" t="s">
        <v>8219</v>
      </c>
      <c r="D467">
        <v>2</v>
      </c>
      <c r="E467" t="s">
        <v>8221</v>
      </c>
    </row>
    <row r="468" spans="1:5" x14ac:dyDescent="0.2">
      <c r="A468">
        <v>111</v>
      </c>
      <c r="B468" t="s">
        <v>8219</v>
      </c>
      <c r="D468">
        <v>0</v>
      </c>
      <c r="E468" t="s">
        <v>8221</v>
      </c>
    </row>
    <row r="469" spans="1:5" x14ac:dyDescent="0.2">
      <c r="A469">
        <v>255</v>
      </c>
      <c r="B469" t="s">
        <v>8219</v>
      </c>
      <c r="D469">
        <v>4</v>
      </c>
      <c r="E469" t="s">
        <v>8221</v>
      </c>
    </row>
    <row r="470" spans="1:5" x14ac:dyDescent="0.2">
      <c r="A470">
        <v>141</v>
      </c>
      <c r="B470" t="s">
        <v>8219</v>
      </c>
      <c r="D470">
        <v>1</v>
      </c>
      <c r="E470" t="s">
        <v>8221</v>
      </c>
    </row>
    <row r="471" spans="1:5" x14ac:dyDescent="0.2">
      <c r="A471">
        <v>159</v>
      </c>
      <c r="B471" t="s">
        <v>8219</v>
      </c>
      <c r="D471">
        <v>30</v>
      </c>
      <c r="E471" t="s">
        <v>8221</v>
      </c>
    </row>
    <row r="472" spans="1:5" x14ac:dyDescent="0.2">
      <c r="A472">
        <v>99</v>
      </c>
      <c r="B472" t="s">
        <v>8219</v>
      </c>
      <c r="D472">
        <v>3</v>
      </c>
      <c r="E472" t="s">
        <v>8221</v>
      </c>
    </row>
    <row r="473" spans="1:5" x14ac:dyDescent="0.2">
      <c r="A473">
        <v>96</v>
      </c>
      <c r="B473" t="s">
        <v>8219</v>
      </c>
      <c r="D473">
        <v>975</v>
      </c>
      <c r="E473" t="s">
        <v>8221</v>
      </c>
    </row>
    <row r="474" spans="1:5" x14ac:dyDescent="0.2">
      <c r="A474">
        <v>27</v>
      </c>
      <c r="B474" t="s">
        <v>8219</v>
      </c>
      <c r="D474">
        <v>167</v>
      </c>
      <c r="E474" t="s">
        <v>8221</v>
      </c>
    </row>
    <row r="475" spans="1:5" x14ac:dyDescent="0.2">
      <c r="A475">
        <v>166</v>
      </c>
      <c r="B475" t="s">
        <v>8219</v>
      </c>
      <c r="D475">
        <v>5</v>
      </c>
      <c r="E475" t="s">
        <v>8221</v>
      </c>
    </row>
    <row r="476" spans="1:5" x14ac:dyDescent="0.2">
      <c r="A476">
        <v>76</v>
      </c>
      <c r="B476" t="s">
        <v>8219</v>
      </c>
      <c r="D476">
        <v>18</v>
      </c>
      <c r="E476" t="s">
        <v>8221</v>
      </c>
    </row>
    <row r="477" spans="1:5" x14ac:dyDescent="0.2">
      <c r="A477">
        <v>211</v>
      </c>
      <c r="B477" t="s">
        <v>8219</v>
      </c>
      <c r="D477">
        <v>98</v>
      </c>
      <c r="E477" t="s">
        <v>8221</v>
      </c>
    </row>
    <row r="478" spans="1:5" x14ac:dyDescent="0.2">
      <c r="A478">
        <v>21</v>
      </c>
      <c r="B478" t="s">
        <v>8219</v>
      </c>
      <c r="D478">
        <v>4</v>
      </c>
      <c r="E478" t="s">
        <v>8221</v>
      </c>
    </row>
    <row r="479" spans="1:5" x14ac:dyDescent="0.2">
      <c r="A479">
        <v>61</v>
      </c>
      <c r="B479" t="s">
        <v>8219</v>
      </c>
      <c r="D479">
        <v>3</v>
      </c>
      <c r="E479" t="s">
        <v>8221</v>
      </c>
    </row>
    <row r="480" spans="1:5" x14ac:dyDescent="0.2">
      <c r="A480">
        <v>30</v>
      </c>
      <c r="B480" t="s">
        <v>8219</v>
      </c>
      <c r="D480">
        <v>1</v>
      </c>
      <c r="E480" t="s">
        <v>8221</v>
      </c>
    </row>
    <row r="481" spans="1:5" x14ac:dyDescent="0.2">
      <c r="A481">
        <v>375</v>
      </c>
      <c r="B481" t="s">
        <v>8219</v>
      </c>
      <c r="D481">
        <v>0</v>
      </c>
      <c r="E481" t="s">
        <v>8221</v>
      </c>
    </row>
    <row r="482" spans="1:5" x14ac:dyDescent="0.2">
      <c r="A482">
        <v>111</v>
      </c>
      <c r="B482" t="s">
        <v>8219</v>
      </c>
      <c r="D482">
        <v>9</v>
      </c>
      <c r="E482" t="s">
        <v>8221</v>
      </c>
    </row>
    <row r="483" spans="1:5" x14ac:dyDescent="0.2">
      <c r="A483">
        <v>123</v>
      </c>
      <c r="B483" t="s">
        <v>8219</v>
      </c>
      <c r="D483">
        <v>2</v>
      </c>
      <c r="E483" t="s">
        <v>8221</v>
      </c>
    </row>
    <row r="484" spans="1:5" x14ac:dyDescent="0.2">
      <c r="A484">
        <v>70</v>
      </c>
      <c r="B484" t="s">
        <v>8219</v>
      </c>
      <c r="D484">
        <v>0</v>
      </c>
      <c r="E484" t="s">
        <v>8221</v>
      </c>
    </row>
    <row r="485" spans="1:5" x14ac:dyDescent="0.2">
      <c r="A485">
        <v>85</v>
      </c>
      <c r="B485" t="s">
        <v>8219</v>
      </c>
      <c r="D485">
        <v>147</v>
      </c>
      <c r="E485" t="s">
        <v>8221</v>
      </c>
    </row>
    <row r="486" spans="1:5" x14ac:dyDescent="0.2">
      <c r="A486">
        <v>86</v>
      </c>
      <c r="B486" t="s">
        <v>8219</v>
      </c>
      <c r="D486">
        <v>49</v>
      </c>
      <c r="E486" t="s">
        <v>8221</v>
      </c>
    </row>
    <row r="487" spans="1:5" x14ac:dyDescent="0.2">
      <c r="A487">
        <v>13</v>
      </c>
      <c r="B487" t="s">
        <v>8219</v>
      </c>
      <c r="D487">
        <v>1</v>
      </c>
      <c r="E487" t="s">
        <v>8221</v>
      </c>
    </row>
    <row r="488" spans="1:5" x14ac:dyDescent="0.2">
      <c r="A488">
        <v>33</v>
      </c>
      <c r="B488" t="s">
        <v>8219</v>
      </c>
      <c r="D488">
        <v>2</v>
      </c>
      <c r="E488" t="s">
        <v>8221</v>
      </c>
    </row>
    <row r="489" spans="1:5" x14ac:dyDescent="0.2">
      <c r="A489">
        <v>15</v>
      </c>
      <c r="B489" t="s">
        <v>8219</v>
      </c>
      <c r="D489">
        <v>7</v>
      </c>
      <c r="E489" t="s">
        <v>8221</v>
      </c>
    </row>
    <row r="490" spans="1:5" x14ac:dyDescent="0.2">
      <c r="A490">
        <v>273</v>
      </c>
      <c r="B490" t="s">
        <v>8219</v>
      </c>
      <c r="D490">
        <v>4</v>
      </c>
      <c r="E490" t="s">
        <v>8221</v>
      </c>
    </row>
    <row r="491" spans="1:5" x14ac:dyDescent="0.2">
      <c r="A491">
        <v>714</v>
      </c>
      <c r="B491" t="s">
        <v>8219</v>
      </c>
      <c r="D491">
        <v>27</v>
      </c>
      <c r="E491" t="s">
        <v>8221</v>
      </c>
    </row>
    <row r="492" spans="1:5" x14ac:dyDescent="0.2">
      <c r="A492">
        <v>170</v>
      </c>
      <c r="B492" t="s">
        <v>8219</v>
      </c>
      <c r="D492">
        <v>94</v>
      </c>
      <c r="E492" t="s">
        <v>8221</v>
      </c>
    </row>
    <row r="493" spans="1:5" x14ac:dyDescent="0.2">
      <c r="A493">
        <v>512</v>
      </c>
      <c r="B493" t="s">
        <v>8219</v>
      </c>
      <c r="D493">
        <v>29</v>
      </c>
      <c r="E493" t="s">
        <v>8221</v>
      </c>
    </row>
    <row r="494" spans="1:5" x14ac:dyDescent="0.2">
      <c r="A494">
        <v>314</v>
      </c>
      <c r="B494" t="s">
        <v>8219</v>
      </c>
      <c r="D494">
        <v>7</v>
      </c>
      <c r="E494" t="s">
        <v>8221</v>
      </c>
    </row>
    <row r="495" spans="1:5" x14ac:dyDescent="0.2">
      <c r="A495">
        <v>167</v>
      </c>
      <c r="B495" t="s">
        <v>8219</v>
      </c>
      <c r="D495">
        <v>22</v>
      </c>
      <c r="E495" t="s">
        <v>8221</v>
      </c>
    </row>
    <row r="496" spans="1:5" x14ac:dyDescent="0.2">
      <c r="A496">
        <v>9</v>
      </c>
      <c r="B496" t="s">
        <v>8219</v>
      </c>
      <c r="D496">
        <v>1</v>
      </c>
      <c r="E496" t="s">
        <v>8221</v>
      </c>
    </row>
    <row r="497" spans="1:5" x14ac:dyDescent="0.2">
      <c r="A497">
        <v>103</v>
      </c>
      <c r="B497" t="s">
        <v>8219</v>
      </c>
      <c r="D497">
        <v>10</v>
      </c>
      <c r="E497" t="s">
        <v>8221</v>
      </c>
    </row>
    <row r="498" spans="1:5" x14ac:dyDescent="0.2">
      <c r="A498">
        <v>111</v>
      </c>
      <c r="B498" t="s">
        <v>8219</v>
      </c>
      <c r="D498">
        <v>6</v>
      </c>
      <c r="E498" t="s">
        <v>8221</v>
      </c>
    </row>
    <row r="499" spans="1:5" x14ac:dyDescent="0.2">
      <c r="A499">
        <v>271</v>
      </c>
      <c r="B499" t="s">
        <v>8219</v>
      </c>
      <c r="D499">
        <v>24</v>
      </c>
      <c r="E499" t="s">
        <v>8221</v>
      </c>
    </row>
    <row r="500" spans="1:5" x14ac:dyDescent="0.2">
      <c r="A500">
        <v>101</v>
      </c>
      <c r="B500" t="s">
        <v>8219</v>
      </c>
      <c r="D500">
        <v>15</v>
      </c>
      <c r="E500" t="s">
        <v>8221</v>
      </c>
    </row>
    <row r="501" spans="1:5" x14ac:dyDescent="0.2">
      <c r="A501">
        <v>57</v>
      </c>
      <c r="B501" t="s">
        <v>8219</v>
      </c>
      <c r="D501">
        <v>37</v>
      </c>
      <c r="E501" t="s">
        <v>8221</v>
      </c>
    </row>
    <row r="502" spans="1:5" x14ac:dyDescent="0.2">
      <c r="A502">
        <v>62</v>
      </c>
      <c r="B502" t="s">
        <v>8219</v>
      </c>
      <c r="D502">
        <v>20</v>
      </c>
      <c r="E502" t="s">
        <v>8221</v>
      </c>
    </row>
    <row r="503" spans="1:5" x14ac:dyDescent="0.2">
      <c r="A503">
        <v>32</v>
      </c>
      <c r="B503" t="s">
        <v>8219</v>
      </c>
      <c r="D503">
        <v>7</v>
      </c>
      <c r="E503" t="s">
        <v>8221</v>
      </c>
    </row>
    <row r="504" spans="1:5" x14ac:dyDescent="0.2">
      <c r="A504">
        <v>141</v>
      </c>
      <c r="B504" t="s">
        <v>8219</v>
      </c>
      <c r="D504">
        <v>0</v>
      </c>
      <c r="E504" t="s">
        <v>8221</v>
      </c>
    </row>
    <row r="505" spans="1:5" x14ac:dyDescent="0.2">
      <c r="A505">
        <v>75</v>
      </c>
      <c r="B505" t="s">
        <v>8219</v>
      </c>
      <c r="D505">
        <v>21</v>
      </c>
      <c r="E505" t="s">
        <v>8221</v>
      </c>
    </row>
    <row r="506" spans="1:5" x14ac:dyDescent="0.2">
      <c r="A506">
        <v>46</v>
      </c>
      <c r="B506" t="s">
        <v>8219</v>
      </c>
      <c r="D506">
        <v>3</v>
      </c>
      <c r="E506" t="s">
        <v>8221</v>
      </c>
    </row>
    <row r="507" spans="1:5" x14ac:dyDescent="0.2">
      <c r="A507">
        <v>103</v>
      </c>
      <c r="B507" t="s">
        <v>8219</v>
      </c>
      <c r="D507">
        <v>11</v>
      </c>
      <c r="E507" t="s">
        <v>8221</v>
      </c>
    </row>
    <row r="508" spans="1:5" x14ac:dyDescent="0.2">
      <c r="A508">
        <v>6</v>
      </c>
      <c r="B508" t="s">
        <v>8219</v>
      </c>
      <c r="D508">
        <v>1</v>
      </c>
      <c r="E508" t="s">
        <v>8221</v>
      </c>
    </row>
    <row r="509" spans="1:5" x14ac:dyDescent="0.2">
      <c r="A509">
        <v>83</v>
      </c>
      <c r="B509" t="s">
        <v>8219</v>
      </c>
      <c r="D509">
        <v>312</v>
      </c>
      <c r="E509" t="s">
        <v>8221</v>
      </c>
    </row>
    <row r="510" spans="1:5" x14ac:dyDescent="0.2">
      <c r="A510">
        <v>108</v>
      </c>
      <c r="B510" t="s">
        <v>8219</v>
      </c>
      <c r="D510">
        <v>1</v>
      </c>
      <c r="E510" t="s">
        <v>8221</v>
      </c>
    </row>
    <row r="511" spans="1:5" x14ac:dyDescent="0.2">
      <c r="A511">
        <v>25</v>
      </c>
      <c r="B511" t="s">
        <v>8219</v>
      </c>
      <c r="D511">
        <v>3</v>
      </c>
      <c r="E511" t="s">
        <v>8221</v>
      </c>
    </row>
    <row r="512" spans="1:5" x14ac:dyDescent="0.2">
      <c r="A512">
        <v>549</v>
      </c>
      <c r="B512" t="s">
        <v>8219</v>
      </c>
      <c r="D512">
        <v>4</v>
      </c>
      <c r="E512" t="s">
        <v>8221</v>
      </c>
    </row>
    <row r="513" spans="1:5" x14ac:dyDescent="0.2">
      <c r="A513">
        <v>222</v>
      </c>
      <c r="B513" t="s">
        <v>8219</v>
      </c>
      <c r="D513">
        <v>10</v>
      </c>
      <c r="E513" t="s">
        <v>8221</v>
      </c>
    </row>
    <row r="514" spans="1:5" x14ac:dyDescent="0.2">
      <c r="A514">
        <v>183</v>
      </c>
      <c r="B514" t="s">
        <v>8219</v>
      </c>
      <c r="D514">
        <v>8</v>
      </c>
      <c r="E514" t="s">
        <v>8221</v>
      </c>
    </row>
    <row r="515" spans="1:5" x14ac:dyDescent="0.2">
      <c r="A515">
        <v>89</v>
      </c>
      <c r="B515" t="s">
        <v>8219</v>
      </c>
      <c r="D515">
        <v>3</v>
      </c>
      <c r="E515" t="s">
        <v>8221</v>
      </c>
    </row>
    <row r="516" spans="1:5" x14ac:dyDescent="0.2">
      <c r="A516">
        <v>253</v>
      </c>
      <c r="B516" t="s">
        <v>8219</v>
      </c>
      <c r="D516">
        <v>1</v>
      </c>
      <c r="E516" t="s">
        <v>8221</v>
      </c>
    </row>
    <row r="517" spans="1:5" x14ac:dyDescent="0.2">
      <c r="A517">
        <v>140</v>
      </c>
      <c r="B517" t="s">
        <v>8219</v>
      </c>
      <c r="D517">
        <v>0</v>
      </c>
      <c r="E517" t="s">
        <v>8221</v>
      </c>
    </row>
    <row r="518" spans="1:5" x14ac:dyDescent="0.2">
      <c r="A518">
        <v>103</v>
      </c>
      <c r="B518" t="s">
        <v>8219</v>
      </c>
      <c r="D518">
        <v>5</v>
      </c>
      <c r="E518" t="s">
        <v>8221</v>
      </c>
    </row>
    <row r="519" spans="1:5" x14ac:dyDescent="0.2">
      <c r="A519">
        <v>138</v>
      </c>
      <c r="B519" t="s">
        <v>8219</v>
      </c>
      <c r="D519">
        <v>0</v>
      </c>
      <c r="E519" t="s">
        <v>8221</v>
      </c>
    </row>
    <row r="520" spans="1:5" x14ac:dyDescent="0.2">
      <c r="A520">
        <v>191</v>
      </c>
      <c r="B520" t="s">
        <v>8219</v>
      </c>
      <c r="D520">
        <v>3</v>
      </c>
      <c r="E520" t="s">
        <v>8221</v>
      </c>
    </row>
    <row r="521" spans="1:5" x14ac:dyDescent="0.2">
      <c r="A521">
        <v>45</v>
      </c>
      <c r="B521" t="s">
        <v>8219</v>
      </c>
      <c r="D521">
        <v>7</v>
      </c>
      <c r="E521" t="s">
        <v>8221</v>
      </c>
    </row>
    <row r="522" spans="1:5" x14ac:dyDescent="0.2">
      <c r="A522">
        <v>17</v>
      </c>
      <c r="B522" t="s">
        <v>8219</v>
      </c>
      <c r="D522">
        <v>0</v>
      </c>
      <c r="E522" t="s">
        <v>8221</v>
      </c>
    </row>
    <row r="523" spans="1:5" x14ac:dyDescent="0.2">
      <c r="A523">
        <v>31</v>
      </c>
      <c r="B523" t="s">
        <v>8219</v>
      </c>
      <c r="D523">
        <v>2</v>
      </c>
      <c r="E523" t="s">
        <v>8221</v>
      </c>
    </row>
    <row r="524" spans="1:5" x14ac:dyDescent="0.2">
      <c r="A524">
        <v>50</v>
      </c>
      <c r="B524" t="s">
        <v>8219</v>
      </c>
      <c r="D524">
        <v>23</v>
      </c>
      <c r="E524" t="s">
        <v>8221</v>
      </c>
    </row>
    <row r="525" spans="1:5" x14ac:dyDescent="0.2">
      <c r="A525">
        <v>59</v>
      </c>
      <c r="B525" t="s">
        <v>8219</v>
      </c>
      <c r="D525">
        <v>1</v>
      </c>
      <c r="E525" t="s">
        <v>8221</v>
      </c>
    </row>
    <row r="526" spans="1:5" x14ac:dyDescent="0.2">
      <c r="A526">
        <v>81</v>
      </c>
      <c r="B526" t="s">
        <v>8219</v>
      </c>
      <c r="D526">
        <v>2</v>
      </c>
      <c r="E526" t="s">
        <v>8221</v>
      </c>
    </row>
    <row r="527" spans="1:5" x14ac:dyDescent="0.2">
      <c r="A527">
        <v>508</v>
      </c>
      <c r="B527" t="s">
        <v>8219</v>
      </c>
      <c r="D527">
        <v>3</v>
      </c>
      <c r="E527" t="s">
        <v>8221</v>
      </c>
    </row>
    <row r="528" spans="1:5" x14ac:dyDescent="0.2">
      <c r="A528">
        <v>74</v>
      </c>
      <c r="B528" t="s">
        <v>8219</v>
      </c>
      <c r="D528">
        <v>0</v>
      </c>
      <c r="E528" t="s">
        <v>8221</v>
      </c>
    </row>
    <row r="529" spans="1:5" x14ac:dyDescent="0.2">
      <c r="A529">
        <v>141</v>
      </c>
      <c r="B529" t="s">
        <v>8219</v>
      </c>
      <c r="D529">
        <v>13</v>
      </c>
      <c r="E529" t="s">
        <v>8221</v>
      </c>
    </row>
    <row r="530" spans="1:5" x14ac:dyDescent="0.2">
      <c r="A530">
        <v>711</v>
      </c>
      <c r="B530" t="s">
        <v>8219</v>
      </c>
      <c r="D530">
        <v>1</v>
      </c>
      <c r="E530" t="s">
        <v>8221</v>
      </c>
    </row>
    <row r="531" spans="1:5" x14ac:dyDescent="0.2">
      <c r="A531">
        <v>141</v>
      </c>
      <c r="B531" t="s">
        <v>8219</v>
      </c>
      <c r="D531">
        <v>1</v>
      </c>
      <c r="E531" t="s">
        <v>8221</v>
      </c>
    </row>
    <row r="532" spans="1:5" x14ac:dyDescent="0.2">
      <c r="A532">
        <v>109</v>
      </c>
      <c r="B532" t="s">
        <v>8219</v>
      </c>
      <c r="D532">
        <v>1</v>
      </c>
      <c r="E532" t="s">
        <v>8221</v>
      </c>
    </row>
    <row r="533" spans="1:5" x14ac:dyDescent="0.2">
      <c r="A533">
        <v>361</v>
      </c>
      <c r="B533" t="s">
        <v>8219</v>
      </c>
      <c r="D533">
        <v>6</v>
      </c>
      <c r="E533" t="s">
        <v>8221</v>
      </c>
    </row>
    <row r="534" spans="1:5" x14ac:dyDescent="0.2">
      <c r="A534">
        <v>176</v>
      </c>
      <c r="B534" t="s">
        <v>8219</v>
      </c>
      <c r="D534">
        <v>39</v>
      </c>
      <c r="E534" t="s">
        <v>8221</v>
      </c>
    </row>
    <row r="535" spans="1:5" x14ac:dyDescent="0.2">
      <c r="A535">
        <v>670</v>
      </c>
      <c r="B535" t="s">
        <v>8219</v>
      </c>
      <c r="D535">
        <v>4</v>
      </c>
      <c r="E535" t="s">
        <v>8221</v>
      </c>
    </row>
    <row r="536" spans="1:5" x14ac:dyDescent="0.2">
      <c r="A536">
        <v>96</v>
      </c>
      <c r="B536" t="s">
        <v>8219</v>
      </c>
      <c r="D536">
        <v>1</v>
      </c>
      <c r="E536" t="s">
        <v>8221</v>
      </c>
    </row>
    <row r="537" spans="1:5" x14ac:dyDescent="0.2">
      <c r="A537">
        <v>74</v>
      </c>
      <c r="B537" t="s">
        <v>8219</v>
      </c>
      <c r="D537">
        <v>0</v>
      </c>
      <c r="E537" t="s">
        <v>8221</v>
      </c>
    </row>
    <row r="538" spans="1:5" x14ac:dyDescent="0.2">
      <c r="A538">
        <v>52</v>
      </c>
      <c r="B538" t="s">
        <v>8219</v>
      </c>
      <c r="D538">
        <v>0</v>
      </c>
      <c r="E538" t="s">
        <v>8221</v>
      </c>
    </row>
    <row r="539" spans="1:5" x14ac:dyDescent="0.2">
      <c r="A539">
        <v>105</v>
      </c>
      <c r="B539" t="s">
        <v>8219</v>
      </c>
      <c r="D539">
        <v>0</v>
      </c>
      <c r="E539" t="s">
        <v>8221</v>
      </c>
    </row>
    <row r="540" spans="1:5" x14ac:dyDescent="0.2">
      <c r="A540">
        <v>41</v>
      </c>
      <c r="B540" t="s">
        <v>8219</v>
      </c>
      <c r="D540">
        <v>8</v>
      </c>
      <c r="E540" t="s">
        <v>8221</v>
      </c>
    </row>
    <row r="541" spans="1:5" x14ac:dyDescent="0.2">
      <c r="A541">
        <v>34</v>
      </c>
      <c r="B541" t="s">
        <v>8219</v>
      </c>
      <c r="D541">
        <v>0</v>
      </c>
      <c r="E541" t="s">
        <v>8221</v>
      </c>
    </row>
    <row r="542" spans="1:5" x14ac:dyDescent="0.2">
      <c r="A542">
        <v>66</v>
      </c>
      <c r="B542" t="s">
        <v>8219</v>
      </c>
      <c r="D542">
        <v>1</v>
      </c>
      <c r="E542" t="s">
        <v>8221</v>
      </c>
    </row>
    <row r="543" spans="1:5" x14ac:dyDescent="0.2">
      <c r="A543">
        <v>50</v>
      </c>
      <c r="B543" t="s">
        <v>8219</v>
      </c>
      <c r="D543">
        <v>12</v>
      </c>
      <c r="E543" t="s">
        <v>8221</v>
      </c>
    </row>
    <row r="544" spans="1:5" x14ac:dyDescent="0.2">
      <c r="A544">
        <v>159</v>
      </c>
      <c r="B544" t="s">
        <v>8219</v>
      </c>
      <c r="D544">
        <v>0</v>
      </c>
      <c r="E544" t="s">
        <v>8221</v>
      </c>
    </row>
    <row r="545" spans="1:5" x14ac:dyDescent="0.2">
      <c r="A545">
        <v>182</v>
      </c>
      <c r="B545" t="s">
        <v>8219</v>
      </c>
      <c r="D545">
        <v>3</v>
      </c>
      <c r="E545" t="s">
        <v>8221</v>
      </c>
    </row>
    <row r="546" spans="1:5" x14ac:dyDescent="0.2">
      <c r="A546">
        <v>206</v>
      </c>
      <c r="B546" t="s">
        <v>8219</v>
      </c>
      <c r="D546">
        <v>2</v>
      </c>
      <c r="E546" t="s">
        <v>8221</v>
      </c>
    </row>
    <row r="547" spans="1:5" x14ac:dyDescent="0.2">
      <c r="A547">
        <v>169</v>
      </c>
      <c r="B547" t="s">
        <v>8219</v>
      </c>
      <c r="D547">
        <v>6</v>
      </c>
      <c r="E547" t="s">
        <v>8221</v>
      </c>
    </row>
    <row r="548" spans="1:5" x14ac:dyDescent="0.2">
      <c r="A548">
        <v>31</v>
      </c>
      <c r="B548" t="s">
        <v>8219</v>
      </c>
      <c r="D548">
        <v>0</v>
      </c>
      <c r="E548" t="s">
        <v>8221</v>
      </c>
    </row>
    <row r="549" spans="1:5" x14ac:dyDescent="0.2">
      <c r="A549">
        <v>28</v>
      </c>
      <c r="B549" t="s">
        <v>8219</v>
      </c>
      <c r="D549">
        <v>15</v>
      </c>
      <c r="E549" t="s">
        <v>8221</v>
      </c>
    </row>
    <row r="550" spans="1:5" x14ac:dyDescent="0.2">
      <c r="A550">
        <v>54</v>
      </c>
      <c r="B550" t="s">
        <v>8219</v>
      </c>
      <c r="D550">
        <v>1</v>
      </c>
      <c r="E550" t="s">
        <v>8221</v>
      </c>
    </row>
    <row r="551" spans="1:5" x14ac:dyDescent="0.2">
      <c r="A551">
        <v>467</v>
      </c>
      <c r="B551" t="s">
        <v>8219</v>
      </c>
      <c r="D551">
        <v>3</v>
      </c>
      <c r="E551" t="s">
        <v>8221</v>
      </c>
    </row>
    <row r="552" spans="1:5" x14ac:dyDescent="0.2">
      <c r="A552">
        <v>389</v>
      </c>
      <c r="B552" t="s">
        <v>8219</v>
      </c>
      <c r="D552">
        <v>8</v>
      </c>
      <c r="E552" t="s">
        <v>8221</v>
      </c>
    </row>
    <row r="553" spans="1:5" x14ac:dyDescent="0.2">
      <c r="A553">
        <v>68</v>
      </c>
      <c r="B553" t="s">
        <v>8219</v>
      </c>
      <c r="D553">
        <v>0</v>
      </c>
      <c r="E553" t="s">
        <v>8221</v>
      </c>
    </row>
    <row r="554" spans="1:5" x14ac:dyDescent="0.2">
      <c r="A554">
        <v>413</v>
      </c>
      <c r="B554" t="s">
        <v>8219</v>
      </c>
      <c r="D554">
        <v>3</v>
      </c>
      <c r="E554" t="s">
        <v>8221</v>
      </c>
    </row>
    <row r="555" spans="1:5" x14ac:dyDescent="0.2">
      <c r="A555">
        <v>190</v>
      </c>
      <c r="B555" t="s">
        <v>8219</v>
      </c>
      <c r="D555">
        <v>3</v>
      </c>
      <c r="E555" t="s">
        <v>8221</v>
      </c>
    </row>
    <row r="556" spans="1:5" x14ac:dyDescent="0.2">
      <c r="A556">
        <v>189</v>
      </c>
      <c r="B556" t="s">
        <v>8219</v>
      </c>
      <c r="D556">
        <v>0</v>
      </c>
      <c r="E556" t="s">
        <v>8221</v>
      </c>
    </row>
    <row r="557" spans="1:5" x14ac:dyDescent="0.2">
      <c r="A557">
        <v>130</v>
      </c>
      <c r="B557" t="s">
        <v>8219</v>
      </c>
      <c r="D557">
        <v>19</v>
      </c>
      <c r="E557" t="s">
        <v>8221</v>
      </c>
    </row>
    <row r="558" spans="1:5" x14ac:dyDescent="0.2">
      <c r="A558">
        <v>74</v>
      </c>
      <c r="B558" t="s">
        <v>8219</v>
      </c>
      <c r="D558">
        <v>0</v>
      </c>
      <c r="E558" t="s">
        <v>8221</v>
      </c>
    </row>
    <row r="559" spans="1:5" x14ac:dyDescent="0.2">
      <c r="A559">
        <v>274</v>
      </c>
      <c r="B559" t="s">
        <v>8219</v>
      </c>
      <c r="D559">
        <v>2</v>
      </c>
      <c r="E559" t="s">
        <v>8221</v>
      </c>
    </row>
    <row r="560" spans="1:5" x14ac:dyDescent="0.2">
      <c r="A560">
        <v>22</v>
      </c>
      <c r="B560" t="s">
        <v>8219</v>
      </c>
      <c r="D560">
        <v>0</v>
      </c>
      <c r="E560" t="s">
        <v>8221</v>
      </c>
    </row>
    <row r="561" spans="1:5" x14ac:dyDescent="0.2">
      <c r="A561">
        <v>31</v>
      </c>
      <c r="B561" t="s">
        <v>8219</v>
      </c>
      <c r="D561">
        <v>0</v>
      </c>
      <c r="E561" t="s">
        <v>8221</v>
      </c>
    </row>
    <row r="562" spans="1:5" x14ac:dyDescent="0.2">
      <c r="A562">
        <v>63</v>
      </c>
      <c r="B562" t="s">
        <v>8219</v>
      </c>
      <c r="D562">
        <v>25</v>
      </c>
      <c r="E562" t="s">
        <v>8221</v>
      </c>
    </row>
    <row r="563" spans="1:5" x14ac:dyDescent="0.2">
      <c r="A563">
        <v>20</v>
      </c>
      <c r="B563" t="s">
        <v>8219</v>
      </c>
      <c r="D563">
        <v>8</v>
      </c>
      <c r="E563" t="s">
        <v>8221</v>
      </c>
    </row>
    <row r="564" spans="1:5" x14ac:dyDescent="0.2">
      <c r="A564">
        <v>25</v>
      </c>
      <c r="B564" t="s">
        <v>8219</v>
      </c>
      <c r="D564">
        <v>16</v>
      </c>
      <c r="E564" t="s">
        <v>8221</v>
      </c>
    </row>
    <row r="565" spans="1:5" x14ac:dyDescent="0.2">
      <c r="A565">
        <v>61</v>
      </c>
      <c r="B565" t="s">
        <v>8219</v>
      </c>
      <c r="D565">
        <v>3</v>
      </c>
      <c r="E565" t="s">
        <v>8221</v>
      </c>
    </row>
    <row r="566" spans="1:5" x14ac:dyDescent="0.2">
      <c r="A566">
        <v>52</v>
      </c>
      <c r="B566" t="s">
        <v>8219</v>
      </c>
      <c r="D566">
        <v>3</v>
      </c>
      <c r="E566" t="s">
        <v>8221</v>
      </c>
    </row>
    <row r="567" spans="1:5" x14ac:dyDescent="0.2">
      <c r="A567">
        <v>86</v>
      </c>
      <c r="B567" t="s">
        <v>8219</v>
      </c>
      <c r="D567">
        <v>2</v>
      </c>
      <c r="E567" t="s">
        <v>8221</v>
      </c>
    </row>
    <row r="568" spans="1:5" x14ac:dyDescent="0.2">
      <c r="A568">
        <v>42</v>
      </c>
      <c r="B568" t="s">
        <v>8219</v>
      </c>
      <c r="D568">
        <v>1</v>
      </c>
      <c r="E568" t="s">
        <v>8221</v>
      </c>
    </row>
    <row r="569" spans="1:5" x14ac:dyDescent="0.2">
      <c r="A569">
        <v>52</v>
      </c>
      <c r="B569" t="s">
        <v>8219</v>
      </c>
      <c r="D569">
        <v>0</v>
      </c>
      <c r="E569" t="s">
        <v>8221</v>
      </c>
    </row>
    <row r="570" spans="1:5" x14ac:dyDescent="0.2">
      <c r="A570">
        <v>120</v>
      </c>
      <c r="B570" t="s">
        <v>8219</v>
      </c>
      <c r="D570">
        <v>1</v>
      </c>
      <c r="E570" t="s">
        <v>8221</v>
      </c>
    </row>
    <row r="571" spans="1:5" x14ac:dyDescent="0.2">
      <c r="A571">
        <v>22</v>
      </c>
      <c r="B571" t="s">
        <v>8219</v>
      </c>
      <c r="D571">
        <v>19</v>
      </c>
      <c r="E571" t="s">
        <v>8221</v>
      </c>
    </row>
    <row r="572" spans="1:5" x14ac:dyDescent="0.2">
      <c r="A572">
        <v>64</v>
      </c>
      <c r="B572" t="s">
        <v>8219</v>
      </c>
      <c r="D572">
        <v>9</v>
      </c>
      <c r="E572" t="s">
        <v>8221</v>
      </c>
    </row>
    <row r="573" spans="1:5" x14ac:dyDescent="0.2">
      <c r="A573">
        <v>23</v>
      </c>
      <c r="B573" t="s">
        <v>8219</v>
      </c>
      <c r="D573">
        <v>1</v>
      </c>
      <c r="E573" t="s">
        <v>8221</v>
      </c>
    </row>
    <row r="574" spans="1:5" x14ac:dyDescent="0.2">
      <c r="A574">
        <v>238</v>
      </c>
      <c r="B574" t="s">
        <v>8219</v>
      </c>
      <c r="D574">
        <v>0</v>
      </c>
      <c r="E574" t="s">
        <v>8221</v>
      </c>
    </row>
    <row r="575" spans="1:5" x14ac:dyDescent="0.2">
      <c r="A575">
        <v>33</v>
      </c>
      <c r="B575" t="s">
        <v>8219</v>
      </c>
      <c r="D575">
        <v>1</v>
      </c>
      <c r="E575" t="s">
        <v>8221</v>
      </c>
    </row>
    <row r="576" spans="1:5" x14ac:dyDescent="0.2">
      <c r="A576">
        <v>32</v>
      </c>
      <c r="B576" t="s">
        <v>8219</v>
      </c>
      <c r="D576">
        <v>5</v>
      </c>
      <c r="E576" t="s">
        <v>8221</v>
      </c>
    </row>
    <row r="577" spans="1:5" x14ac:dyDescent="0.2">
      <c r="A577">
        <v>24</v>
      </c>
      <c r="B577" t="s">
        <v>8219</v>
      </c>
      <c r="D577">
        <v>85</v>
      </c>
      <c r="E577" t="s">
        <v>8221</v>
      </c>
    </row>
    <row r="578" spans="1:5" x14ac:dyDescent="0.2">
      <c r="A578">
        <v>29</v>
      </c>
      <c r="B578" t="s">
        <v>8219</v>
      </c>
      <c r="D578">
        <v>3</v>
      </c>
      <c r="E578" t="s">
        <v>8221</v>
      </c>
    </row>
    <row r="579" spans="1:5" x14ac:dyDescent="0.2">
      <c r="A579">
        <v>50</v>
      </c>
      <c r="B579" t="s">
        <v>8219</v>
      </c>
      <c r="D579">
        <v>4</v>
      </c>
      <c r="E579" t="s">
        <v>8221</v>
      </c>
    </row>
    <row r="580" spans="1:5" x14ac:dyDescent="0.2">
      <c r="A580">
        <v>108</v>
      </c>
      <c r="B580" t="s">
        <v>8219</v>
      </c>
      <c r="D580">
        <v>3</v>
      </c>
      <c r="E580" t="s">
        <v>8221</v>
      </c>
    </row>
    <row r="581" spans="1:5" x14ac:dyDescent="0.2">
      <c r="A581">
        <v>139</v>
      </c>
      <c r="B581" t="s">
        <v>8219</v>
      </c>
      <c r="D581">
        <v>5</v>
      </c>
      <c r="E581" t="s">
        <v>8221</v>
      </c>
    </row>
    <row r="582" spans="1:5" x14ac:dyDescent="0.2">
      <c r="A582">
        <v>7</v>
      </c>
      <c r="B582" t="s">
        <v>8219</v>
      </c>
      <c r="D582">
        <v>17</v>
      </c>
      <c r="E582" t="s">
        <v>8221</v>
      </c>
    </row>
    <row r="583" spans="1:5" x14ac:dyDescent="0.2">
      <c r="A583">
        <v>149</v>
      </c>
      <c r="B583" t="s">
        <v>8219</v>
      </c>
      <c r="D583">
        <v>3</v>
      </c>
      <c r="E583" t="s">
        <v>8221</v>
      </c>
    </row>
    <row r="584" spans="1:5" x14ac:dyDescent="0.2">
      <c r="A584">
        <v>31</v>
      </c>
      <c r="B584" t="s">
        <v>8219</v>
      </c>
      <c r="D584">
        <v>2</v>
      </c>
      <c r="E584" t="s">
        <v>8221</v>
      </c>
    </row>
    <row r="585" spans="1:5" x14ac:dyDescent="0.2">
      <c r="A585">
        <v>26</v>
      </c>
      <c r="B585" t="s">
        <v>8219</v>
      </c>
      <c r="D585">
        <v>6</v>
      </c>
      <c r="E585" t="s">
        <v>8221</v>
      </c>
    </row>
    <row r="586" spans="1:5" x14ac:dyDescent="0.2">
      <c r="A586">
        <v>172</v>
      </c>
      <c r="B586" t="s">
        <v>8219</v>
      </c>
      <c r="D586">
        <v>0</v>
      </c>
      <c r="E586" t="s">
        <v>8221</v>
      </c>
    </row>
    <row r="587" spans="1:5" x14ac:dyDescent="0.2">
      <c r="A587">
        <v>78</v>
      </c>
      <c r="B587" t="s">
        <v>8219</v>
      </c>
      <c r="D587">
        <v>1</v>
      </c>
      <c r="E587" t="s">
        <v>8221</v>
      </c>
    </row>
    <row r="588" spans="1:5" x14ac:dyDescent="0.2">
      <c r="A588">
        <v>120</v>
      </c>
      <c r="B588" t="s">
        <v>8219</v>
      </c>
      <c r="D588">
        <v>3</v>
      </c>
      <c r="E588" t="s">
        <v>8221</v>
      </c>
    </row>
    <row r="589" spans="1:5" x14ac:dyDescent="0.2">
      <c r="A589">
        <v>227</v>
      </c>
      <c r="B589" t="s">
        <v>8219</v>
      </c>
      <c r="D589">
        <v>13</v>
      </c>
      <c r="E589" t="s">
        <v>8221</v>
      </c>
    </row>
    <row r="590" spans="1:5" x14ac:dyDescent="0.2">
      <c r="A590">
        <v>42</v>
      </c>
      <c r="B590" t="s">
        <v>8219</v>
      </c>
      <c r="D590">
        <v>1</v>
      </c>
      <c r="E590" t="s">
        <v>8221</v>
      </c>
    </row>
    <row r="591" spans="1:5" x14ac:dyDescent="0.2">
      <c r="A591">
        <v>64</v>
      </c>
      <c r="B591" t="s">
        <v>8219</v>
      </c>
      <c r="D591">
        <v>1</v>
      </c>
      <c r="E591" t="s">
        <v>8221</v>
      </c>
    </row>
    <row r="592" spans="1:5" x14ac:dyDescent="0.2">
      <c r="A592">
        <v>121</v>
      </c>
      <c r="B592" t="s">
        <v>8219</v>
      </c>
      <c r="D592">
        <v>9</v>
      </c>
      <c r="E592" t="s">
        <v>8221</v>
      </c>
    </row>
    <row r="593" spans="1:5" x14ac:dyDescent="0.2">
      <c r="A593">
        <v>87</v>
      </c>
      <c r="B593" t="s">
        <v>8219</v>
      </c>
      <c r="D593">
        <v>0</v>
      </c>
      <c r="E593" t="s">
        <v>8221</v>
      </c>
    </row>
    <row r="594" spans="1:5" x14ac:dyDescent="0.2">
      <c r="A594">
        <v>65</v>
      </c>
      <c r="B594" t="s">
        <v>8219</v>
      </c>
      <c r="D594">
        <v>2</v>
      </c>
      <c r="E594" t="s">
        <v>8221</v>
      </c>
    </row>
    <row r="595" spans="1:5" x14ac:dyDescent="0.2">
      <c r="A595">
        <v>49</v>
      </c>
      <c r="B595" t="s">
        <v>8219</v>
      </c>
      <c r="D595">
        <v>1</v>
      </c>
      <c r="E595" t="s">
        <v>8221</v>
      </c>
    </row>
    <row r="596" spans="1:5" x14ac:dyDescent="0.2">
      <c r="A596">
        <v>19</v>
      </c>
      <c r="B596" t="s">
        <v>8219</v>
      </c>
      <c r="D596">
        <v>10</v>
      </c>
      <c r="E596" t="s">
        <v>8221</v>
      </c>
    </row>
    <row r="597" spans="1:5" x14ac:dyDescent="0.2">
      <c r="A597">
        <v>81</v>
      </c>
      <c r="B597" t="s">
        <v>8219</v>
      </c>
      <c r="D597">
        <v>3</v>
      </c>
      <c r="E597" t="s">
        <v>8221</v>
      </c>
    </row>
    <row r="598" spans="1:5" x14ac:dyDescent="0.2">
      <c r="A598">
        <v>264</v>
      </c>
      <c r="B598" t="s">
        <v>8219</v>
      </c>
      <c r="D598">
        <v>2</v>
      </c>
      <c r="E598" t="s">
        <v>8221</v>
      </c>
    </row>
    <row r="599" spans="1:5" x14ac:dyDescent="0.2">
      <c r="A599">
        <v>25</v>
      </c>
      <c r="B599" t="s">
        <v>8219</v>
      </c>
      <c r="D599">
        <v>2</v>
      </c>
      <c r="E599" t="s">
        <v>8221</v>
      </c>
    </row>
    <row r="600" spans="1:5" x14ac:dyDescent="0.2">
      <c r="A600">
        <v>5</v>
      </c>
      <c r="B600" t="s">
        <v>8219</v>
      </c>
      <c r="D600">
        <v>1</v>
      </c>
      <c r="E600" t="s">
        <v>8221</v>
      </c>
    </row>
    <row r="601" spans="1:5" x14ac:dyDescent="0.2">
      <c r="A601">
        <v>144</v>
      </c>
      <c r="B601" t="s">
        <v>8219</v>
      </c>
      <c r="D601">
        <v>14</v>
      </c>
      <c r="E601" t="s">
        <v>8221</v>
      </c>
    </row>
    <row r="602" spans="1:5" x14ac:dyDescent="0.2">
      <c r="A602">
        <v>92</v>
      </c>
      <c r="B602" t="s">
        <v>8219</v>
      </c>
      <c r="D602">
        <v>0</v>
      </c>
      <c r="E602" t="s">
        <v>8221</v>
      </c>
    </row>
    <row r="603" spans="1:5" x14ac:dyDescent="0.2">
      <c r="A603">
        <v>147</v>
      </c>
      <c r="B603" t="s">
        <v>8219</v>
      </c>
      <c r="D603">
        <v>0</v>
      </c>
      <c r="E603" t="s">
        <v>8221</v>
      </c>
    </row>
    <row r="604" spans="1:5" x14ac:dyDescent="0.2">
      <c r="A604">
        <v>90</v>
      </c>
      <c r="B604" t="s">
        <v>8219</v>
      </c>
      <c r="D604">
        <v>4</v>
      </c>
      <c r="E604" t="s">
        <v>8221</v>
      </c>
    </row>
    <row r="605" spans="1:5" x14ac:dyDescent="0.2">
      <c r="A605">
        <v>87</v>
      </c>
      <c r="B605" t="s">
        <v>8219</v>
      </c>
      <c r="D605">
        <v>3</v>
      </c>
      <c r="E605" t="s">
        <v>8221</v>
      </c>
    </row>
    <row r="606" spans="1:5" x14ac:dyDescent="0.2">
      <c r="A606">
        <v>406</v>
      </c>
      <c r="B606" t="s">
        <v>8219</v>
      </c>
      <c r="D606">
        <v>0</v>
      </c>
      <c r="E606" t="s">
        <v>8221</v>
      </c>
    </row>
    <row r="607" spans="1:5" x14ac:dyDescent="0.2">
      <c r="A607">
        <v>20</v>
      </c>
      <c r="B607" t="s">
        <v>8219</v>
      </c>
      <c r="D607">
        <v>5</v>
      </c>
      <c r="E607" t="s">
        <v>8221</v>
      </c>
    </row>
    <row r="608" spans="1:5" x14ac:dyDescent="0.2">
      <c r="A608">
        <v>70</v>
      </c>
      <c r="B608" t="s">
        <v>8219</v>
      </c>
      <c r="D608">
        <v>47</v>
      </c>
      <c r="E608" t="s">
        <v>8221</v>
      </c>
    </row>
    <row r="609" spans="1:5" x14ac:dyDescent="0.2">
      <c r="A609">
        <v>16</v>
      </c>
      <c r="B609" t="s">
        <v>8219</v>
      </c>
      <c r="D609">
        <v>0</v>
      </c>
      <c r="E609" t="s">
        <v>8221</v>
      </c>
    </row>
    <row r="610" spans="1:5" x14ac:dyDescent="0.2">
      <c r="A610">
        <v>52</v>
      </c>
      <c r="B610" t="s">
        <v>8219</v>
      </c>
      <c r="D610">
        <v>10</v>
      </c>
      <c r="E610" t="s">
        <v>8221</v>
      </c>
    </row>
    <row r="611" spans="1:5" x14ac:dyDescent="0.2">
      <c r="A611">
        <v>66</v>
      </c>
      <c r="B611" t="s">
        <v>8219</v>
      </c>
      <c r="D611">
        <v>11</v>
      </c>
      <c r="E611" t="s">
        <v>8221</v>
      </c>
    </row>
    <row r="612" spans="1:5" x14ac:dyDescent="0.2">
      <c r="A612">
        <v>109</v>
      </c>
      <c r="B612" t="s">
        <v>8219</v>
      </c>
      <c r="D612">
        <v>2</v>
      </c>
      <c r="E612" t="s">
        <v>8221</v>
      </c>
    </row>
    <row r="613" spans="1:5" x14ac:dyDescent="0.2">
      <c r="A613">
        <v>168</v>
      </c>
      <c r="B613" t="s">
        <v>8219</v>
      </c>
      <c r="D613">
        <v>2</v>
      </c>
      <c r="E613" t="s">
        <v>8221</v>
      </c>
    </row>
    <row r="614" spans="1:5" x14ac:dyDescent="0.2">
      <c r="A614">
        <v>31</v>
      </c>
      <c r="B614" t="s">
        <v>8219</v>
      </c>
      <c r="D614">
        <v>22</v>
      </c>
      <c r="E614" t="s">
        <v>8221</v>
      </c>
    </row>
    <row r="615" spans="1:5" x14ac:dyDescent="0.2">
      <c r="A615">
        <v>133</v>
      </c>
      <c r="B615" t="s">
        <v>8219</v>
      </c>
      <c r="D615">
        <v>8</v>
      </c>
      <c r="E615" t="s">
        <v>8221</v>
      </c>
    </row>
    <row r="616" spans="1:5" x14ac:dyDescent="0.2">
      <c r="A616">
        <v>151</v>
      </c>
      <c r="B616" t="s">
        <v>8219</v>
      </c>
      <c r="D616">
        <v>6</v>
      </c>
      <c r="E616" t="s">
        <v>8221</v>
      </c>
    </row>
    <row r="617" spans="1:5" x14ac:dyDescent="0.2">
      <c r="A617">
        <v>5</v>
      </c>
      <c r="B617" t="s">
        <v>8219</v>
      </c>
      <c r="D617">
        <v>1</v>
      </c>
      <c r="E617" t="s">
        <v>8221</v>
      </c>
    </row>
    <row r="618" spans="1:5" x14ac:dyDescent="0.2">
      <c r="A618">
        <v>73</v>
      </c>
      <c r="B618" t="s">
        <v>8219</v>
      </c>
      <c r="D618">
        <v>3</v>
      </c>
      <c r="E618" t="s">
        <v>8221</v>
      </c>
    </row>
    <row r="619" spans="1:5" x14ac:dyDescent="0.2">
      <c r="A619">
        <v>148</v>
      </c>
      <c r="B619" t="s">
        <v>8219</v>
      </c>
      <c r="D619">
        <v>0</v>
      </c>
      <c r="E619" t="s">
        <v>8221</v>
      </c>
    </row>
    <row r="620" spans="1:5" x14ac:dyDescent="0.2">
      <c r="A620">
        <v>93</v>
      </c>
      <c r="B620" t="s">
        <v>8219</v>
      </c>
      <c r="D620">
        <v>0</v>
      </c>
      <c r="E620" t="s">
        <v>8221</v>
      </c>
    </row>
    <row r="621" spans="1:5" x14ac:dyDescent="0.2">
      <c r="A621">
        <v>63</v>
      </c>
      <c r="B621" t="s">
        <v>8219</v>
      </c>
      <c r="D621">
        <v>0</v>
      </c>
      <c r="E621" t="s">
        <v>8221</v>
      </c>
    </row>
    <row r="622" spans="1:5" x14ac:dyDescent="0.2">
      <c r="A622">
        <v>134</v>
      </c>
      <c r="B622" t="s">
        <v>8219</v>
      </c>
      <c r="D622">
        <v>0</v>
      </c>
      <c r="E622" t="s">
        <v>8221</v>
      </c>
    </row>
    <row r="623" spans="1:5" x14ac:dyDescent="0.2">
      <c r="A623">
        <v>14</v>
      </c>
      <c r="B623" t="s">
        <v>8219</v>
      </c>
      <c r="D623">
        <v>0</v>
      </c>
      <c r="E623" t="s">
        <v>8221</v>
      </c>
    </row>
    <row r="624" spans="1:5" x14ac:dyDescent="0.2">
      <c r="A624">
        <v>78</v>
      </c>
      <c r="B624" t="s">
        <v>8219</v>
      </c>
      <c r="D624">
        <v>3</v>
      </c>
      <c r="E624" t="s">
        <v>8221</v>
      </c>
    </row>
    <row r="625" spans="1:5" x14ac:dyDescent="0.2">
      <c r="A625">
        <v>112</v>
      </c>
      <c r="B625" t="s">
        <v>8219</v>
      </c>
      <c r="D625">
        <v>0</v>
      </c>
      <c r="E625" t="s">
        <v>8221</v>
      </c>
    </row>
    <row r="626" spans="1:5" x14ac:dyDescent="0.2">
      <c r="A626">
        <v>34</v>
      </c>
      <c r="B626" t="s">
        <v>8219</v>
      </c>
      <c r="D626">
        <v>0</v>
      </c>
      <c r="E626" t="s">
        <v>8221</v>
      </c>
    </row>
    <row r="627" spans="1:5" x14ac:dyDescent="0.2">
      <c r="A627">
        <v>19</v>
      </c>
      <c r="B627" t="s">
        <v>8219</v>
      </c>
      <c r="D627">
        <v>1</v>
      </c>
      <c r="E627" t="s">
        <v>8221</v>
      </c>
    </row>
    <row r="628" spans="1:5" x14ac:dyDescent="0.2">
      <c r="A628">
        <v>13</v>
      </c>
      <c r="B628" t="s">
        <v>8219</v>
      </c>
      <c r="D628">
        <v>6</v>
      </c>
      <c r="E628" t="s">
        <v>8221</v>
      </c>
    </row>
    <row r="629" spans="1:5" x14ac:dyDescent="0.2">
      <c r="A629">
        <v>104</v>
      </c>
      <c r="B629" t="s">
        <v>8219</v>
      </c>
      <c r="D629">
        <v>1</v>
      </c>
      <c r="E629" t="s">
        <v>8221</v>
      </c>
    </row>
    <row r="630" spans="1:5" x14ac:dyDescent="0.2">
      <c r="A630">
        <v>52</v>
      </c>
      <c r="B630" t="s">
        <v>8219</v>
      </c>
      <c r="D630">
        <v>2</v>
      </c>
      <c r="E630" t="s">
        <v>8221</v>
      </c>
    </row>
    <row r="631" spans="1:5" x14ac:dyDescent="0.2">
      <c r="A631">
        <v>17</v>
      </c>
      <c r="B631" t="s">
        <v>8219</v>
      </c>
      <c r="D631">
        <v>0</v>
      </c>
      <c r="E631" t="s">
        <v>8221</v>
      </c>
    </row>
    <row r="632" spans="1:5" x14ac:dyDescent="0.2">
      <c r="A632">
        <v>82</v>
      </c>
      <c r="B632" t="s">
        <v>8219</v>
      </c>
      <c r="D632">
        <v>3</v>
      </c>
      <c r="E632" t="s">
        <v>8221</v>
      </c>
    </row>
    <row r="633" spans="1:5" x14ac:dyDescent="0.2">
      <c r="A633">
        <v>73</v>
      </c>
      <c r="B633" t="s">
        <v>8219</v>
      </c>
      <c r="D633">
        <v>3</v>
      </c>
      <c r="E633" t="s">
        <v>8221</v>
      </c>
    </row>
    <row r="634" spans="1:5" x14ac:dyDescent="0.2">
      <c r="A634">
        <v>158</v>
      </c>
      <c r="B634" t="s">
        <v>8219</v>
      </c>
      <c r="D634">
        <v>0</v>
      </c>
      <c r="E634" t="s">
        <v>8221</v>
      </c>
    </row>
    <row r="635" spans="1:5" x14ac:dyDescent="0.2">
      <c r="A635">
        <v>65</v>
      </c>
      <c r="B635" t="s">
        <v>8219</v>
      </c>
      <c r="D635">
        <v>6</v>
      </c>
      <c r="E635" t="s">
        <v>8221</v>
      </c>
    </row>
    <row r="636" spans="1:5" x14ac:dyDescent="0.2">
      <c r="A636">
        <v>184</v>
      </c>
      <c r="B636" t="s">
        <v>8219</v>
      </c>
      <c r="D636">
        <v>0</v>
      </c>
      <c r="E636" t="s">
        <v>8221</v>
      </c>
    </row>
    <row r="637" spans="1:5" x14ac:dyDescent="0.2">
      <c r="A637">
        <v>34</v>
      </c>
      <c r="B637" t="s">
        <v>8219</v>
      </c>
      <c r="D637">
        <v>19</v>
      </c>
      <c r="E637" t="s">
        <v>8221</v>
      </c>
    </row>
    <row r="638" spans="1:5" x14ac:dyDescent="0.2">
      <c r="A638">
        <v>240</v>
      </c>
      <c r="B638" t="s">
        <v>8219</v>
      </c>
      <c r="D638">
        <v>1</v>
      </c>
      <c r="E638" t="s">
        <v>8221</v>
      </c>
    </row>
    <row r="639" spans="1:5" x14ac:dyDescent="0.2">
      <c r="A639">
        <v>113</v>
      </c>
      <c r="B639" t="s">
        <v>8219</v>
      </c>
      <c r="D639">
        <v>2</v>
      </c>
      <c r="E639" t="s">
        <v>8221</v>
      </c>
    </row>
    <row r="640" spans="1:5" x14ac:dyDescent="0.2">
      <c r="A640">
        <v>66</v>
      </c>
      <c r="B640" t="s">
        <v>8219</v>
      </c>
      <c r="D640">
        <v>0</v>
      </c>
      <c r="E640" t="s">
        <v>8221</v>
      </c>
    </row>
    <row r="641" spans="1:5" x14ac:dyDescent="0.2">
      <c r="A641">
        <v>340</v>
      </c>
      <c r="B641" t="s">
        <v>8219</v>
      </c>
      <c r="D641">
        <v>11</v>
      </c>
      <c r="E641" t="s">
        <v>8221</v>
      </c>
    </row>
    <row r="642" spans="1:5" x14ac:dyDescent="0.2">
      <c r="A642">
        <v>150</v>
      </c>
      <c r="B642" t="s">
        <v>8219</v>
      </c>
      <c r="D642">
        <v>0</v>
      </c>
      <c r="E642" t="s">
        <v>8221</v>
      </c>
    </row>
    <row r="643" spans="1:5" x14ac:dyDescent="0.2">
      <c r="A643">
        <v>25</v>
      </c>
      <c r="B643" t="s">
        <v>8219</v>
      </c>
      <c r="D643">
        <v>0</v>
      </c>
      <c r="E643" t="s">
        <v>8221</v>
      </c>
    </row>
    <row r="644" spans="1:5" x14ac:dyDescent="0.2">
      <c r="A644">
        <v>234</v>
      </c>
      <c r="B644" t="s">
        <v>8219</v>
      </c>
      <c r="D644">
        <v>1</v>
      </c>
      <c r="E644" t="s">
        <v>8221</v>
      </c>
    </row>
    <row r="645" spans="1:5" x14ac:dyDescent="0.2">
      <c r="A645">
        <v>2602</v>
      </c>
      <c r="B645" t="s">
        <v>8219</v>
      </c>
      <c r="D645">
        <v>3</v>
      </c>
      <c r="E645" t="s">
        <v>8221</v>
      </c>
    </row>
    <row r="646" spans="1:5" x14ac:dyDescent="0.2">
      <c r="A646">
        <v>248</v>
      </c>
      <c r="B646" t="s">
        <v>8219</v>
      </c>
      <c r="D646">
        <v>1</v>
      </c>
      <c r="E646" t="s">
        <v>8221</v>
      </c>
    </row>
    <row r="647" spans="1:5" x14ac:dyDescent="0.2">
      <c r="A647">
        <v>600</v>
      </c>
      <c r="B647" t="s">
        <v>8219</v>
      </c>
      <c r="D647">
        <v>15</v>
      </c>
      <c r="E647" t="s">
        <v>8221</v>
      </c>
    </row>
    <row r="648" spans="1:5" x14ac:dyDescent="0.2">
      <c r="A648">
        <v>293</v>
      </c>
      <c r="B648" t="s">
        <v>8219</v>
      </c>
      <c r="D648">
        <v>2</v>
      </c>
      <c r="E648" t="s">
        <v>8221</v>
      </c>
    </row>
    <row r="649" spans="1:5" x14ac:dyDescent="0.2">
      <c r="A649">
        <v>321</v>
      </c>
      <c r="B649" t="s">
        <v>8219</v>
      </c>
      <c r="D649">
        <v>1</v>
      </c>
      <c r="E649" t="s">
        <v>8221</v>
      </c>
    </row>
    <row r="650" spans="1:5" x14ac:dyDescent="0.2">
      <c r="A650">
        <v>81</v>
      </c>
      <c r="B650" t="s">
        <v>8219</v>
      </c>
      <c r="D650">
        <v>1</v>
      </c>
      <c r="E650" t="s">
        <v>8221</v>
      </c>
    </row>
    <row r="651" spans="1:5" x14ac:dyDescent="0.2">
      <c r="A651">
        <v>343</v>
      </c>
      <c r="B651" t="s">
        <v>8219</v>
      </c>
      <c r="D651">
        <v>0</v>
      </c>
      <c r="E651" t="s">
        <v>8221</v>
      </c>
    </row>
    <row r="652" spans="1:5" x14ac:dyDescent="0.2">
      <c r="A652">
        <v>336</v>
      </c>
      <c r="B652" t="s">
        <v>8219</v>
      </c>
      <c r="D652">
        <v>1</v>
      </c>
      <c r="E652" t="s">
        <v>8221</v>
      </c>
    </row>
    <row r="653" spans="1:5" x14ac:dyDescent="0.2">
      <c r="A653">
        <v>47</v>
      </c>
      <c r="B653" t="s">
        <v>8219</v>
      </c>
      <c r="D653">
        <v>11</v>
      </c>
      <c r="E653" t="s">
        <v>8221</v>
      </c>
    </row>
    <row r="654" spans="1:5" x14ac:dyDescent="0.2">
      <c r="A654">
        <v>76</v>
      </c>
      <c r="B654" t="s">
        <v>8219</v>
      </c>
      <c r="D654">
        <v>0</v>
      </c>
      <c r="E654" t="s">
        <v>8221</v>
      </c>
    </row>
    <row r="655" spans="1:5" x14ac:dyDescent="0.2">
      <c r="A655">
        <v>441</v>
      </c>
      <c r="B655" t="s">
        <v>8219</v>
      </c>
      <c r="D655">
        <v>1</v>
      </c>
      <c r="E655" t="s">
        <v>8221</v>
      </c>
    </row>
    <row r="656" spans="1:5" x14ac:dyDescent="0.2">
      <c r="A656">
        <v>916</v>
      </c>
      <c r="B656" t="s">
        <v>8219</v>
      </c>
      <c r="D656">
        <v>6</v>
      </c>
      <c r="E656" t="s">
        <v>8221</v>
      </c>
    </row>
    <row r="657" spans="1:5" x14ac:dyDescent="0.2">
      <c r="A657">
        <v>369</v>
      </c>
      <c r="B657" t="s">
        <v>8219</v>
      </c>
      <c r="D657">
        <v>7</v>
      </c>
      <c r="E657" t="s">
        <v>8221</v>
      </c>
    </row>
    <row r="658" spans="1:5" x14ac:dyDescent="0.2">
      <c r="A658">
        <v>20242</v>
      </c>
      <c r="B658" t="s">
        <v>8219</v>
      </c>
      <c r="D658">
        <v>0</v>
      </c>
      <c r="E658" t="s">
        <v>8221</v>
      </c>
    </row>
    <row r="659" spans="1:5" x14ac:dyDescent="0.2">
      <c r="A659">
        <v>71</v>
      </c>
      <c r="B659" t="s">
        <v>8219</v>
      </c>
      <c r="D659">
        <v>16</v>
      </c>
      <c r="E659" t="s">
        <v>8221</v>
      </c>
    </row>
    <row r="660" spans="1:5" x14ac:dyDescent="0.2">
      <c r="A660">
        <v>635</v>
      </c>
      <c r="B660" t="s">
        <v>8219</v>
      </c>
      <c r="D660">
        <v>0</v>
      </c>
      <c r="E660" t="s">
        <v>8221</v>
      </c>
    </row>
    <row r="661" spans="1:5" x14ac:dyDescent="0.2">
      <c r="A661">
        <v>885</v>
      </c>
      <c r="B661" t="s">
        <v>8219</v>
      </c>
      <c r="D661">
        <v>0</v>
      </c>
      <c r="E661" t="s">
        <v>8221</v>
      </c>
    </row>
    <row r="662" spans="1:5" x14ac:dyDescent="0.2">
      <c r="A662">
        <v>329</v>
      </c>
      <c r="B662" t="s">
        <v>8219</v>
      </c>
      <c r="D662">
        <v>0</v>
      </c>
      <c r="E662" t="s">
        <v>8221</v>
      </c>
    </row>
    <row r="663" spans="1:5" x14ac:dyDescent="0.2">
      <c r="A663">
        <v>71</v>
      </c>
      <c r="B663" t="s">
        <v>8219</v>
      </c>
      <c r="D663">
        <v>12</v>
      </c>
      <c r="E663" t="s">
        <v>8221</v>
      </c>
    </row>
    <row r="664" spans="1:5" x14ac:dyDescent="0.2">
      <c r="A664">
        <v>269</v>
      </c>
      <c r="B664" t="s">
        <v>8219</v>
      </c>
      <c r="D664">
        <v>1</v>
      </c>
      <c r="E664" t="s">
        <v>8221</v>
      </c>
    </row>
    <row r="665" spans="1:5" x14ac:dyDescent="0.2">
      <c r="A665">
        <v>345</v>
      </c>
      <c r="B665" t="s">
        <v>8219</v>
      </c>
      <c r="D665">
        <v>3</v>
      </c>
      <c r="E665" t="s">
        <v>8221</v>
      </c>
    </row>
    <row r="666" spans="1:5" x14ac:dyDescent="0.2">
      <c r="A666">
        <v>43</v>
      </c>
      <c r="B666" t="s">
        <v>8219</v>
      </c>
      <c r="D666">
        <v>1</v>
      </c>
      <c r="E666" t="s">
        <v>8221</v>
      </c>
    </row>
    <row r="667" spans="1:5" x14ac:dyDescent="0.2">
      <c r="A667">
        <v>33</v>
      </c>
      <c r="B667" t="s">
        <v>8219</v>
      </c>
      <c r="D667">
        <v>4</v>
      </c>
      <c r="E667" t="s">
        <v>8221</v>
      </c>
    </row>
    <row r="668" spans="1:5" x14ac:dyDescent="0.2">
      <c r="A668">
        <v>211</v>
      </c>
      <c r="B668" t="s">
        <v>8219</v>
      </c>
      <c r="D668">
        <v>1</v>
      </c>
      <c r="E668" t="s">
        <v>8221</v>
      </c>
    </row>
    <row r="669" spans="1:5" x14ac:dyDescent="0.2">
      <c r="A669">
        <v>196</v>
      </c>
      <c r="B669" t="s">
        <v>8219</v>
      </c>
      <c r="D669">
        <v>3</v>
      </c>
      <c r="E669" t="s">
        <v>8221</v>
      </c>
    </row>
    <row r="670" spans="1:5" x14ac:dyDescent="0.2">
      <c r="A670">
        <v>405</v>
      </c>
      <c r="B670" t="s">
        <v>8219</v>
      </c>
      <c r="D670">
        <v>1</v>
      </c>
      <c r="E670" t="s">
        <v>8221</v>
      </c>
    </row>
    <row r="671" spans="1:5" x14ac:dyDescent="0.2">
      <c r="A671">
        <v>206</v>
      </c>
      <c r="B671" t="s">
        <v>8219</v>
      </c>
      <c r="D671">
        <v>0</v>
      </c>
      <c r="E671" t="s">
        <v>8221</v>
      </c>
    </row>
    <row r="672" spans="1:5" x14ac:dyDescent="0.2">
      <c r="A672">
        <v>335</v>
      </c>
      <c r="B672" t="s">
        <v>8219</v>
      </c>
      <c r="D672">
        <v>12</v>
      </c>
      <c r="E672" t="s">
        <v>8221</v>
      </c>
    </row>
    <row r="673" spans="1:5" x14ac:dyDescent="0.2">
      <c r="A673">
        <v>215</v>
      </c>
      <c r="B673" t="s">
        <v>8219</v>
      </c>
      <c r="D673">
        <v>0</v>
      </c>
      <c r="E673" t="s">
        <v>8221</v>
      </c>
    </row>
    <row r="674" spans="1:5" x14ac:dyDescent="0.2">
      <c r="A674">
        <v>176</v>
      </c>
      <c r="B674" t="s">
        <v>8219</v>
      </c>
      <c r="D674">
        <v>1</v>
      </c>
      <c r="E674" t="s">
        <v>8221</v>
      </c>
    </row>
    <row r="675" spans="1:5" x14ac:dyDescent="0.2">
      <c r="A675">
        <v>555</v>
      </c>
      <c r="B675" t="s">
        <v>8219</v>
      </c>
      <c r="D675">
        <v>0</v>
      </c>
      <c r="E675" t="s">
        <v>8221</v>
      </c>
    </row>
    <row r="676" spans="1:5" x14ac:dyDescent="0.2">
      <c r="A676">
        <v>116</v>
      </c>
      <c r="B676" t="s">
        <v>8219</v>
      </c>
      <c r="D676">
        <v>0</v>
      </c>
      <c r="E676" t="s">
        <v>8221</v>
      </c>
    </row>
    <row r="677" spans="1:5" x14ac:dyDescent="0.2">
      <c r="A677">
        <v>615</v>
      </c>
      <c r="B677" t="s">
        <v>8219</v>
      </c>
      <c r="D677">
        <v>2</v>
      </c>
      <c r="E677" t="s">
        <v>8221</v>
      </c>
    </row>
    <row r="678" spans="1:5" x14ac:dyDescent="0.2">
      <c r="A678">
        <v>236</v>
      </c>
      <c r="B678" t="s">
        <v>8219</v>
      </c>
      <c r="D678">
        <v>92</v>
      </c>
      <c r="E678" t="s">
        <v>8221</v>
      </c>
    </row>
    <row r="679" spans="1:5" x14ac:dyDescent="0.2">
      <c r="A679">
        <v>145</v>
      </c>
      <c r="B679" t="s">
        <v>8219</v>
      </c>
      <c r="D679">
        <v>0</v>
      </c>
      <c r="E679" t="s">
        <v>8221</v>
      </c>
    </row>
    <row r="680" spans="1:5" x14ac:dyDescent="0.2">
      <c r="A680">
        <v>167</v>
      </c>
      <c r="B680" t="s">
        <v>8219</v>
      </c>
      <c r="D680">
        <v>3</v>
      </c>
      <c r="E680" t="s">
        <v>8221</v>
      </c>
    </row>
    <row r="681" spans="1:5" x14ac:dyDescent="0.2">
      <c r="A681">
        <v>235</v>
      </c>
      <c r="B681" t="s">
        <v>8219</v>
      </c>
      <c r="D681">
        <v>10</v>
      </c>
      <c r="E681" t="s">
        <v>8221</v>
      </c>
    </row>
    <row r="682" spans="1:5" x14ac:dyDescent="0.2">
      <c r="A682">
        <v>452</v>
      </c>
      <c r="B682" t="s">
        <v>8219</v>
      </c>
      <c r="D682">
        <v>7</v>
      </c>
      <c r="E682" t="s">
        <v>8221</v>
      </c>
    </row>
    <row r="683" spans="1:5" x14ac:dyDescent="0.2">
      <c r="A683">
        <v>241</v>
      </c>
      <c r="B683" t="s">
        <v>8219</v>
      </c>
      <c r="D683">
        <v>3</v>
      </c>
      <c r="E683" t="s">
        <v>8221</v>
      </c>
    </row>
    <row r="684" spans="1:5" x14ac:dyDescent="0.2">
      <c r="A684">
        <v>28</v>
      </c>
      <c r="B684" t="s">
        <v>8219</v>
      </c>
      <c r="D684">
        <v>0</v>
      </c>
      <c r="E684" t="s">
        <v>8221</v>
      </c>
    </row>
    <row r="685" spans="1:5" x14ac:dyDescent="0.2">
      <c r="A685">
        <v>140</v>
      </c>
      <c r="B685" t="s">
        <v>8219</v>
      </c>
      <c r="D685">
        <v>1</v>
      </c>
      <c r="E685" t="s">
        <v>8221</v>
      </c>
    </row>
    <row r="686" spans="1:5" x14ac:dyDescent="0.2">
      <c r="A686">
        <v>280</v>
      </c>
      <c r="B686" t="s">
        <v>8219</v>
      </c>
      <c r="D686">
        <v>0</v>
      </c>
      <c r="E686" t="s">
        <v>8221</v>
      </c>
    </row>
    <row r="687" spans="1:5" x14ac:dyDescent="0.2">
      <c r="A687">
        <v>70</v>
      </c>
      <c r="B687" t="s">
        <v>8219</v>
      </c>
      <c r="D687">
        <v>9</v>
      </c>
      <c r="E687" t="s">
        <v>8221</v>
      </c>
    </row>
    <row r="688" spans="1:5" x14ac:dyDescent="0.2">
      <c r="A688">
        <v>160</v>
      </c>
      <c r="B688" t="s">
        <v>8219</v>
      </c>
      <c r="D688">
        <v>2</v>
      </c>
      <c r="E688" t="s">
        <v>8221</v>
      </c>
    </row>
    <row r="689" spans="1:5" x14ac:dyDescent="0.2">
      <c r="A689">
        <v>141</v>
      </c>
      <c r="B689" t="s">
        <v>8219</v>
      </c>
      <c r="D689">
        <v>1</v>
      </c>
      <c r="E689" t="s">
        <v>8221</v>
      </c>
    </row>
    <row r="690" spans="1:5" x14ac:dyDescent="0.2">
      <c r="A690">
        <v>874</v>
      </c>
      <c r="B690" t="s">
        <v>8219</v>
      </c>
      <c r="D690">
        <v>2</v>
      </c>
      <c r="E690" t="s">
        <v>8221</v>
      </c>
    </row>
    <row r="691" spans="1:5" x14ac:dyDescent="0.2">
      <c r="A691">
        <v>73</v>
      </c>
      <c r="B691" t="s">
        <v>8219</v>
      </c>
      <c r="D691">
        <v>11</v>
      </c>
      <c r="E691" t="s">
        <v>8221</v>
      </c>
    </row>
    <row r="692" spans="1:5" x14ac:dyDescent="0.2">
      <c r="A692">
        <v>294</v>
      </c>
      <c r="B692" t="s">
        <v>8219</v>
      </c>
      <c r="D692">
        <v>0</v>
      </c>
      <c r="E692" t="s">
        <v>8221</v>
      </c>
    </row>
    <row r="693" spans="1:5" x14ac:dyDescent="0.2">
      <c r="A693">
        <v>740</v>
      </c>
      <c r="B693" t="s">
        <v>8219</v>
      </c>
      <c r="D693">
        <v>0</v>
      </c>
      <c r="E693" t="s">
        <v>8221</v>
      </c>
    </row>
    <row r="694" spans="1:5" x14ac:dyDescent="0.2">
      <c r="A694">
        <v>369</v>
      </c>
      <c r="B694" t="s">
        <v>8219</v>
      </c>
      <c r="D694">
        <v>9</v>
      </c>
      <c r="E694" t="s">
        <v>8221</v>
      </c>
    </row>
    <row r="695" spans="1:5" x14ac:dyDescent="0.2">
      <c r="A695">
        <v>110</v>
      </c>
      <c r="B695" t="s">
        <v>8219</v>
      </c>
      <c r="D695">
        <v>0</v>
      </c>
      <c r="E695" t="s">
        <v>8221</v>
      </c>
    </row>
    <row r="696" spans="1:5" x14ac:dyDescent="0.2">
      <c r="A696">
        <v>455</v>
      </c>
      <c r="B696" t="s">
        <v>8219</v>
      </c>
      <c r="D696">
        <v>4</v>
      </c>
      <c r="E696" t="s">
        <v>8221</v>
      </c>
    </row>
    <row r="697" spans="1:5" x14ac:dyDescent="0.2">
      <c r="A697">
        <v>224</v>
      </c>
      <c r="B697" t="s">
        <v>8219</v>
      </c>
      <c r="D697">
        <v>1</v>
      </c>
      <c r="E697" t="s">
        <v>8221</v>
      </c>
    </row>
    <row r="698" spans="1:5" x14ac:dyDescent="0.2">
      <c r="A698">
        <v>46</v>
      </c>
      <c r="B698" t="s">
        <v>8219</v>
      </c>
      <c r="D698">
        <v>2</v>
      </c>
      <c r="E698" t="s">
        <v>8221</v>
      </c>
    </row>
    <row r="699" spans="1:5" x14ac:dyDescent="0.2">
      <c r="A699">
        <v>284</v>
      </c>
      <c r="B699" t="s">
        <v>8219</v>
      </c>
      <c r="D699">
        <v>0</v>
      </c>
      <c r="E699" t="s">
        <v>8221</v>
      </c>
    </row>
    <row r="700" spans="1:5" x14ac:dyDescent="0.2">
      <c r="A700">
        <v>98</v>
      </c>
      <c r="B700" t="s">
        <v>8219</v>
      </c>
      <c r="D700">
        <v>1</v>
      </c>
      <c r="E700" t="s">
        <v>8221</v>
      </c>
    </row>
    <row r="701" spans="1:5" x14ac:dyDescent="0.2">
      <c r="A701">
        <v>56</v>
      </c>
      <c r="B701" t="s">
        <v>8219</v>
      </c>
      <c r="D701">
        <v>17</v>
      </c>
      <c r="E701" t="s">
        <v>8221</v>
      </c>
    </row>
    <row r="702" spans="1:5" x14ac:dyDescent="0.2">
      <c r="A702">
        <v>32</v>
      </c>
      <c r="B702" t="s">
        <v>8219</v>
      </c>
      <c r="D702">
        <v>2</v>
      </c>
      <c r="E702" t="s">
        <v>8221</v>
      </c>
    </row>
    <row r="703" spans="1:5" x14ac:dyDescent="0.2">
      <c r="A703">
        <v>30</v>
      </c>
      <c r="B703" t="s">
        <v>8219</v>
      </c>
      <c r="D703">
        <v>3</v>
      </c>
      <c r="E703" t="s">
        <v>8221</v>
      </c>
    </row>
    <row r="704" spans="1:5" x14ac:dyDescent="0.2">
      <c r="A704">
        <v>70</v>
      </c>
      <c r="B704" t="s">
        <v>8219</v>
      </c>
      <c r="D704">
        <v>41</v>
      </c>
      <c r="E704" t="s">
        <v>8221</v>
      </c>
    </row>
    <row r="705" spans="1:5" x14ac:dyDescent="0.2">
      <c r="A705">
        <v>44</v>
      </c>
      <c r="B705" t="s">
        <v>8219</v>
      </c>
      <c r="D705">
        <v>2</v>
      </c>
      <c r="E705" t="s">
        <v>8221</v>
      </c>
    </row>
    <row r="706" spans="1:5" x14ac:dyDescent="0.2">
      <c r="A706">
        <v>92</v>
      </c>
      <c r="B706" t="s">
        <v>8219</v>
      </c>
      <c r="D706">
        <v>3</v>
      </c>
      <c r="E706" t="s">
        <v>8221</v>
      </c>
    </row>
    <row r="707" spans="1:5" x14ac:dyDescent="0.2">
      <c r="A707">
        <v>205</v>
      </c>
      <c r="B707" t="s">
        <v>8219</v>
      </c>
      <c r="D707">
        <v>8</v>
      </c>
      <c r="E707" t="s">
        <v>8221</v>
      </c>
    </row>
    <row r="708" spans="1:5" x14ac:dyDescent="0.2">
      <c r="A708">
        <v>23</v>
      </c>
      <c r="B708" t="s">
        <v>8219</v>
      </c>
      <c r="D708">
        <v>0</v>
      </c>
      <c r="E708" t="s">
        <v>8221</v>
      </c>
    </row>
    <row r="709" spans="1:5" x14ac:dyDescent="0.2">
      <c r="A709">
        <v>4</v>
      </c>
      <c r="B709" t="s">
        <v>8219</v>
      </c>
      <c r="D709">
        <v>1</v>
      </c>
      <c r="E709" t="s">
        <v>8221</v>
      </c>
    </row>
    <row r="710" spans="1:5" x14ac:dyDescent="0.2">
      <c r="A710">
        <v>112</v>
      </c>
      <c r="B710" t="s">
        <v>8219</v>
      </c>
      <c r="D710">
        <v>3</v>
      </c>
      <c r="E710" t="s">
        <v>8221</v>
      </c>
    </row>
    <row r="711" spans="1:5" x14ac:dyDescent="0.2">
      <c r="A711">
        <v>27</v>
      </c>
      <c r="B711" t="s">
        <v>8219</v>
      </c>
      <c r="D711">
        <v>4</v>
      </c>
      <c r="E711" t="s">
        <v>8221</v>
      </c>
    </row>
    <row r="712" spans="1:5" x14ac:dyDescent="0.2">
      <c r="A712">
        <v>11</v>
      </c>
      <c r="B712" t="s">
        <v>8219</v>
      </c>
      <c r="D712">
        <v>9</v>
      </c>
      <c r="E712" t="s">
        <v>8221</v>
      </c>
    </row>
    <row r="713" spans="1:5" x14ac:dyDescent="0.2">
      <c r="A713">
        <v>26</v>
      </c>
      <c r="B713" t="s">
        <v>8219</v>
      </c>
      <c r="D713">
        <v>16</v>
      </c>
      <c r="E713" t="s">
        <v>8221</v>
      </c>
    </row>
    <row r="714" spans="1:5" x14ac:dyDescent="0.2">
      <c r="A714">
        <v>77</v>
      </c>
      <c r="B714" t="s">
        <v>8219</v>
      </c>
      <c r="D714">
        <v>1</v>
      </c>
      <c r="E714" t="s">
        <v>8221</v>
      </c>
    </row>
    <row r="715" spans="1:5" x14ac:dyDescent="0.2">
      <c r="A715">
        <v>136</v>
      </c>
      <c r="B715" t="s">
        <v>8219</v>
      </c>
      <c r="D715">
        <v>7</v>
      </c>
      <c r="E715" t="s">
        <v>8221</v>
      </c>
    </row>
    <row r="716" spans="1:5" x14ac:dyDescent="0.2">
      <c r="A716">
        <v>157</v>
      </c>
      <c r="B716" t="s">
        <v>8219</v>
      </c>
      <c r="D716">
        <v>0</v>
      </c>
      <c r="E716" t="s">
        <v>8221</v>
      </c>
    </row>
    <row r="717" spans="1:5" x14ac:dyDescent="0.2">
      <c r="A717">
        <v>158</v>
      </c>
      <c r="B717" t="s">
        <v>8219</v>
      </c>
      <c r="D717">
        <v>0</v>
      </c>
      <c r="E717" t="s">
        <v>8221</v>
      </c>
    </row>
    <row r="718" spans="1:5" x14ac:dyDescent="0.2">
      <c r="A718">
        <v>27</v>
      </c>
      <c r="B718" t="s">
        <v>8219</v>
      </c>
      <c r="D718">
        <v>0</v>
      </c>
      <c r="E718" t="s">
        <v>8221</v>
      </c>
    </row>
    <row r="719" spans="1:5" x14ac:dyDescent="0.2">
      <c r="A719">
        <v>23</v>
      </c>
      <c r="B719" t="s">
        <v>8219</v>
      </c>
      <c r="D719">
        <v>0</v>
      </c>
      <c r="E719" t="s">
        <v>8221</v>
      </c>
    </row>
    <row r="720" spans="1:5" x14ac:dyDescent="0.2">
      <c r="A720">
        <v>17</v>
      </c>
      <c r="B720" t="s">
        <v>8219</v>
      </c>
      <c r="D720">
        <v>0</v>
      </c>
      <c r="E720" t="s">
        <v>8221</v>
      </c>
    </row>
    <row r="721" spans="1:5" x14ac:dyDescent="0.2">
      <c r="A721">
        <v>37</v>
      </c>
      <c r="B721" t="s">
        <v>8219</v>
      </c>
      <c r="D721">
        <v>1</v>
      </c>
      <c r="E721" t="s">
        <v>8221</v>
      </c>
    </row>
    <row r="722" spans="1:5" x14ac:dyDescent="0.2">
      <c r="A722">
        <v>65</v>
      </c>
      <c r="B722" t="s">
        <v>8219</v>
      </c>
      <c r="D722">
        <v>2</v>
      </c>
      <c r="E722" t="s">
        <v>8221</v>
      </c>
    </row>
    <row r="723" spans="1:5" x14ac:dyDescent="0.2">
      <c r="A723">
        <v>18</v>
      </c>
      <c r="B723" t="s">
        <v>8219</v>
      </c>
      <c r="D723">
        <v>1</v>
      </c>
      <c r="E723" t="s">
        <v>8221</v>
      </c>
    </row>
    <row r="724" spans="1:5" x14ac:dyDescent="0.2">
      <c r="A724">
        <v>25</v>
      </c>
      <c r="B724" t="s">
        <v>8219</v>
      </c>
      <c r="D724">
        <v>15</v>
      </c>
      <c r="E724" t="s">
        <v>8221</v>
      </c>
    </row>
    <row r="725" spans="1:5" x14ac:dyDescent="0.2">
      <c r="A725">
        <v>104</v>
      </c>
      <c r="B725" t="s">
        <v>8219</v>
      </c>
      <c r="D725">
        <v>1</v>
      </c>
      <c r="E725" t="s">
        <v>8221</v>
      </c>
    </row>
    <row r="726" spans="1:5" x14ac:dyDescent="0.2">
      <c r="A726">
        <v>108</v>
      </c>
      <c r="B726" t="s">
        <v>8219</v>
      </c>
      <c r="D726">
        <v>1</v>
      </c>
      <c r="E726" t="s">
        <v>8221</v>
      </c>
    </row>
    <row r="727" spans="1:5" x14ac:dyDescent="0.2">
      <c r="A727">
        <v>38</v>
      </c>
      <c r="B727" t="s">
        <v>8219</v>
      </c>
      <c r="D727">
        <v>0</v>
      </c>
      <c r="E727" t="s">
        <v>8221</v>
      </c>
    </row>
    <row r="728" spans="1:5" x14ac:dyDescent="0.2">
      <c r="A728">
        <v>88</v>
      </c>
      <c r="B728" t="s">
        <v>8219</v>
      </c>
      <c r="D728">
        <v>39</v>
      </c>
      <c r="E728" t="s">
        <v>8221</v>
      </c>
    </row>
    <row r="729" spans="1:5" x14ac:dyDescent="0.2">
      <c r="A729">
        <v>82</v>
      </c>
      <c r="B729" t="s">
        <v>8219</v>
      </c>
      <c r="D729">
        <v>103</v>
      </c>
      <c r="E729" t="s">
        <v>8221</v>
      </c>
    </row>
    <row r="730" spans="1:5" x14ac:dyDescent="0.2">
      <c r="A730">
        <v>126</v>
      </c>
      <c r="B730" t="s">
        <v>8219</v>
      </c>
      <c r="D730">
        <v>0</v>
      </c>
      <c r="E730" t="s">
        <v>8221</v>
      </c>
    </row>
    <row r="731" spans="1:5" x14ac:dyDescent="0.2">
      <c r="A731">
        <v>133</v>
      </c>
      <c r="B731" t="s">
        <v>8219</v>
      </c>
      <c r="D731">
        <v>39</v>
      </c>
      <c r="E731" t="s">
        <v>8221</v>
      </c>
    </row>
    <row r="732" spans="1:5" x14ac:dyDescent="0.2">
      <c r="A732">
        <v>47</v>
      </c>
      <c r="B732" t="s">
        <v>8219</v>
      </c>
      <c r="D732">
        <v>15</v>
      </c>
      <c r="E732" t="s">
        <v>8221</v>
      </c>
    </row>
    <row r="733" spans="1:5" x14ac:dyDescent="0.2">
      <c r="A733">
        <v>58</v>
      </c>
      <c r="B733" t="s">
        <v>8219</v>
      </c>
      <c r="D733">
        <v>22</v>
      </c>
      <c r="E733" t="s">
        <v>8221</v>
      </c>
    </row>
    <row r="734" spans="1:5" x14ac:dyDescent="0.2">
      <c r="A734">
        <v>32</v>
      </c>
      <c r="B734" t="s">
        <v>8219</v>
      </c>
      <c r="D734">
        <v>92</v>
      </c>
      <c r="E734" t="s">
        <v>8221</v>
      </c>
    </row>
    <row r="735" spans="1:5" x14ac:dyDescent="0.2">
      <c r="A735">
        <v>37</v>
      </c>
      <c r="B735" t="s">
        <v>8219</v>
      </c>
      <c r="D735">
        <v>25</v>
      </c>
      <c r="E735" t="s">
        <v>8221</v>
      </c>
    </row>
    <row r="736" spans="1:5" x14ac:dyDescent="0.2">
      <c r="A736">
        <v>87</v>
      </c>
      <c r="B736" t="s">
        <v>8219</v>
      </c>
      <c r="D736">
        <v>19</v>
      </c>
      <c r="E736" t="s">
        <v>8221</v>
      </c>
    </row>
    <row r="737" spans="1:5" x14ac:dyDescent="0.2">
      <c r="A737">
        <v>15</v>
      </c>
      <c r="B737" t="s">
        <v>8219</v>
      </c>
      <c r="D737">
        <v>19</v>
      </c>
      <c r="E737" t="s">
        <v>8221</v>
      </c>
    </row>
    <row r="738" spans="1:5" x14ac:dyDescent="0.2">
      <c r="A738">
        <v>27</v>
      </c>
      <c r="B738" t="s">
        <v>8219</v>
      </c>
      <c r="D738">
        <v>13</v>
      </c>
      <c r="E738" t="s">
        <v>8221</v>
      </c>
    </row>
    <row r="739" spans="1:5" x14ac:dyDescent="0.2">
      <c r="A739">
        <v>19</v>
      </c>
      <c r="B739" t="s">
        <v>8219</v>
      </c>
      <c r="D739">
        <v>124</v>
      </c>
      <c r="E739" t="s">
        <v>8221</v>
      </c>
    </row>
    <row r="740" spans="1:5" x14ac:dyDescent="0.2">
      <c r="A740">
        <v>17</v>
      </c>
      <c r="B740" t="s">
        <v>8219</v>
      </c>
      <c r="D740">
        <v>4</v>
      </c>
      <c r="E740" t="s">
        <v>8221</v>
      </c>
    </row>
    <row r="741" spans="1:5" x14ac:dyDescent="0.2">
      <c r="A741">
        <v>26</v>
      </c>
      <c r="B741" t="s">
        <v>8219</v>
      </c>
      <c r="D741">
        <v>10</v>
      </c>
      <c r="E741" t="s">
        <v>8221</v>
      </c>
    </row>
    <row r="742" spans="1:5" x14ac:dyDescent="0.2">
      <c r="A742">
        <v>28</v>
      </c>
      <c r="B742" t="s">
        <v>8219</v>
      </c>
      <c r="D742">
        <v>15</v>
      </c>
      <c r="E742" t="s">
        <v>8221</v>
      </c>
    </row>
    <row r="743" spans="1:5" x14ac:dyDescent="0.2">
      <c r="A743">
        <v>37</v>
      </c>
      <c r="B743" t="s">
        <v>8219</v>
      </c>
      <c r="D743">
        <v>38</v>
      </c>
      <c r="E743" t="s">
        <v>8221</v>
      </c>
    </row>
    <row r="744" spans="1:5" x14ac:dyDescent="0.2">
      <c r="A744">
        <v>128</v>
      </c>
      <c r="B744" t="s">
        <v>8219</v>
      </c>
      <c r="D744">
        <v>152</v>
      </c>
      <c r="E744" t="s">
        <v>8221</v>
      </c>
    </row>
    <row r="745" spans="1:5" x14ac:dyDescent="0.2">
      <c r="A745">
        <v>10</v>
      </c>
      <c r="B745" t="s">
        <v>8219</v>
      </c>
      <c r="D745">
        <v>24</v>
      </c>
      <c r="E745" t="s">
        <v>8221</v>
      </c>
    </row>
    <row r="746" spans="1:5" x14ac:dyDescent="0.2">
      <c r="A746">
        <v>83</v>
      </c>
      <c r="B746" t="s">
        <v>8219</v>
      </c>
      <c r="D746">
        <v>76</v>
      </c>
      <c r="E746" t="s">
        <v>8221</v>
      </c>
    </row>
    <row r="747" spans="1:5" x14ac:dyDescent="0.2">
      <c r="A747">
        <v>46</v>
      </c>
      <c r="B747" t="s">
        <v>8219</v>
      </c>
      <c r="D747">
        <v>185</v>
      </c>
      <c r="E747" t="s">
        <v>8221</v>
      </c>
    </row>
    <row r="748" spans="1:5" x14ac:dyDescent="0.2">
      <c r="A748">
        <v>90</v>
      </c>
      <c r="B748" t="s">
        <v>8219</v>
      </c>
      <c r="D748">
        <v>33</v>
      </c>
      <c r="E748" t="s">
        <v>8221</v>
      </c>
    </row>
    <row r="749" spans="1:5" x14ac:dyDescent="0.2">
      <c r="A749">
        <v>81</v>
      </c>
      <c r="B749" t="s">
        <v>8219</v>
      </c>
      <c r="D749">
        <v>108</v>
      </c>
      <c r="E749" t="s">
        <v>8221</v>
      </c>
    </row>
    <row r="750" spans="1:5" x14ac:dyDescent="0.2">
      <c r="A750">
        <v>32</v>
      </c>
      <c r="B750" t="s">
        <v>8219</v>
      </c>
      <c r="D750">
        <v>29</v>
      </c>
      <c r="E750" t="s">
        <v>8221</v>
      </c>
    </row>
    <row r="751" spans="1:5" x14ac:dyDescent="0.2">
      <c r="A751">
        <v>20</v>
      </c>
      <c r="B751" t="s">
        <v>8219</v>
      </c>
      <c r="D751">
        <v>24</v>
      </c>
      <c r="E751" t="s">
        <v>8221</v>
      </c>
    </row>
    <row r="752" spans="1:5" x14ac:dyDescent="0.2">
      <c r="A752">
        <v>70</v>
      </c>
      <c r="B752" t="s">
        <v>8219</v>
      </c>
      <c r="D752">
        <v>4</v>
      </c>
      <c r="E752" t="s">
        <v>8221</v>
      </c>
    </row>
    <row r="753" spans="1:5" x14ac:dyDescent="0.2">
      <c r="A753">
        <v>168</v>
      </c>
      <c r="B753" t="s">
        <v>8219</v>
      </c>
      <c r="D753">
        <v>4</v>
      </c>
      <c r="E753" t="s">
        <v>8221</v>
      </c>
    </row>
    <row r="754" spans="1:5" x14ac:dyDescent="0.2">
      <c r="A754">
        <v>34</v>
      </c>
      <c r="B754" t="s">
        <v>8219</v>
      </c>
      <c r="D754">
        <v>15</v>
      </c>
      <c r="E754" t="s">
        <v>8221</v>
      </c>
    </row>
    <row r="755" spans="1:5" x14ac:dyDescent="0.2">
      <c r="A755">
        <v>48</v>
      </c>
      <c r="B755" t="s">
        <v>8219</v>
      </c>
      <c r="D755">
        <v>4</v>
      </c>
      <c r="E755" t="s">
        <v>8221</v>
      </c>
    </row>
    <row r="756" spans="1:5" x14ac:dyDescent="0.2">
      <c r="A756">
        <v>48</v>
      </c>
      <c r="B756" t="s">
        <v>8219</v>
      </c>
      <c r="D756">
        <v>139</v>
      </c>
      <c r="E756" t="s">
        <v>8221</v>
      </c>
    </row>
    <row r="757" spans="1:5" x14ac:dyDescent="0.2">
      <c r="A757">
        <v>221</v>
      </c>
      <c r="B757" t="s">
        <v>8219</v>
      </c>
      <c r="D757">
        <v>2</v>
      </c>
      <c r="E757" t="s">
        <v>8221</v>
      </c>
    </row>
    <row r="758" spans="1:5" x14ac:dyDescent="0.2">
      <c r="A758">
        <v>107</v>
      </c>
      <c r="B758" t="s">
        <v>8219</v>
      </c>
      <c r="D758">
        <v>18</v>
      </c>
      <c r="E758" t="s">
        <v>8221</v>
      </c>
    </row>
    <row r="759" spans="1:5" x14ac:dyDescent="0.2">
      <c r="A759">
        <v>45</v>
      </c>
      <c r="B759" t="s">
        <v>8219</v>
      </c>
      <c r="D759">
        <v>81</v>
      </c>
      <c r="E759" t="s">
        <v>8221</v>
      </c>
    </row>
    <row r="760" spans="1:5" x14ac:dyDescent="0.2">
      <c r="A760">
        <v>36</v>
      </c>
      <c r="B760" t="s">
        <v>8219</v>
      </c>
      <c r="D760">
        <v>86</v>
      </c>
      <c r="E760" t="s">
        <v>8221</v>
      </c>
    </row>
    <row r="761" spans="1:5" x14ac:dyDescent="0.2">
      <c r="A761">
        <v>101</v>
      </c>
      <c r="B761" t="s">
        <v>8219</v>
      </c>
      <c r="D761">
        <v>140</v>
      </c>
      <c r="E761" t="s">
        <v>8221</v>
      </c>
    </row>
    <row r="762" spans="1:5" x14ac:dyDescent="0.2">
      <c r="A762">
        <v>62</v>
      </c>
      <c r="B762" t="s">
        <v>8219</v>
      </c>
      <c r="D762">
        <v>37</v>
      </c>
      <c r="E762" t="s">
        <v>8221</v>
      </c>
    </row>
    <row r="763" spans="1:5" x14ac:dyDescent="0.2">
      <c r="A763">
        <v>32</v>
      </c>
      <c r="B763" t="s">
        <v>8219</v>
      </c>
      <c r="D763">
        <v>6</v>
      </c>
      <c r="E763" t="s">
        <v>8221</v>
      </c>
    </row>
    <row r="764" spans="1:5" x14ac:dyDescent="0.2">
      <c r="A764">
        <v>89</v>
      </c>
      <c r="B764" t="s">
        <v>8219</v>
      </c>
      <c r="D764">
        <v>113</v>
      </c>
      <c r="E764" t="s">
        <v>8221</v>
      </c>
    </row>
    <row r="765" spans="1:5" x14ac:dyDescent="0.2">
      <c r="A765">
        <v>93</v>
      </c>
      <c r="B765" t="s">
        <v>8219</v>
      </c>
      <c r="D765">
        <v>37</v>
      </c>
      <c r="E765" t="s">
        <v>8221</v>
      </c>
    </row>
    <row r="766" spans="1:5" x14ac:dyDescent="0.2">
      <c r="A766">
        <v>98</v>
      </c>
      <c r="B766" t="s">
        <v>8219</v>
      </c>
      <c r="D766">
        <v>18</v>
      </c>
      <c r="E766" t="s">
        <v>8221</v>
      </c>
    </row>
    <row r="767" spans="1:5" x14ac:dyDescent="0.2">
      <c r="A767">
        <v>82</v>
      </c>
      <c r="B767" t="s">
        <v>8219</v>
      </c>
      <c r="D767">
        <v>75</v>
      </c>
      <c r="E767" t="s">
        <v>8221</v>
      </c>
    </row>
    <row r="768" spans="1:5" x14ac:dyDescent="0.2">
      <c r="A768">
        <v>116</v>
      </c>
      <c r="B768" t="s">
        <v>8219</v>
      </c>
      <c r="D768">
        <v>52</v>
      </c>
      <c r="E768" t="s">
        <v>8221</v>
      </c>
    </row>
    <row r="769" spans="1:5" x14ac:dyDescent="0.2">
      <c r="A769">
        <v>52</v>
      </c>
      <c r="B769" t="s">
        <v>8219</v>
      </c>
      <c r="D769">
        <v>122</v>
      </c>
      <c r="E769" t="s">
        <v>8221</v>
      </c>
    </row>
    <row r="770" spans="1:5" x14ac:dyDescent="0.2">
      <c r="A770">
        <v>23</v>
      </c>
      <c r="B770" t="s">
        <v>8219</v>
      </c>
      <c r="D770">
        <v>8</v>
      </c>
      <c r="E770" t="s">
        <v>8221</v>
      </c>
    </row>
    <row r="771" spans="1:5" x14ac:dyDescent="0.2">
      <c r="A771">
        <v>77</v>
      </c>
      <c r="B771" t="s">
        <v>8219</v>
      </c>
      <c r="D771">
        <v>8</v>
      </c>
      <c r="E771" t="s">
        <v>8221</v>
      </c>
    </row>
    <row r="772" spans="1:5" x14ac:dyDescent="0.2">
      <c r="A772">
        <v>49</v>
      </c>
      <c r="B772" t="s">
        <v>8219</v>
      </c>
      <c r="D772">
        <v>96</v>
      </c>
      <c r="E772" t="s">
        <v>8221</v>
      </c>
    </row>
    <row r="773" spans="1:5" x14ac:dyDescent="0.2">
      <c r="A773">
        <v>59</v>
      </c>
      <c r="B773" t="s">
        <v>8219</v>
      </c>
      <c r="D773">
        <v>9</v>
      </c>
      <c r="E773" t="s">
        <v>8221</v>
      </c>
    </row>
    <row r="774" spans="1:5" x14ac:dyDescent="0.2">
      <c r="A774">
        <v>113</v>
      </c>
      <c r="B774" t="s">
        <v>8219</v>
      </c>
      <c r="D774">
        <v>2</v>
      </c>
      <c r="E774" t="s">
        <v>8221</v>
      </c>
    </row>
    <row r="775" spans="1:5" x14ac:dyDescent="0.2">
      <c r="A775">
        <v>34</v>
      </c>
      <c r="B775" t="s">
        <v>8219</v>
      </c>
      <c r="D775">
        <v>26</v>
      </c>
      <c r="E775" t="s">
        <v>8221</v>
      </c>
    </row>
    <row r="776" spans="1:5" x14ac:dyDescent="0.2">
      <c r="A776">
        <v>42</v>
      </c>
      <c r="B776" t="s">
        <v>8219</v>
      </c>
      <c r="D776">
        <v>23</v>
      </c>
      <c r="E776" t="s">
        <v>8221</v>
      </c>
    </row>
    <row r="777" spans="1:5" x14ac:dyDescent="0.2">
      <c r="A777">
        <v>42</v>
      </c>
      <c r="B777" t="s">
        <v>8219</v>
      </c>
      <c r="D777">
        <v>0</v>
      </c>
      <c r="E777" t="s">
        <v>8221</v>
      </c>
    </row>
    <row r="778" spans="1:5" x14ac:dyDescent="0.2">
      <c r="A778">
        <v>49</v>
      </c>
      <c r="B778" t="s">
        <v>8219</v>
      </c>
      <c r="D778">
        <v>140</v>
      </c>
      <c r="E778" t="s">
        <v>8221</v>
      </c>
    </row>
    <row r="779" spans="1:5" x14ac:dyDescent="0.2">
      <c r="A779">
        <v>56</v>
      </c>
      <c r="B779" t="s">
        <v>8219</v>
      </c>
      <c r="D779">
        <v>0</v>
      </c>
      <c r="E779" t="s">
        <v>8221</v>
      </c>
    </row>
    <row r="780" spans="1:5" x14ac:dyDescent="0.2">
      <c r="A780">
        <v>25</v>
      </c>
      <c r="B780" t="s">
        <v>8219</v>
      </c>
      <c r="D780">
        <v>6</v>
      </c>
      <c r="E780" t="s">
        <v>8221</v>
      </c>
    </row>
    <row r="781" spans="1:5" x14ac:dyDescent="0.2">
      <c r="A781">
        <v>52</v>
      </c>
      <c r="B781" t="s">
        <v>8219</v>
      </c>
      <c r="D781">
        <v>100</v>
      </c>
      <c r="E781" t="s">
        <v>8221</v>
      </c>
    </row>
    <row r="782" spans="1:5" x14ac:dyDescent="0.2">
      <c r="A782">
        <v>34</v>
      </c>
      <c r="B782" t="s">
        <v>8219</v>
      </c>
      <c r="D782">
        <v>0</v>
      </c>
      <c r="E782" t="s">
        <v>8221</v>
      </c>
    </row>
    <row r="783" spans="1:5" x14ac:dyDescent="0.2">
      <c r="A783">
        <v>67</v>
      </c>
      <c r="B783" t="s">
        <v>8219</v>
      </c>
      <c r="D783">
        <v>4</v>
      </c>
      <c r="E783" t="s">
        <v>8221</v>
      </c>
    </row>
    <row r="784" spans="1:5" x14ac:dyDescent="0.2">
      <c r="A784">
        <v>70</v>
      </c>
      <c r="B784" t="s">
        <v>8219</v>
      </c>
      <c r="D784">
        <v>8</v>
      </c>
      <c r="E784" t="s">
        <v>8221</v>
      </c>
    </row>
    <row r="785" spans="1:5" x14ac:dyDescent="0.2">
      <c r="A785">
        <v>89</v>
      </c>
      <c r="B785" t="s">
        <v>8219</v>
      </c>
      <c r="D785">
        <v>0</v>
      </c>
      <c r="E785" t="s">
        <v>8221</v>
      </c>
    </row>
    <row r="786" spans="1:5" x14ac:dyDescent="0.2">
      <c r="A786">
        <v>107</v>
      </c>
      <c r="B786" t="s">
        <v>8219</v>
      </c>
      <c r="D786">
        <v>16</v>
      </c>
      <c r="E786" t="s">
        <v>8221</v>
      </c>
    </row>
    <row r="787" spans="1:5" x14ac:dyDescent="0.2">
      <c r="A787">
        <v>159</v>
      </c>
      <c r="B787" t="s">
        <v>8219</v>
      </c>
      <c r="D787">
        <v>2</v>
      </c>
      <c r="E787" t="s">
        <v>8221</v>
      </c>
    </row>
    <row r="788" spans="1:5" x14ac:dyDescent="0.2">
      <c r="A788">
        <v>181</v>
      </c>
      <c r="B788" t="s">
        <v>8219</v>
      </c>
      <c r="D788">
        <v>48</v>
      </c>
      <c r="E788" t="s">
        <v>8221</v>
      </c>
    </row>
    <row r="789" spans="1:5" x14ac:dyDescent="0.2">
      <c r="A789">
        <v>131</v>
      </c>
      <c r="B789" t="s">
        <v>8219</v>
      </c>
      <c r="D789">
        <v>2</v>
      </c>
      <c r="E789" t="s">
        <v>8221</v>
      </c>
    </row>
    <row r="790" spans="1:5" x14ac:dyDescent="0.2">
      <c r="A790">
        <v>125</v>
      </c>
      <c r="B790" t="s">
        <v>8219</v>
      </c>
      <c r="D790">
        <v>2</v>
      </c>
      <c r="E790" t="s">
        <v>8221</v>
      </c>
    </row>
    <row r="791" spans="1:5" x14ac:dyDescent="0.2">
      <c r="A791">
        <v>61</v>
      </c>
      <c r="B791" t="s">
        <v>8219</v>
      </c>
      <c r="D791">
        <v>1</v>
      </c>
      <c r="E791" t="s">
        <v>8221</v>
      </c>
    </row>
    <row r="792" spans="1:5" x14ac:dyDescent="0.2">
      <c r="A792">
        <v>90</v>
      </c>
      <c r="B792" t="s">
        <v>8219</v>
      </c>
      <c r="D792">
        <v>17</v>
      </c>
      <c r="E792" t="s">
        <v>8221</v>
      </c>
    </row>
    <row r="793" spans="1:5" x14ac:dyDescent="0.2">
      <c r="A793">
        <v>35</v>
      </c>
      <c r="B793" t="s">
        <v>8219</v>
      </c>
      <c r="D793">
        <v>0</v>
      </c>
      <c r="E793" t="s">
        <v>8221</v>
      </c>
    </row>
    <row r="794" spans="1:5" x14ac:dyDescent="0.2">
      <c r="A794">
        <v>90</v>
      </c>
      <c r="B794" t="s">
        <v>8219</v>
      </c>
      <c r="D794">
        <v>11</v>
      </c>
      <c r="E794" t="s">
        <v>8221</v>
      </c>
    </row>
    <row r="795" spans="1:5" x14ac:dyDescent="0.2">
      <c r="A795">
        <v>4</v>
      </c>
      <c r="B795" t="s">
        <v>8219</v>
      </c>
      <c r="D795">
        <v>95</v>
      </c>
      <c r="E795" t="s">
        <v>8221</v>
      </c>
    </row>
    <row r="796" spans="1:5" x14ac:dyDescent="0.2">
      <c r="A796">
        <v>120</v>
      </c>
      <c r="B796" t="s">
        <v>8219</v>
      </c>
      <c r="D796">
        <v>13</v>
      </c>
      <c r="E796" t="s">
        <v>8221</v>
      </c>
    </row>
    <row r="797" spans="1:5" x14ac:dyDescent="0.2">
      <c r="A797">
        <v>14</v>
      </c>
      <c r="B797" t="s">
        <v>8219</v>
      </c>
      <c r="D797">
        <v>2</v>
      </c>
      <c r="E797" t="s">
        <v>8221</v>
      </c>
    </row>
    <row r="798" spans="1:5" x14ac:dyDescent="0.2">
      <c r="A798">
        <v>27</v>
      </c>
      <c r="B798" t="s">
        <v>8219</v>
      </c>
      <c r="D798">
        <v>2</v>
      </c>
      <c r="E798" t="s">
        <v>8221</v>
      </c>
    </row>
    <row r="799" spans="1:5" x14ac:dyDescent="0.2">
      <c r="A799">
        <v>49</v>
      </c>
      <c r="B799" t="s">
        <v>8219</v>
      </c>
      <c r="D799">
        <v>3</v>
      </c>
      <c r="E799" t="s">
        <v>8221</v>
      </c>
    </row>
    <row r="800" spans="1:5" x14ac:dyDescent="0.2">
      <c r="A800">
        <v>102</v>
      </c>
      <c r="B800" t="s">
        <v>8219</v>
      </c>
      <c r="D800">
        <v>0</v>
      </c>
      <c r="E800" t="s">
        <v>8221</v>
      </c>
    </row>
    <row r="801" spans="1:5" x14ac:dyDescent="0.2">
      <c r="A801">
        <v>3</v>
      </c>
      <c r="B801" t="s">
        <v>8219</v>
      </c>
      <c r="D801">
        <v>0</v>
      </c>
      <c r="E801" t="s">
        <v>8221</v>
      </c>
    </row>
    <row r="802" spans="1:5" x14ac:dyDescent="0.2">
      <c r="A802">
        <v>25</v>
      </c>
      <c r="B802" t="s">
        <v>8219</v>
      </c>
      <c r="D802">
        <v>0</v>
      </c>
      <c r="E802" t="s">
        <v>8221</v>
      </c>
    </row>
    <row r="803" spans="1:5" x14ac:dyDescent="0.2">
      <c r="A803">
        <v>118</v>
      </c>
      <c r="B803" t="s">
        <v>8219</v>
      </c>
      <c r="D803">
        <v>2</v>
      </c>
      <c r="E803" t="s">
        <v>8221</v>
      </c>
    </row>
    <row r="804" spans="1:5" x14ac:dyDescent="0.2">
      <c r="A804">
        <v>57</v>
      </c>
      <c r="B804" t="s">
        <v>8219</v>
      </c>
      <c r="D804">
        <v>24</v>
      </c>
      <c r="E804" t="s">
        <v>8221</v>
      </c>
    </row>
    <row r="805" spans="1:5" x14ac:dyDescent="0.2">
      <c r="A805">
        <v>11</v>
      </c>
      <c r="B805" t="s">
        <v>8219</v>
      </c>
      <c r="D805">
        <v>25</v>
      </c>
      <c r="E805" t="s">
        <v>8221</v>
      </c>
    </row>
    <row r="806" spans="1:5" x14ac:dyDescent="0.2">
      <c r="A806">
        <v>33</v>
      </c>
      <c r="B806" t="s">
        <v>8219</v>
      </c>
      <c r="D806">
        <v>3</v>
      </c>
      <c r="E806" t="s">
        <v>8221</v>
      </c>
    </row>
    <row r="807" spans="1:5" x14ac:dyDescent="0.2">
      <c r="A807">
        <v>40</v>
      </c>
      <c r="B807" t="s">
        <v>8219</v>
      </c>
      <c r="D807">
        <v>41</v>
      </c>
      <c r="E807" t="s">
        <v>8221</v>
      </c>
    </row>
    <row r="808" spans="1:5" x14ac:dyDescent="0.2">
      <c r="A808">
        <v>50</v>
      </c>
      <c r="B808" t="s">
        <v>8219</v>
      </c>
      <c r="D808">
        <v>2</v>
      </c>
      <c r="E808" t="s">
        <v>8221</v>
      </c>
    </row>
    <row r="809" spans="1:5" x14ac:dyDescent="0.2">
      <c r="A809">
        <v>38</v>
      </c>
      <c r="B809" t="s">
        <v>8219</v>
      </c>
      <c r="D809">
        <v>4</v>
      </c>
      <c r="E809" t="s">
        <v>8221</v>
      </c>
    </row>
    <row r="810" spans="1:5" x14ac:dyDescent="0.2">
      <c r="A810">
        <v>96</v>
      </c>
      <c r="B810" t="s">
        <v>8219</v>
      </c>
      <c r="D810">
        <v>99</v>
      </c>
      <c r="E810" t="s">
        <v>8221</v>
      </c>
    </row>
    <row r="811" spans="1:5" x14ac:dyDescent="0.2">
      <c r="A811">
        <v>48</v>
      </c>
      <c r="B811" t="s">
        <v>8219</v>
      </c>
      <c r="D811">
        <v>4</v>
      </c>
      <c r="E811" t="s">
        <v>8221</v>
      </c>
    </row>
    <row r="812" spans="1:5" x14ac:dyDescent="0.2">
      <c r="A812">
        <v>33</v>
      </c>
      <c r="B812" t="s">
        <v>8219</v>
      </c>
      <c r="D812">
        <v>4</v>
      </c>
      <c r="E812" t="s">
        <v>8221</v>
      </c>
    </row>
    <row r="813" spans="1:5" x14ac:dyDescent="0.2">
      <c r="A813">
        <v>226</v>
      </c>
      <c r="B813" t="s">
        <v>8219</v>
      </c>
      <c r="D813">
        <v>38</v>
      </c>
      <c r="E813" t="s">
        <v>8221</v>
      </c>
    </row>
    <row r="814" spans="1:5" x14ac:dyDescent="0.2">
      <c r="A814">
        <v>14</v>
      </c>
      <c r="B814" t="s">
        <v>8219</v>
      </c>
      <c r="D814">
        <v>285</v>
      </c>
      <c r="E814" t="s">
        <v>8221</v>
      </c>
    </row>
    <row r="815" spans="1:5" x14ac:dyDescent="0.2">
      <c r="A815">
        <v>20</v>
      </c>
      <c r="B815" t="s">
        <v>8219</v>
      </c>
      <c r="D815">
        <v>1</v>
      </c>
      <c r="E815" t="s">
        <v>8221</v>
      </c>
    </row>
    <row r="816" spans="1:5" x14ac:dyDescent="0.2">
      <c r="A816">
        <v>25</v>
      </c>
      <c r="B816" t="s">
        <v>8219</v>
      </c>
      <c r="D816">
        <v>42</v>
      </c>
      <c r="E816" t="s">
        <v>8221</v>
      </c>
    </row>
    <row r="817" spans="1:5" x14ac:dyDescent="0.2">
      <c r="A817">
        <v>90</v>
      </c>
      <c r="B817" t="s">
        <v>8219</v>
      </c>
      <c r="D817">
        <v>26</v>
      </c>
      <c r="E817" t="s">
        <v>8221</v>
      </c>
    </row>
    <row r="818" spans="1:5" x14ac:dyDescent="0.2">
      <c r="A818">
        <v>11</v>
      </c>
      <c r="B818" t="s">
        <v>8219</v>
      </c>
      <c r="D818">
        <v>2</v>
      </c>
      <c r="E818" t="s">
        <v>8221</v>
      </c>
    </row>
    <row r="819" spans="1:5" x14ac:dyDescent="0.2">
      <c r="A819">
        <v>55</v>
      </c>
      <c r="B819" t="s">
        <v>8219</v>
      </c>
      <c r="D819">
        <v>4</v>
      </c>
      <c r="E819" t="s">
        <v>8221</v>
      </c>
    </row>
    <row r="820" spans="1:5" x14ac:dyDescent="0.2">
      <c r="A820">
        <v>30</v>
      </c>
      <c r="B820" t="s">
        <v>8219</v>
      </c>
      <c r="D820">
        <v>6</v>
      </c>
      <c r="E820" t="s">
        <v>8221</v>
      </c>
    </row>
    <row r="821" spans="1:5" x14ac:dyDescent="0.2">
      <c r="A821">
        <v>28</v>
      </c>
      <c r="B821" t="s">
        <v>8219</v>
      </c>
      <c r="D821">
        <v>70</v>
      </c>
      <c r="E821" t="s">
        <v>8221</v>
      </c>
    </row>
    <row r="822" spans="1:5" x14ac:dyDescent="0.2">
      <c r="A822">
        <v>45</v>
      </c>
      <c r="B822" t="s">
        <v>8219</v>
      </c>
      <c r="D822">
        <v>9</v>
      </c>
      <c r="E822" t="s">
        <v>8221</v>
      </c>
    </row>
    <row r="823" spans="1:5" x14ac:dyDescent="0.2">
      <c r="A823">
        <v>13</v>
      </c>
      <c r="B823" t="s">
        <v>8219</v>
      </c>
      <c r="D823">
        <v>8</v>
      </c>
      <c r="E823" t="s">
        <v>8221</v>
      </c>
    </row>
    <row r="824" spans="1:5" x14ac:dyDescent="0.2">
      <c r="A824">
        <v>40</v>
      </c>
      <c r="B824" t="s">
        <v>8219</v>
      </c>
      <c r="D824">
        <v>105</v>
      </c>
      <c r="E824" t="s">
        <v>8221</v>
      </c>
    </row>
    <row r="825" spans="1:5" x14ac:dyDescent="0.2">
      <c r="A825">
        <v>21</v>
      </c>
      <c r="B825" t="s">
        <v>8219</v>
      </c>
      <c r="D825">
        <v>12</v>
      </c>
      <c r="E825" t="s">
        <v>8221</v>
      </c>
    </row>
    <row r="826" spans="1:5" x14ac:dyDescent="0.2">
      <c r="A826">
        <v>134</v>
      </c>
      <c r="B826" t="s">
        <v>8219</v>
      </c>
      <c r="D826">
        <v>0</v>
      </c>
      <c r="E826" t="s">
        <v>8221</v>
      </c>
    </row>
    <row r="827" spans="1:5" x14ac:dyDescent="0.2">
      <c r="A827">
        <v>20</v>
      </c>
      <c r="B827" t="s">
        <v>8219</v>
      </c>
      <c r="D827">
        <v>16</v>
      </c>
      <c r="E827" t="s">
        <v>8221</v>
      </c>
    </row>
    <row r="828" spans="1:5" x14ac:dyDescent="0.2">
      <c r="A828">
        <v>19</v>
      </c>
      <c r="B828" t="s">
        <v>8219</v>
      </c>
      <c r="D828">
        <v>7</v>
      </c>
      <c r="E828" t="s">
        <v>8221</v>
      </c>
    </row>
    <row r="829" spans="1:5" x14ac:dyDescent="0.2">
      <c r="A829">
        <v>209</v>
      </c>
      <c r="B829" t="s">
        <v>8219</v>
      </c>
      <c r="D829">
        <v>4</v>
      </c>
      <c r="E829" t="s">
        <v>8221</v>
      </c>
    </row>
    <row r="830" spans="1:5" x14ac:dyDescent="0.2">
      <c r="A830">
        <v>38</v>
      </c>
      <c r="B830" t="s">
        <v>8219</v>
      </c>
      <c r="D830">
        <v>1</v>
      </c>
      <c r="E830" t="s">
        <v>8221</v>
      </c>
    </row>
    <row r="831" spans="1:5" x14ac:dyDescent="0.2">
      <c r="A831">
        <v>24</v>
      </c>
      <c r="B831" t="s">
        <v>8219</v>
      </c>
      <c r="D831">
        <v>28</v>
      </c>
      <c r="E831" t="s">
        <v>8221</v>
      </c>
    </row>
    <row r="832" spans="1:5" x14ac:dyDescent="0.2">
      <c r="A832">
        <v>8</v>
      </c>
      <c r="B832" t="s">
        <v>8219</v>
      </c>
      <c r="D832">
        <v>1</v>
      </c>
      <c r="E832" t="s">
        <v>8221</v>
      </c>
    </row>
    <row r="833" spans="1:5" x14ac:dyDescent="0.2">
      <c r="A833">
        <v>179</v>
      </c>
      <c r="B833" t="s">
        <v>8219</v>
      </c>
      <c r="D833">
        <v>1</v>
      </c>
      <c r="E833" t="s">
        <v>8221</v>
      </c>
    </row>
    <row r="834" spans="1:5" x14ac:dyDescent="0.2">
      <c r="A834">
        <v>26</v>
      </c>
      <c r="B834" t="s">
        <v>8219</v>
      </c>
      <c r="D834">
        <v>5</v>
      </c>
      <c r="E834" t="s">
        <v>8221</v>
      </c>
    </row>
    <row r="835" spans="1:5" x14ac:dyDescent="0.2">
      <c r="A835">
        <v>131</v>
      </c>
      <c r="B835" t="s">
        <v>8219</v>
      </c>
      <c r="D835">
        <v>3</v>
      </c>
      <c r="E835" t="s">
        <v>8221</v>
      </c>
    </row>
    <row r="836" spans="1:5" x14ac:dyDescent="0.2">
      <c r="A836">
        <v>14</v>
      </c>
      <c r="B836" t="s">
        <v>8219</v>
      </c>
      <c r="D836">
        <v>2</v>
      </c>
      <c r="E836" t="s">
        <v>8221</v>
      </c>
    </row>
    <row r="837" spans="1:5" x14ac:dyDescent="0.2">
      <c r="A837">
        <v>174</v>
      </c>
      <c r="B837" t="s">
        <v>8219</v>
      </c>
      <c r="D837">
        <v>0</v>
      </c>
      <c r="E837" t="s">
        <v>8221</v>
      </c>
    </row>
    <row r="838" spans="1:5" x14ac:dyDescent="0.2">
      <c r="A838">
        <v>191</v>
      </c>
      <c r="B838" t="s">
        <v>8219</v>
      </c>
      <c r="D838">
        <v>0</v>
      </c>
      <c r="E838" t="s">
        <v>8221</v>
      </c>
    </row>
    <row r="839" spans="1:5" x14ac:dyDescent="0.2">
      <c r="A839">
        <v>38</v>
      </c>
      <c r="B839" t="s">
        <v>8219</v>
      </c>
      <c r="D839">
        <v>3</v>
      </c>
      <c r="E839" t="s">
        <v>8221</v>
      </c>
    </row>
    <row r="840" spans="1:5" x14ac:dyDescent="0.2">
      <c r="A840">
        <v>22</v>
      </c>
      <c r="B840" t="s">
        <v>8219</v>
      </c>
      <c r="D840">
        <v>0</v>
      </c>
      <c r="E840" t="s">
        <v>8221</v>
      </c>
    </row>
    <row r="841" spans="1:5" x14ac:dyDescent="0.2">
      <c r="A841">
        <v>149</v>
      </c>
      <c r="B841" t="s">
        <v>8219</v>
      </c>
      <c r="D841">
        <v>0</v>
      </c>
      <c r="E841" t="s">
        <v>8221</v>
      </c>
    </row>
    <row r="842" spans="1:5" x14ac:dyDescent="0.2">
      <c r="A842">
        <v>56</v>
      </c>
      <c r="B842" t="s">
        <v>8219</v>
      </c>
      <c r="D842">
        <v>3</v>
      </c>
      <c r="E842" t="s">
        <v>8221</v>
      </c>
    </row>
    <row r="843" spans="1:5" x14ac:dyDescent="0.2">
      <c r="A843">
        <v>19</v>
      </c>
      <c r="B843" t="s">
        <v>8219</v>
      </c>
      <c r="D843">
        <v>7</v>
      </c>
      <c r="E843" t="s">
        <v>8221</v>
      </c>
    </row>
    <row r="844" spans="1:5" x14ac:dyDescent="0.2">
      <c r="A844">
        <v>70</v>
      </c>
      <c r="B844" t="s">
        <v>8219</v>
      </c>
      <c r="D844">
        <v>25</v>
      </c>
      <c r="E844" t="s">
        <v>8221</v>
      </c>
    </row>
    <row r="845" spans="1:5" x14ac:dyDescent="0.2">
      <c r="A845">
        <v>81</v>
      </c>
      <c r="B845" t="s">
        <v>8219</v>
      </c>
      <c r="D845">
        <v>10</v>
      </c>
      <c r="E845" t="s">
        <v>8221</v>
      </c>
    </row>
    <row r="846" spans="1:5" x14ac:dyDescent="0.2">
      <c r="A846">
        <v>32</v>
      </c>
      <c r="B846" t="s">
        <v>8219</v>
      </c>
      <c r="D846">
        <v>3</v>
      </c>
      <c r="E846" t="s">
        <v>8221</v>
      </c>
    </row>
    <row r="847" spans="1:5" x14ac:dyDescent="0.2">
      <c r="A847">
        <v>26</v>
      </c>
      <c r="B847" t="s">
        <v>8219</v>
      </c>
      <c r="D847">
        <v>5</v>
      </c>
      <c r="E847" t="s">
        <v>8221</v>
      </c>
    </row>
    <row r="848" spans="1:5" x14ac:dyDescent="0.2">
      <c r="A848">
        <v>105</v>
      </c>
      <c r="B848" t="s">
        <v>8219</v>
      </c>
      <c r="D848">
        <v>5</v>
      </c>
      <c r="E848" t="s">
        <v>8221</v>
      </c>
    </row>
    <row r="849" spans="1:5" x14ac:dyDescent="0.2">
      <c r="A849">
        <v>29</v>
      </c>
      <c r="B849" t="s">
        <v>8219</v>
      </c>
      <c r="D849">
        <v>27</v>
      </c>
      <c r="E849" t="s">
        <v>8221</v>
      </c>
    </row>
    <row r="850" spans="1:5" x14ac:dyDescent="0.2">
      <c r="A850">
        <v>8</v>
      </c>
      <c r="B850" t="s">
        <v>8219</v>
      </c>
      <c r="D850">
        <v>2</v>
      </c>
      <c r="E850" t="s">
        <v>8221</v>
      </c>
    </row>
    <row r="851" spans="1:5" x14ac:dyDescent="0.2">
      <c r="A851">
        <v>89</v>
      </c>
      <c r="B851" t="s">
        <v>8219</v>
      </c>
      <c r="D851">
        <v>236</v>
      </c>
      <c r="E851" t="s">
        <v>8221</v>
      </c>
    </row>
    <row r="852" spans="1:5" x14ac:dyDescent="0.2">
      <c r="A852">
        <v>44</v>
      </c>
      <c r="B852" t="s">
        <v>8219</v>
      </c>
      <c r="D852">
        <v>1</v>
      </c>
      <c r="E852" t="s">
        <v>8221</v>
      </c>
    </row>
    <row r="853" spans="1:5" x14ac:dyDescent="0.2">
      <c r="A853">
        <v>246</v>
      </c>
      <c r="B853" t="s">
        <v>8219</v>
      </c>
      <c r="D853">
        <v>12</v>
      </c>
      <c r="E853" t="s">
        <v>8221</v>
      </c>
    </row>
    <row r="854" spans="1:5" x14ac:dyDescent="0.2">
      <c r="A854">
        <v>120</v>
      </c>
      <c r="B854" t="s">
        <v>8219</v>
      </c>
      <c r="D854">
        <v>4</v>
      </c>
      <c r="E854" t="s">
        <v>8221</v>
      </c>
    </row>
    <row r="855" spans="1:5" x14ac:dyDescent="0.2">
      <c r="A855">
        <v>26</v>
      </c>
      <c r="B855" t="s">
        <v>8219</v>
      </c>
      <c r="D855">
        <v>3</v>
      </c>
      <c r="E855" t="s">
        <v>8221</v>
      </c>
    </row>
    <row r="856" spans="1:5" x14ac:dyDescent="0.2">
      <c r="A856">
        <v>45</v>
      </c>
      <c r="B856" t="s">
        <v>8219</v>
      </c>
      <c r="D856">
        <v>99</v>
      </c>
      <c r="E856" t="s">
        <v>8221</v>
      </c>
    </row>
    <row r="857" spans="1:5" x14ac:dyDescent="0.2">
      <c r="A857">
        <v>20</v>
      </c>
      <c r="B857" t="s">
        <v>8219</v>
      </c>
      <c r="D857">
        <v>3</v>
      </c>
      <c r="E857" t="s">
        <v>8221</v>
      </c>
    </row>
    <row r="858" spans="1:5" x14ac:dyDescent="0.2">
      <c r="A858">
        <v>47</v>
      </c>
      <c r="B858" t="s">
        <v>8219</v>
      </c>
      <c r="D858">
        <v>3</v>
      </c>
      <c r="E858" t="s">
        <v>8221</v>
      </c>
    </row>
    <row r="859" spans="1:5" x14ac:dyDescent="0.2">
      <c r="A859">
        <v>13</v>
      </c>
      <c r="B859" t="s">
        <v>8219</v>
      </c>
      <c r="D859">
        <v>22</v>
      </c>
      <c r="E859" t="s">
        <v>8221</v>
      </c>
    </row>
    <row r="860" spans="1:5" x14ac:dyDescent="0.2">
      <c r="A860">
        <v>183</v>
      </c>
      <c r="B860" t="s">
        <v>8219</v>
      </c>
      <c r="D860">
        <v>4</v>
      </c>
      <c r="E860" t="s">
        <v>8221</v>
      </c>
    </row>
    <row r="861" spans="1:5" x14ac:dyDescent="0.2">
      <c r="A861">
        <v>21</v>
      </c>
      <c r="B861" t="s">
        <v>8219</v>
      </c>
      <c r="D861">
        <v>534</v>
      </c>
      <c r="E861" t="s">
        <v>8221</v>
      </c>
    </row>
    <row r="862" spans="1:5" x14ac:dyDescent="0.2">
      <c r="A862">
        <v>42</v>
      </c>
      <c r="B862" t="s">
        <v>8219</v>
      </c>
      <c r="D862">
        <v>12</v>
      </c>
      <c r="E862" t="s">
        <v>8221</v>
      </c>
    </row>
    <row r="863" spans="1:5" x14ac:dyDescent="0.2">
      <c r="A863">
        <v>54</v>
      </c>
      <c r="B863" t="s">
        <v>8219</v>
      </c>
      <c r="D863">
        <v>56</v>
      </c>
      <c r="E863" t="s">
        <v>8221</v>
      </c>
    </row>
    <row r="864" spans="1:5" x14ac:dyDescent="0.2">
      <c r="A864">
        <v>38</v>
      </c>
      <c r="B864" t="s">
        <v>8219</v>
      </c>
      <c r="D864">
        <v>11</v>
      </c>
      <c r="E864" t="s">
        <v>8221</v>
      </c>
    </row>
    <row r="865" spans="1:5" x14ac:dyDescent="0.2">
      <c r="A865">
        <v>64</v>
      </c>
      <c r="B865" t="s">
        <v>8219</v>
      </c>
      <c r="D865">
        <v>0</v>
      </c>
      <c r="E865" t="s">
        <v>8221</v>
      </c>
    </row>
    <row r="866" spans="1:5" x14ac:dyDescent="0.2">
      <c r="A866">
        <v>13</v>
      </c>
      <c r="B866" t="s">
        <v>8219</v>
      </c>
      <c r="D866">
        <v>12</v>
      </c>
      <c r="E866" t="s">
        <v>8221</v>
      </c>
    </row>
    <row r="867" spans="1:5" x14ac:dyDescent="0.2">
      <c r="A867">
        <v>33</v>
      </c>
      <c r="B867" t="s">
        <v>8219</v>
      </c>
      <c r="D867">
        <v>5</v>
      </c>
      <c r="E867" t="s">
        <v>8221</v>
      </c>
    </row>
    <row r="868" spans="1:5" x14ac:dyDescent="0.2">
      <c r="A868">
        <v>52</v>
      </c>
      <c r="B868" t="s">
        <v>8219</v>
      </c>
      <c r="D868">
        <v>24</v>
      </c>
      <c r="E868" t="s">
        <v>8221</v>
      </c>
    </row>
    <row r="869" spans="1:5" x14ac:dyDescent="0.2">
      <c r="A869">
        <v>107</v>
      </c>
      <c r="B869" t="s">
        <v>8219</v>
      </c>
      <c r="D869">
        <v>89</v>
      </c>
      <c r="E869" t="s">
        <v>8221</v>
      </c>
    </row>
    <row r="870" spans="1:5" x14ac:dyDescent="0.2">
      <c r="A870">
        <v>11</v>
      </c>
      <c r="B870" t="s">
        <v>8219</v>
      </c>
      <c r="D870">
        <v>1</v>
      </c>
      <c r="E870" t="s">
        <v>8221</v>
      </c>
    </row>
    <row r="871" spans="1:5" x14ac:dyDescent="0.2">
      <c r="A871">
        <v>34</v>
      </c>
      <c r="B871" t="s">
        <v>8219</v>
      </c>
      <c r="D871">
        <v>55</v>
      </c>
      <c r="E871" t="s">
        <v>8221</v>
      </c>
    </row>
    <row r="872" spans="1:5" x14ac:dyDescent="0.2">
      <c r="A872">
        <v>75</v>
      </c>
      <c r="B872" t="s">
        <v>8219</v>
      </c>
      <c r="D872">
        <v>2</v>
      </c>
      <c r="E872" t="s">
        <v>8221</v>
      </c>
    </row>
    <row r="873" spans="1:5" x14ac:dyDescent="0.2">
      <c r="A873">
        <v>26</v>
      </c>
      <c r="B873" t="s">
        <v>8219</v>
      </c>
      <c r="D873">
        <v>0</v>
      </c>
      <c r="E873" t="s">
        <v>8221</v>
      </c>
    </row>
    <row r="874" spans="1:5" x14ac:dyDescent="0.2">
      <c r="A874">
        <v>50</v>
      </c>
      <c r="B874" t="s">
        <v>8219</v>
      </c>
      <c r="D874">
        <v>4</v>
      </c>
      <c r="E874" t="s">
        <v>8221</v>
      </c>
    </row>
    <row r="875" spans="1:5" x14ac:dyDescent="0.2">
      <c r="A875">
        <v>80</v>
      </c>
      <c r="B875" t="s">
        <v>8219</v>
      </c>
      <c r="D875">
        <v>6</v>
      </c>
      <c r="E875" t="s">
        <v>8221</v>
      </c>
    </row>
    <row r="876" spans="1:5" x14ac:dyDescent="0.2">
      <c r="A876">
        <v>110</v>
      </c>
      <c r="B876" t="s">
        <v>8219</v>
      </c>
      <c r="D876">
        <v>4</v>
      </c>
      <c r="E876" t="s">
        <v>8221</v>
      </c>
    </row>
    <row r="877" spans="1:5" x14ac:dyDescent="0.2">
      <c r="A877">
        <v>77</v>
      </c>
      <c r="B877" t="s">
        <v>8219</v>
      </c>
      <c r="D877">
        <v>4</v>
      </c>
      <c r="E877" t="s">
        <v>8221</v>
      </c>
    </row>
    <row r="878" spans="1:5" x14ac:dyDescent="0.2">
      <c r="A878">
        <v>50</v>
      </c>
      <c r="B878" t="s">
        <v>8219</v>
      </c>
      <c r="D878">
        <v>2</v>
      </c>
      <c r="E878" t="s">
        <v>8221</v>
      </c>
    </row>
    <row r="879" spans="1:5" x14ac:dyDescent="0.2">
      <c r="A879">
        <v>145</v>
      </c>
      <c r="B879" t="s">
        <v>8219</v>
      </c>
      <c r="D879">
        <v>5</v>
      </c>
      <c r="E879" t="s">
        <v>8221</v>
      </c>
    </row>
    <row r="880" spans="1:5" x14ac:dyDescent="0.2">
      <c r="A880">
        <v>29</v>
      </c>
      <c r="B880" t="s">
        <v>8219</v>
      </c>
      <c r="D880">
        <v>83</v>
      </c>
      <c r="E880" t="s">
        <v>8221</v>
      </c>
    </row>
    <row r="881" spans="1:5" x14ac:dyDescent="0.2">
      <c r="A881">
        <v>114</v>
      </c>
      <c r="B881" t="s">
        <v>8219</v>
      </c>
      <c r="D881">
        <v>57</v>
      </c>
      <c r="E881" t="s">
        <v>8221</v>
      </c>
    </row>
    <row r="882" spans="1:5" x14ac:dyDescent="0.2">
      <c r="A882">
        <v>96</v>
      </c>
      <c r="B882" t="s">
        <v>8219</v>
      </c>
      <c r="D882">
        <v>311</v>
      </c>
      <c r="E882" t="s">
        <v>8221</v>
      </c>
    </row>
    <row r="883" spans="1:5" x14ac:dyDescent="0.2">
      <c r="A883">
        <v>31</v>
      </c>
      <c r="B883" t="s">
        <v>8219</v>
      </c>
      <c r="D883">
        <v>2</v>
      </c>
      <c r="E883" t="s">
        <v>8221</v>
      </c>
    </row>
    <row r="884" spans="1:5" x14ac:dyDescent="0.2">
      <c r="A884">
        <v>4883</v>
      </c>
      <c r="B884" t="s">
        <v>8219</v>
      </c>
      <c r="D884">
        <v>16</v>
      </c>
      <c r="E884" t="s">
        <v>8221</v>
      </c>
    </row>
    <row r="885" spans="1:5" x14ac:dyDescent="0.2">
      <c r="A885">
        <v>95</v>
      </c>
      <c r="B885" t="s">
        <v>8219</v>
      </c>
      <c r="D885">
        <v>9</v>
      </c>
      <c r="E885" t="s">
        <v>8221</v>
      </c>
    </row>
    <row r="886" spans="1:5" x14ac:dyDescent="0.2">
      <c r="A886">
        <v>2478</v>
      </c>
      <c r="B886" t="s">
        <v>8219</v>
      </c>
      <c r="D886">
        <v>1</v>
      </c>
      <c r="E886" t="s">
        <v>8221</v>
      </c>
    </row>
    <row r="887" spans="1:5" x14ac:dyDescent="0.2">
      <c r="A887">
        <v>1789</v>
      </c>
      <c r="B887" t="s">
        <v>8219</v>
      </c>
      <c r="D887">
        <v>12</v>
      </c>
      <c r="E887" t="s">
        <v>8221</v>
      </c>
    </row>
    <row r="888" spans="1:5" x14ac:dyDescent="0.2">
      <c r="A888">
        <v>680</v>
      </c>
      <c r="B888" t="s">
        <v>8219</v>
      </c>
      <c r="D888">
        <v>0</v>
      </c>
      <c r="E888" t="s">
        <v>8221</v>
      </c>
    </row>
    <row r="889" spans="1:5" x14ac:dyDescent="0.2">
      <c r="A889">
        <v>70</v>
      </c>
      <c r="B889" t="s">
        <v>8219</v>
      </c>
      <c r="D889">
        <v>20</v>
      </c>
      <c r="E889" t="s">
        <v>8221</v>
      </c>
    </row>
    <row r="890" spans="1:5" x14ac:dyDescent="0.2">
      <c r="A890">
        <v>23</v>
      </c>
      <c r="B890" t="s">
        <v>8219</v>
      </c>
      <c r="D890">
        <v>16</v>
      </c>
      <c r="E890" t="s">
        <v>8221</v>
      </c>
    </row>
    <row r="891" spans="1:5" x14ac:dyDescent="0.2">
      <c r="A891">
        <v>4245</v>
      </c>
      <c r="B891" t="s">
        <v>8219</v>
      </c>
      <c r="D891">
        <v>33</v>
      </c>
      <c r="E891" t="s">
        <v>8221</v>
      </c>
    </row>
    <row r="892" spans="1:5" x14ac:dyDescent="0.2">
      <c r="A892">
        <v>943</v>
      </c>
      <c r="B892" t="s">
        <v>8219</v>
      </c>
      <c r="D892">
        <v>2</v>
      </c>
      <c r="E892" t="s">
        <v>8221</v>
      </c>
    </row>
    <row r="893" spans="1:5" x14ac:dyDescent="0.2">
      <c r="A893">
        <v>1876</v>
      </c>
      <c r="B893" t="s">
        <v>8219</v>
      </c>
      <c r="D893">
        <v>6</v>
      </c>
      <c r="E893" t="s">
        <v>8221</v>
      </c>
    </row>
    <row r="894" spans="1:5" x14ac:dyDescent="0.2">
      <c r="A894">
        <v>834</v>
      </c>
      <c r="B894" t="s">
        <v>8219</v>
      </c>
      <c r="D894">
        <v>0</v>
      </c>
      <c r="E894" t="s">
        <v>8221</v>
      </c>
    </row>
    <row r="895" spans="1:5" x14ac:dyDescent="0.2">
      <c r="A895">
        <v>682</v>
      </c>
      <c r="B895" t="s">
        <v>8219</v>
      </c>
      <c r="D895">
        <v>3</v>
      </c>
      <c r="E895" t="s">
        <v>8221</v>
      </c>
    </row>
    <row r="896" spans="1:5" x14ac:dyDescent="0.2">
      <c r="A896">
        <v>147</v>
      </c>
      <c r="B896" t="s">
        <v>8219</v>
      </c>
      <c r="D896">
        <v>0</v>
      </c>
      <c r="E896" t="s">
        <v>8221</v>
      </c>
    </row>
    <row r="897" spans="1:5" x14ac:dyDescent="0.2">
      <c r="A897">
        <v>415</v>
      </c>
      <c r="B897" t="s">
        <v>8219</v>
      </c>
      <c r="D897">
        <v>3</v>
      </c>
      <c r="E897" t="s">
        <v>8221</v>
      </c>
    </row>
    <row r="898" spans="1:5" x14ac:dyDescent="0.2">
      <c r="A898">
        <v>290</v>
      </c>
      <c r="B898" t="s">
        <v>8219</v>
      </c>
      <c r="D898">
        <v>13</v>
      </c>
      <c r="E898" t="s">
        <v>8221</v>
      </c>
    </row>
    <row r="899" spans="1:5" x14ac:dyDescent="0.2">
      <c r="A899">
        <v>365</v>
      </c>
      <c r="B899" t="s">
        <v>8219</v>
      </c>
      <c r="D899">
        <v>6</v>
      </c>
      <c r="E899" t="s">
        <v>8221</v>
      </c>
    </row>
    <row r="900" spans="1:5" x14ac:dyDescent="0.2">
      <c r="A900">
        <v>660</v>
      </c>
      <c r="B900" t="s">
        <v>8219</v>
      </c>
      <c r="D900">
        <v>1</v>
      </c>
      <c r="E900" t="s">
        <v>8221</v>
      </c>
    </row>
    <row r="901" spans="1:5" x14ac:dyDescent="0.2">
      <c r="A901">
        <v>1356</v>
      </c>
      <c r="B901" t="s">
        <v>8219</v>
      </c>
      <c r="D901">
        <v>0</v>
      </c>
      <c r="E901" t="s">
        <v>8221</v>
      </c>
    </row>
    <row r="902" spans="1:5" x14ac:dyDescent="0.2">
      <c r="A902">
        <v>424</v>
      </c>
      <c r="B902" t="s">
        <v>8219</v>
      </c>
      <c r="D902">
        <v>5</v>
      </c>
      <c r="E902" t="s">
        <v>8221</v>
      </c>
    </row>
    <row r="903" spans="1:5" x14ac:dyDescent="0.2">
      <c r="A903">
        <v>33</v>
      </c>
      <c r="B903" t="s">
        <v>8219</v>
      </c>
      <c r="D903">
        <v>0</v>
      </c>
      <c r="E903" t="s">
        <v>8221</v>
      </c>
    </row>
    <row r="904" spans="1:5" x14ac:dyDescent="0.2">
      <c r="A904">
        <v>1633</v>
      </c>
      <c r="B904" t="s">
        <v>8219</v>
      </c>
      <c r="D904">
        <v>36</v>
      </c>
      <c r="E904" t="s">
        <v>8221</v>
      </c>
    </row>
    <row r="905" spans="1:5" x14ac:dyDescent="0.2">
      <c r="A905">
        <v>306</v>
      </c>
      <c r="B905" t="s">
        <v>8219</v>
      </c>
      <c r="D905">
        <v>1</v>
      </c>
      <c r="E905" t="s">
        <v>8221</v>
      </c>
    </row>
    <row r="906" spans="1:5" x14ac:dyDescent="0.2">
      <c r="A906">
        <v>205</v>
      </c>
      <c r="B906" t="s">
        <v>8219</v>
      </c>
      <c r="D906">
        <v>1</v>
      </c>
      <c r="E906" t="s">
        <v>8221</v>
      </c>
    </row>
    <row r="907" spans="1:5" x14ac:dyDescent="0.2">
      <c r="A907">
        <v>1281</v>
      </c>
      <c r="B907" t="s">
        <v>8219</v>
      </c>
      <c r="D907">
        <v>1</v>
      </c>
      <c r="E907" t="s">
        <v>8221</v>
      </c>
    </row>
    <row r="908" spans="1:5" x14ac:dyDescent="0.2">
      <c r="A908">
        <v>103</v>
      </c>
      <c r="B908" t="s">
        <v>8219</v>
      </c>
      <c r="D908">
        <v>9</v>
      </c>
      <c r="E908" t="s">
        <v>8221</v>
      </c>
    </row>
    <row r="909" spans="1:5" x14ac:dyDescent="0.2">
      <c r="A909">
        <v>1513</v>
      </c>
      <c r="B909" t="s">
        <v>8219</v>
      </c>
      <c r="D909">
        <v>1</v>
      </c>
      <c r="E909" t="s">
        <v>8221</v>
      </c>
    </row>
    <row r="910" spans="1:5" x14ac:dyDescent="0.2">
      <c r="A910">
        <v>405</v>
      </c>
      <c r="B910" t="s">
        <v>8219</v>
      </c>
      <c r="D910">
        <v>0</v>
      </c>
      <c r="E910" t="s">
        <v>8221</v>
      </c>
    </row>
    <row r="911" spans="1:5" x14ac:dyDescent="0.2">
      <c r="A911">
        <v>510</v>
      </c>
      <c r="B911" t="s">
        <v>8219</v>
      </c>
      <c r="D911">
        <v>1</v>
      </c>
      <c r="E911" t="s">
        <v>8221</v>
      </c>
    </row>
    <row r="912" spans="1:5" x14ac:dyDescent="0.2">
      <c r="A912">
        <v>1887</v>
      </c>
      <c r="B912" t="s">
        <v>8219</v>
      </c>
      <c r="D912">
        <v>1</v>
      </c>
      <c r="E912" t="s">
        <v>8221</v>
      </c>
    </row>
    <row r="913" spans="1:5" x14ac:dyDescent="0.2">
      <c r="A913">
        <v>701</v>
      </c>
      <c r="B913" t="s">
        <v>8219</v>
      </c>
      <c r="D913">
        <v>4</v>
      </c>
      <c r="E913" t="s">
        <v>8221</v>
      </c>
    </row>
    <row r="914" spans="1:5" x14ac:dyDescent="0.2">
      <c r="A914">
        <v>3863</v>
      </c>
      <c r="B914" t="s">
        <v>8219</v>
      </c>
      <c r="D914">
        <v>2</v>
      </c>
      <c r="E914" t="s">
        <v>8221</v>
      </c>
    </row>
    <row r="915" spans="1:5" x14ac:dyDescent="0.2">
      <c r="A915">
        <v>238</v>
      </c>
      <c r="B915" t="s">
        <v>8219</v>
      </c>
      <c r="D915">
        <v>2</v>
      </c>
      <c r="E915" t="s">
        <v>8221</v>
      </c>
    </row>
    <row r="916" spans="1:5" x14ac:dyDescent="0.2">
      <c r="A916">
        <v>2051</v>
      </c>
      <c r="B916" t="s">
        <v>8219</v>
      </c>
      <c r="D916">
        <v>2</v>
      </c>
      <c r="E916" t="s">
        <v>8221</v>
      </c>
    </row>
    <row r="917" spans="1:5" x14ac:dyDescent="0.2">
      <c r="A917">
        <v>402</v>
      </c>
      <c r="B917" t="s">
        <v>8219</v>
      </c>
      <c r="D917">
        <v>0</v>
      </c>
      <c r="E917" t="s">
        <v>8221</v>
      </c>
    </row>
    <row r="918" spans="1:5" x14ac:dyDescent="0.2">
      <c r="A918">
        <v>253</v>
      </c>
      <c r="B918" t="s">
        <v>8219</v>
      </c>
      <c r="D918">
        <v>2</v>
      </c>
      <c r="E918" t="s">
        <v>8221</v>
      </c>
    </row>
    <row r="919" spans="1:5" x14ac:dyDescent="0.2">
      <c r="A919">
        <v>473</v>
      </c>
      <c r="B919" t="s">
        <v>8219</v>
      </c>
      <c r="D919">
        <v>4</v>
      </c>
      <c r="E919" t="s">
        <v>8221</v>
      </c>
    </row>
    <row r="920" spans="1:5" x14ac:dyDescent="0.2">
      <c r="A920">
        <v>821</v>
      </c>
      <c r="B920" t="s">
        <v>8219</v>
      </c>
      <c r="D920">
        <v>2</v>
      </c>
      <c r="E920" t="s">
        <v>8221</v>
      </c>
    </row>
    <row r="921" spans="1:5" x14ac:dyDescent="0.2">
      <c r="A921">
        <v>388</v>
      </c>
      <c r="B921" t="s">
        <v>8219</v>
      </c>
      <c r="D921">
        <v>0</v>
      </c>
      <c r="E921" t="s">
        <v>8221</v>
      </c>
    </row>
    <row r="922" spans="1:5" x14ac:dyDescent="0.2">
      <c r="A922">
        <v>813</v>
      </c>
      <c r="B922" t="s">
        <v>8219</v>
      </c>
      <c r="D922">
        <v>1</v>
      </c>
      <c r="E922" t="s">
        <v>8221</v>
      </c>
    </row>
    <row r="923" spans="1:5" x14ac:dyDescent="0.2">
      <c r="A923">
        <v>1945</v>
      </c>
      <c r="B923" t="s">
        <v>8219</v>
      </c>
      <c r="D923">
        <v>0</v>
      </c>
      <c r="E923" t="s">
        <v>8221</v>
      </c>
    </row>
    <row r="924" spans="1:5" x14ac:dyDescent="0.2">
      <c r="A924">
        <v>1637</v>
      </c>
      <c r="B924" t="s">
        <v>8219</v>
      </c>
      <c r="D924">
        <v>2</v>
      </c>
      <c r="E924" t="s">
        <v>8221</v>
      </c>
    </row>
    <row r="925" spans="1:5" x14ac:dyDescent="0.2">
      <c r="A925">
        <v>1375</v>
      </c>
      <c r="B925" t="s">
        <v>8219</v>
      </c>
      <c r="D925">
        <v>7</v>
      </c>
      <c r="E925" t="s">
        <v>8221</v>
      </c>
    </row>
    <row r="926" spans="1:5" x14ac:dyDescent="0.2">
      <c r="A926">
        <v>17</v>
      </c>
      <c r="B926" t="s">
        <v>8219</v>
      </c>
      <c r="D926">
        <v>5</v>
      </c>
      <c r="E926" t="s">
        <v>8221</v>
      </c>
    </row>
    <row r="927" spans="1:5" x14ac:dyDescent="0.2">
      <c r="A927">
        <v>354</v>
      </c>
      <c r="B927" t="s">
        <v>8219</v>
      </c>
      <c r="D927">
        <v>0</v>
      </c>
      <c r="E927" t="s">
        <v>8221</v>
      </c>
    </row>
    <row r="928" spans="1:5" x14ac:dyDescent="0.2">
      <c r="A928">
        <v>191</v>
      </c>
      <c r="B928" t="s">
        <v>8219</v>
      </c>
      <c r="D928">
        <v>0</v>
      </c>
      <c r="E928" t="s">
        <v>8221</v>
      </c>
    </row>
    <row r="929" spans="1:5" x14ac:dyDescent="0.2">
      <c r="A929">
        <v>303</v>
      </c>
      <c r="B929" t="s">
        <v>8219</v>
      </c>
      <c r="D929">
        <v>0</v>
      </c>
      <c r="E929" t="s">
        <v>8221</v>
      </c>
    </row>
    <row r="930" spans="1:5" x14ac:dyDescent="0.2">
      <c r="A930">
        <v>137</v>
      </c>
      <c r="B930" t="s">
        <v>8219</v>
      </c>
      <c r="D930">
        <v>2</v>
      </c>
      <c r="E930" t="s">
        <v>8221</v>
      </c>
    </row>
    <row r="931" spans="1:5" x14ac:dyDescent="0.2">
      <c r="A931">
        <v>41</v>
      </c>
      <c r="B931" t="s">
        <v>8219</v>
      </c>
      <c r="D931">
        <v>0</v>
      </c>
      <c r="E931" t="s">
        <v>8221</v>
      </c>
    </row>
    <row r="932" spans="1:5" x14ac:dyDescent="0.2">
      <c r="A932">
        <v>398</v>
      </c>
      <c r="B932" t="s">
        <v>8219</v>
      </c>
      <c r="D932">
        <v>0</v>
      </c>
      <c r="E932" t="s">
        <v>8221</v>
      </c>
    </row>
    <row r="933" spans="1:5" x14ac:dyDescent="0.2">
      <c r="A933">
        <v>1737</v>
      </c>
      <c r="B933" t="s">
        <v>8219</v>
      </c>
      <c r="D933">
        <v>28</v>
      </c>
      <c r="E933" t="s">
        <v>8221</v>
      </c>
    </row>
    <row r="934" spans="1:5" x14ac:dyDescent="0.2">
      <c r="A934">
        <v>971</v>
      </c>
      <c r="B934" t="s">
        <v>8219</v>
      </c>
      <c r="D934">
        <v>2</v>
      </c>
      <c r="E934" t="s">
        <v>8221</v>
      </c>
    </row>
    <row r="935" spans="1:5" x14ac:dyDescent="0.2">
      <c r="A935">
        <v>183</v>
      </c>
      <c r="B935" t="s">
        <v>8219</v>
      </c>
      <c r="D935">
        <v>0</v>
      </c>
      <c r="E935" t="s">
        <v>8221</v>
      </c>
    </row>
    <row r="936" spans="1:5" x14ac:dyDescent="0.2">
      <c r="A936">
        <v>4562</v>
      </c>
      <c r="B936" t="s">
        <v>8219</v>
      </c>
      <c r="D936">
        <v>0</v>
      </c>
      <c r="E936" t="s">
        <v>8221</v>
      </c>
    </row>
    <row r="937" spans="1:5" x14ac:dyDescent="0.2">
      <c r="A937">
        <v>26457</v>
      </c>
      <c r="B937" t="s">
        <v>8219</v>
      </c>
      <c r="D937">
        <v>0</v>
      </c>
      <c r="E937" t="s">
        <v>8221</v>
      </c>
    </row>
    <row r="938" spans="1:5" x14ac:dyDescent="0.2">
      <c r="A938">
        <v>162</v>
      </c>
      <c r="B938" t="s">
        <v>8219</v>
      </c>
      <c r="D938">
        <v>4</v>
      </c>
      <c r="E938" t="s">
        <v>8221</v>
      </c>
    </row>
    <row r="939" spans="1:5" x14ac:dyDescent="0.2">
      <c r="A939">
        <v>479</v>
      </c>
      <c r="B939" t="s">
        <v>8219</v>
      </c>
      <c r="D939">
        <v>12</v>
      </c>
      <c r="E939" t="s">
        <v>8221</v>
      </c>
    </row>
    <row r="940" spans="1:5" x14ac:dyDescent="0.2">
      <c r="A940">
        <v>426</v>
      </c>
      <c r="B940" t="s">
        <v>8219</v>
      </c>
      <c r="D940">
        <v>0</v>
      </c>
      <c r="E940" t="s">
        <v>8221</v>
      </c>
    </row>
    <row r="941" spans="1:5" x14ac:dyDescent="0.2">
      <c r="A941">
        <v>450</v>
      </c>
      <c r="B941" t="s">
        <v>8219</v>
      </c>
      <c r="D941">
        <v>33</v>
      </c>
      <c r="E941" t="s">
        <v>8221</v>
      </c>
    </row>
    <row r="942" spans="1:5" x14ac:dyDescent="0.2">
      <c r="A942">
        <v>1780</v>
      </c>
      <c r="B942" t="s">
        <v>8219</v>
      </c>
      <c r="D942">
        <v>0</v>
      </c>
      <c r="E942" t="s">
        <v>8221</v>
      </c>
    </row>
    <row r="943" spans="1:5" x14ac:dyDescent="0.2">
      <c r="A943">
        <v>122</v>
      </c>
      <c r="B943" t="s">
        <v>8219</v>
      </c>
      <c r="D943">
        <v>4</v>
      </c>
      <c r="E943" t="s">
        <v>8221</v>
      </c>
    </row>
    <row r="944" spans="1:5" x14ac:dyDescent="0.2">
      <c r="A944">
        <v>95</v>
      </c>
      <c r="B944" t="s">
        <v>8219</v>
      </c>
      <c r="D944">
        <v>0</v>
      </c>
      <c r="E944" t="s">
        <v>8221</v>
      </c>
    </row>
    <row r="945" spans="1:5" x14ac:dyDescent="0.2">
      <c r="A945">
        <v>325</v>
      </c>
      <c r="B945" t="s">
        <v>8219</v>
      </c>
      <c r="D945">
        <v>11</v>
      </c>
      <c r="E945" t="s">
        <v>8221</v>
      </c>
    </row>
    <row r="946" spans="1:5" x14ac:dyDescent="0.2">
      <c r="A946">
        <v>353</v>
      </c>
      <c r="B946" t="s">
        <v>8219</v>
      </c>
      <c r="D946">
        <v>1</v>
      </c>
      <c r="E946" t="s">
        <v>8221</v>
      </c>
    </row>
    <row r="947" spans="1:5" x14ac:dyDescent="0.2">
      <c r="A947">
        <v>105</v>
      </c>
      <c r="B947" t="s">
        <v>8219</v>
      </c>
      <c r="D947">
        <v>5</v>
      </c>
      <c r="E947" t="s">
        <v>8221</v>
      </c>
    </row>
    <row r="948" spans="1:5" x14ac:dyDescent="0.2">
      <c r="A948">
        <v>729</v>
      </c>
      <c r="B948" t="s">
        <v>8219</v>
      </c>
      <c r="D948">
        <v>0</v>
      </c>
      <c r="E948" t="s">
        <v>8221</v>
      </c>
    </row>
    <row r="949" spans="1:5" x14ac:dyDescent="0.2">
      <c r="A949">
        <v>454</v>
      </c>
      <c r="B949" t="s">
        <v>8219</v>
      </c>
      <c r="D949">
        <v>1</v>
      </c>
      <c r="E949" t="s">
        <v>8221</v>
      </c>
    </row>
    <row r="950" spans="1:5" x14ac:dyDescent="0.2">
      <c r="A950">
        <v>539</v>
      </c>
      <c r="B950" t="s">
        <v>8219</v>
      </c>
      <c r="D950">
        <v>1</v>
      </c>
      <c r="E950" t="s">
        <v>8221</v>
      </c>
    </row>
    <row r="951" spans="1:5" x14ac:dyDescent="0.2">
      <c r="A951">
        <v>79</v>
      </c>
      <c r="B951" t="s">
        <v>8219</v>
      </c>
      <c r="D951">
        <v>6</v>
      </c>
      <c r="E951" t="s">
        <v>8221</v>
      </c>
    </row>
    <row r="952" spans="1:5" x14ac:dyDescent="0.2">
      <c r="A952">
        <v>94</v>
      </c>
      <c r="B952" t="s">
        <v>8219</v>
      </c>
      <c r="D952">
        <v>8</v>
      </c>
      <c r="E952" t="s">
        <v>8221</v>
      </c>
    </row>
    <row r="953" spans="1:5" x14ac:dyDescent="0.2">
      <c r="A953">
        <v>625</v>
      </c>
      <c r="B953" t="s">
        <v>8219</v>
      </c>
      <c r="D953">
        <v>1</v>
      </c>
      <c r="E953" t="s">
        <v>8221</v>
      </c>
    </row>
    <row r="954" spans="1:5" x14ac:dyDescent="0.2">
      <c r="A954">
        <v>508</v>
      </c>
      <c r="B954" t="s">
        <v>8219</v>
      </c>
      <c r="D954">
        <v>0</v>
      </c>
      <c r="E954" t="s">
        <v>8221</v>
      </c>
    </row>
    <row r="955" spans="1:5" x14ac:dyDescent="0.2">
      <c r="A955">
        <v>531</v>
      </c>
      <c r="B955" t="s">
        <v>8219</v>
      </c>
      <c r="D955">
        <v>2</v>
      </c>
      <c r="E955" t="s">
        <v>8221</v>
      </c>
    </row>
    <row r="956" spans="1:5" x14ac:dyDescent="0.2">
      <c r="A956">
        <v>158</v>
      </c>
      <c r="B956" t="s">
        <v>8219</v>
      </c>
      <c r="D956">
        <v>1</v>
      </c>
      <c r="E956" t="s">
        <v>8221</v>
      </c>
    </row>
    <row r="957" spans="1:5" x14ac:dyDescent="0.2">
      <c r="A957">
        <v>508</v>
      </c>
      <c r="B957" t="s">
        <v>8219</v>
      </c>
      <c r="D957">
        <v>0</v>
      </c>
      <c r="E957" t="s">
        <v>8221</v>
      </c>
    </row>
    <row r="958" spans="1:5" x14ac:dyDescent="0.2">
      <c r="A958">
        <v>644</v>
      </c>
      <c r="B958" t="s">
        <v>8219</v>
      </c>
      <c r="D958">
        <v>1</v>
      </c>
      <c r="E958" t="s">
        <v>8221</v>
      </c>
    </row>
    <row r="959" spans="1:5" x14ac:dyDescent="0.2">
      <c r="A959">
        <v>848</v>
      </c>
      <c r="B959" t="s">
        <v>8219</v>
      </c>
      <c r="D959">
        <v>19</v>
      </c>
      <c r="E959" t="s">
        <v>8221</v>
      </c>
    </row>
    <row r="960" spans="1:5" x14ac:dyDescent="0.2">
      <c r="A960">
        <v>429</v>
      </c>
      <c r="B960" t="s">
        <v>8219</v>
      </c>
      <c r="D960">
        <v>27</v>
      </c>
      <c r="E960" t="s">
        <v>8221</v>
      </c>
    </row>
    <row r="961" spans="1:5" x14ac:dyDescent="0.2">
      <c r="A961">
        <v>204</v>
      </c>
      <c r="B961" t="s">
        <v>8219</v>
      </c>
      <c r="D961">
        <v>7</v>
      </c>
      <c r="E961" t="s">
        <v>8221</v>
      </c>
    </row>
    <row r="962" spans="1:5" x14ac:dyDescent="0.2">
      <c r="A962">
        <v>379</v>
      </c>
      <c r="B962" t="s">
        <v>8219</v>
      </c>
      <c r="D962">
        <v>14</v>
      </c>
      <c r="E962" t="s">
        <v>8221</v>
      </c>
    </row>
    <row r="963" spans="1:5" x14ac:dyDescent="0.2">
      <c r="A963">
        <v>271</v>
      </c>
      <c r="B963" t="s">
        <v>8219</v>
      </c>
      <c r="D963">
        <v>5</v>
      </c>
      <c r="E963" t="s">
        <v>8221</v>
      </c>
    </row>
    <row r="964" spans="1:5" x14ac:dyDescent="0.2">
      <c r="A964">
        <v>120</v>
      </c>
      <c r="B964" t="s">
        <v>8219</v>
      </c>
      <c r="D964">
        <v>30</v>
      </c>
      <c r="E964" t="s">
        <v>8221</v>
      </c>
    </row>
    <row r="965" spans="1:5" x14ac:dyDescent="0.2">
      <c r="A965">
        <v>140</v>
      </c>
      <c r="B965" t="s">
        <v>8219</v>
      </c>
      <c r="D965">
        <v>1</v>
      </c>
      <c r="E965" t="s">
        <v>8221</v>
      </c>
    </row>
    <row r="966" spans="1:5" x14ac:dyDescent="0.2">
      <c r="A966">
        <v>193</v>
      </c>
      <c r="B966" t="s">
        <v>8219</v>
      </c>
      <c r="D966">
        <v>0</v>
      </c>
      <c r="E966" t="s">
        <v>8221</v>
      </c>
    </row>
    <row r="967" spans="1:5" x14ac:dyDescent="0.2">
      <c r="A967">
        <v>180</v>
      </c>
      <c r="B967" t="s">
        <v>8219</v>
      </c>
      <c r="D967">
        <v>60</v>
      </c>
      <c r="E967" t="s">
        <v>8221</v>
      </c>
    </row>
    <row r="968" spans="1:5" x14ac:dyDescent="0.2">
      <c r="A968">
        <v>263</v>
      </c>
      <c r="B968" t="s">
        <v>8219</v>
      </c>
      <c r="D968">
        <v>84</v>
      </c>
      <c r="E968" t="s">
        <v>8221</v>
      </c>
    </row>
    <row r="969" spans="1:5" x14ac:dyDescent="0.2">
      <c r="A969">
        <v>217</v>
      </c>
      <c r="B969" t="s">
        <v>8219</v>
      </c>
      <c r="D969">
        <v>47</v>
      </c>
      <c r="E969" t="s">
        <v>8221</v>
      </c>
    </row>
    <row r="970" spans="1:5" x14ac:dyDescent="0.2">
      <c r="A970">
        <v>443</v>
      </c>
      <c r="B970" t="s">
        <v>8219</v>
      </c>
      <c r="D970">
        <v>66</v>
      </c>
      <c r="E970" t="s">
        <v>8221</v>
      </c>
    </row>
    <row r="971" spans="1:5" x14ac:dyDescent="0.2">
      <c r="A971">
        <v>1373</v>
      </c>
      <c r="B971" t="s">
        <v>8219</v>
      </c>
      <c r="D971">
        <v>171</v>
      </c>
      <c r="E971" t="s">
        <v>8221</v>
      </c>
    </row>
    <row r="972" spans="1:5" x14ac:dyDescent="0.2">
      <c r="A972">
        <v>742</v>
      </c>
      <c r="B972" t="s">
        <v>8219</v>
      </c>
      <c r="D972">
        <v>29</v>
      </c>
      <c r="E972" t="s">
        <v>8221</v>
      </c>
    </row>
    <row r="973" spans="1:5" x14ac:dyDescent="0.2">
      <c r="A973">
        <v>170</v>
      </c>
      <c r="B973" t="s">
        <v>8219</v>
      </c>
      <c r="D973">
        <v>9</v>
      </c>
      <c r="E973" t="s">
        <v>8221</v>
      </c>
    </row>
    <row r="974" spans="1:5" x14ac:dyDescent="0.2">
      <c r="A974">
        <v>242</v>
      </c>
      <c r="B974" t="s">
        <v>8219</v>
      </c>
      <c r="D974">
        <v>27</v>
      </c>
      <c r="E974" t="s">
        <v>8221</v>
      </c>
    </row>
    <row r="975" spans="1:5" x14ac:dyDescent="0.2">
      <c r="A975">
        <v>541</v>
      </c>
      <c r="B975" t="s">
        <v>8219</v>
      </c>
      <c r="D975">
        <v>2</v>
      </c>
      <c r="E975" t="s">
        <v>8221</v>
      </c>
    </row>
    <row r="976" spans="1:5" x14ac:dyDescent="0.2">
      <c r="A976">
        <v>121</v>
      </c>
      <c r="B976" t="s">
        <v>8219</v>
      </c>
      <c r="D976">
        <v>3</v>
      </c>
      <c r="E976" t="s">
        <v>8221</v>
      </c>
    </row>
    <row r="977" spans="1:5" x14ac:dyDescent="0.2">
      <c r="A977">
        <v>621</v>
      </c>
      <c r="B977" t="s">
        <v>8219</v>
      </c>
      <c r="D977">
        <v>4</v>
      </c>
      <c r="E977" t="s">
        <v>8221</v>
      </c>
    </row>
    <row r="978" spans="1:5" x14ac:dyDescent="0.2">
      <c r="A978">
        <v>101</v>
      </c>
      <c r="B978" t="s">
        <v>8219</v>
      </c>
      <c r="D978">
        <v>2</v>
      </c>
      <c r="E978" t="s">
        <v>8221</v>
      </c>
    </row>
    <row r="979" spans="1:5" x14ac:dyDescent="0.2">
      <c r="A979">
        <v>554</v>
      </c>
      <c r="B979" t="s">
        <v>8219</v>
      </c>
      <c r="D979">
        <v>20</v>
      </c>
      <c r="E979" t="s">
        <v>8221</v>
      </c>
    </row>
    <row r="980" spans="1:5" x14ac:dyDescent="0.2">
      <c r="A980">
        <v>666</v>
      </c>
      <c r="B980" t="s">
        <v>8219</v>
      </c>
      <c r="D980">
        <v>3</v>
      </c>
      <c r="E980" t="s">
        <v>8221</v>
      </c>
    </row>
    <row r="981" spans="1:5" x14ac:dyDescent="0.2">
      <c r="A981">
        <v>410</v>
      </c>
      <c r="B981" t="s">
        <v>8219</v>
      </c>
      <c r="D981">
        <v>4</v>
      </c>
      <c r="E981" t="s">
        <v>8221</v>
      </c>
    </row>
    <row r="982" spans="1:5" x14ac:dyDescent="0.2">
      <c r="A982">
        <v>375</v>
      </c>
      <c r="B982" t="s">
        <v>8219</v>
      </c>
      <c r="D982">
        <v>1</v>
      </c>
      <c r="E982" t="s">
        <v>8221</v>
      </c>
    </row>
    <row r="983" spans="1:5" x14ac:dyDescent="0.2">
      <c r="A983">
        <v>1364</v>
      </c>
      <c r="B983" t="s">
        <v>8219</v>
      </c>
      <c r="D983">
        <v>0</v>
      </c>
      <c r="E983" t="s">
        <v>8221</v>
      </c>
    </row>
    <row r="984" spans="1:5" x14ac:dyDescent="0.2">
      <c r="A984">
        <v>35</v>
      </c>
      <c r="B984" t="s">
        <v>8219</v>
      </c>
      <c r="D984">
        <v>0</v>
      </c>
      <c r="E984" t="s">
        <v>8221</v>
      </c>
    </row>
    <row r="985" spans="1:5" x14ac:dyDescent="0.2">
      <c r="A985">
        <v>203</v>
      </c>
      <c r="B985" t="s">
        <v>8219</v>
      </c>
      <c r="D985">
        <v>14</v>
      </c>
      <c r="E985" t="s">
        <v>8221</v>
      </c>
    </row>
    <row r="986" spans="1:5" x14ac:dyDescent="0.2">
      <c r="A986">
        <v>49</v>
      </c>
      <c r="B986" t="s">
        <v>8219</v>
      </c>
      <c r="D986">
        <v>1</v>
      </c>
      <c r="E986" t="s">
        <v>8221</v>
      </c>
    </row>
    <row r="987" spans="1:5" x14ac:dyDescent="0.2">
      <c r="A987">
        <v>5812</v>
      </c>
      <c r="B987" t="s">
        <v>8219</v>
      </c>
      <c r="D987">
        <v>118</v>
      </c>
      <c r="E987" t="s">
        <v>8221</v>
      </c>
    </row>
    <row r="988" spans="1:5" x14ac:dyDescent="0.2">
      <c r="A988">
        <v>1556</v>
      </c>
      <c r="B988" t="s">
        <v>8219</v>
      </c>
      <c r="D988">
        <v>2</v>
      </c>
      <c r="E988" t="s">
        <v>8221</v>
      </c>
    </row>
    <row r="989" spans="1:5" x14ac:dyDescent="0.2">
      <c r="A989">
        <v>65</v>
      </c>
      <c r="B989" t="s">
        <v>8219</v>
      </c>
      <c r="D989">
        <v>1</v>
      </c>
      <c r="E989" t="s">
        <v>8221</v>
      </c>
    </row>
    <row r="990" spans="1:5" x14ac:dyDescent="0.2">
      <c r="A990">
        <v>10</v>
      </c>
      <c r="B990" t="s">
        <v>8219</v>
      </c>
      <c r="D990">
        <v>3</v>
      </c>
      <c r="E990" t="s">
        <v>8221</v>
      </c>
    </row>
    <row r="991" spans="1:5" x14ac:dyDescent="0.2">
      <c r="A991">
        <v>76</v>
      </c>
      <c r="B991" t="s">
        <v>8219</v>
      </c>
      <c r="D991">
        <v>1</v>
      </c>
      <c r="E991" t="s">
        <v>8221</v>
      </c>
    </row>
    <row r="992" spans="1:5" x14ac:dyDescent="0.2">
      <c r="A992">
        <v>263</v>
      </c>
      <c r="B992" t="s">
        <v>8219</v>
      </c>
      <c r="D992">
        <v>3</v>
      </c>
      <c r="E992" t="s">
        <v>8221</v>
      </c>
    </row>
    <row r="993" spans="1:5" x14ac:dyDescent="0.2">
      <c r="A993">
        <v>1530</v>
      </c>
      <c r="B993" t="s">
        <v>8219</v>
      </c>
      <c r="D993">
        <v>38</v>
      </c>
      <c r="E993" t="s">
        <v>8221</v>
      </c>
    </row>
    <row r="994" spans="1:5" x14ac:dyDescent="0.2">
      <c r="A994">
        <v>278</v>
      </c>
      <c r="B994" t="s">
        <v>8219</v>
      </c>
      <c r="D994">
        <v>52</v>
      </c>
      <c r="E994" t="s">
        <v>8221</v>
      </c>
    </row>
    <row r="995" spans="1:5" x14ac:dyDescent="0.2">
      <c r="A995">
        <v>350</v>
      </c>
      <c r="B995" t="s">
        <v>8219</v>
      </c>
      <c r="D995">
        <v>2</v>
      </c>
      <c r="E995" t="s">
        <v>8221</v>
      </c>
    </row>
    <row r="996" spans="1:5" x14ac:dyDescent="0.2">
      <c r="A996">
        <v>470</v>
      </c>
      <c r="B996" t="s">
        <v>8219</v>
      </c>
      <c r="D996">
        <v>0</v>
      </c>
      <c r="E996" t="s">
        <v>8221</v>
      </c>
    </row>
    <row r="997" spans="1:5" x14ac:dyDescent="0.2">
      <c r="A997">
        <v>3</v>
      </c>
      <c r="B997" t="s">
        <v>8219</v>
      </c>
      <c r="D997">
        <v>4</v>
      </c>
      <c r="E997" t="s">
        <v>8221</v>
      </c>
    </row>
    <row r="998" spans="1:5" x14ac:dyDescent="0.2">
      <c r="A998">
        <v>8200</v>
      </c>
      <c r="B998" t="s">
        <v>8219</v>
      </c>
      <c r="D998">
        <v>4</v>
      </c>
      <c r="E998" t="s">
        <v>8221</v>
      </c>
    </row>
    <row r="999" spans="1:5" x14ac:dyDescent="0.2">
      <c r="A999">
        <v>8359</v>
      </c>
      <c r="B999" t="s">
        <v>8219</v>
      </c>
      <c r="D999">
        <v>18</v>
      </c>
      <c r="E999" t="s">
        <v>8221</v>
      </c>
    </row>
    <row r="1000" spans="1:5" x14ac:dyDescent="0.2">
      <c r="A1000">
        <v>188</v>
      </c>
      <c r="B1000" t="s">
        <v>8219</v>
      </c>
      <c r="D1000">
        <v>0</v>
      </c>
      <c r="E1000" t="s">
        <v>8221</v>
      </c>
    </row>
    <row r="1001" spans="1:5" x14ac:dyDescent="0.2">
      <c r="A1001">
        <v>48</v>
      </c>
      <c r="B1001" t="s">
        <v>8219</v>
      </c>
      <c r="D1001">
        <v>22</v>
      </c>
      <c r="E1001" t="s">
        <v>8221</v>
      </c>
    </row>
    <row r="1002" spans="1:5" x14ac:dyDescent="0.2">
      <c r="A1002">
        <v>607</v>
      </c>
      <c r="B1002" t="s">
        <v>8219</v>
      </c>
      <c r="D1002">
        <v>49</v>
      </c>
      <c r="E1002" t="s">
        <v>8221</v>
      </c>
    </row>
    <row r="1003" spans="1:5" x14ac:dyDescent="0.2">
      <c r="A1003">
        <v>50</v>
      </c>
      <c r="B1003" t="s">
        <v>8219</v>
      </c>
      <c r="D1003">
        <v>19</v>
      </c>
      <c r="E1003" t="s">
        <v>8221</v>
      </c>
    </row>
    <row r="1004" spans="1:5" x14ac:dyDescent="0.2">
      <c r="A1004">
        <v>55</v>
      </c>
      <c r="B1004" t="s">
        <v>8219</v>
      </c>
      <c r="D1004">
        <v>4</v>
      </c>
      <c r="E1004" t="s">
        <v>8221</v>
      </c>
    </row>
    <row r="1005" spans="1:5" x14ac:dyDescent="0.2">
      <c r="A1005">
        <v>38</v>
      </c>
      <c r="B1005" t="s">
        <v>8219</v>
      </c>
      <c r="D1005">
        <v>4</v>
      </c>
      <c r="E1005" t="s">
        <v>8221</v>
      </c>
    </row>
    <row r="1006" spans="1:5" x14ac:dyDescent="0.2">
      <c r="A1006">
        <v>25</v>
      </c>
      <c r="B1006" t="s">
        <v>8219</v>
      </c>
      <c r="D1006">
        <v>2</v>
      </c>
      <c r="E1006" t="s">
        <v>8221</v>
      </c>
    </row>
    <row r="1007" spans="1:5" x14ac:dyDescent="0.2">
      <c r="A1007">
        <v>46</v>
      </c>
      <c r="B1007" t="s">
        <v>8219</v>
      </c>
      <c r="D1007">
        <v>0</v>
      </c>
      <c r="E1007" t="s">
        <v>8221</v>
      </c>
    </row>
    <row r="1008" spans="1:5" x14ac:dyDescent="0.2">
      <c r="A1008">
        <v>83</v>
      </c>
      <c r="B1008" t="s">
        <v>8219</v>
      </c>
      <c r="D1008">
        <v>0</v>
      </c>
      <c r="E1008" t="s">
        <v>8221</v>
      </c>
    </row>
    <row r="1009" spans="1:5" x14ac:dyDescent="0.2">
      <c r="A1009">
        <v>35</v>
      </c>
      <c r="B1009" t="s">
        <v>8219</v>
      </c>
      <c r="D1009">
        <v>14</v>
      </c>
      <c r="E1009" t="s">
        <v>8221</v>
      </c>
    </row>
    <row r="1010" spans="1:5" x14ac:dyDescent="0.2">
      <c r="A1010">
        <v>25</v>
      </c>
      <c r="B1010" t="s">
        <v>8219</v>
      </c>
      <c r="D1010">
        <v>8</v>
      </c>
      <c r="E1010" t="s">
        <v>8221</v>
      </c>
    </row>
    <row r="1011" spans="1:5" x14ac:dyDescent="0.2">
      <c r="A1011">
        <v>75</v>
      </c>
      <c r="B1011" t="s">
        <v>8219</v>
      </c>
      <c r="D1011">
        <v>0</v>
      </c>
      <c r="E1011" t="s">
        <v>8221</v>
      </c>
    </row>
    <row r="1012" spans="1:5" x14ac:dyDescent="0.2">
      <c r="A1012">
        <v>62</v>
      </c>
      <c r="B1012" t="s">
        <v>8219</v>
      </c>
      <c r="D1012">
        <v>15</v>
      </c>
      <c r="E1012" t="s">
        <v>8221</v>
      </c>
    </row>
    <row r="1013" spans="1:5" x14ac:dyDescent="0.2">
      <c r="A1013">
        <v>160</v>
      </c>
      <c r="B1013" t="s">
        <v>8219</v>
      </c>
      <c r="D1013">
        <v>33</v>
      </c>
      <c r="E1013" t="s">
        <v>8221</v>
      </c>
    </row>
    <row r="1014" spans="1:5" x14ac:dyDescent="0.2">
      <c r="A1014">
        <v>246</v>
      </c>
      <c r="B1014" t="s">
        <v>8219</v>
      </c>
      <c r="D1014">
        <v>2</v>
      </c>
      <c r="E1014" t="s">
        <v>8221</v>
      </c>
    </row>
    <row r="1015" spans="1:5" x14ac:dyDescent="0.2">
      <c r="A1015">
        <v>55</v>
      </c>
      <c r="B1015" t="s">
        <v>8219</v>
      </c>
      <c r="D1015">
        <v>6</v>
      </c>
      <c r="E1015" t="s">
        <v>8221</v>
      </c>
    </row>
    <row r="1016" spans="1:5" x14ac:dyDescent="0.2">
      <c r="A1016">
        <v>23</v>
      </c>
      <c r="B1016" t="s">
        <v>8219</v>
      </c>
      <c r="D1016">
        <v>2</v>
      </c>
      <c r="E1016" t="s">
        <v>8221</v>
      </c>
    </row>
    <row r="1017" spans="1:5" x14ac:dyDescent="0.2">
      <c r="A1017">
        <v>72</v>
      </c>
      <c r="B1017" t="s">
        <v>8219</v>
      </c>
      <c r="D1017">
        <v>0</v>
      </c>
      <c r="E1017" t="s">
        <v>8221</v>
      </c>
    </row>
    <row r="1018" spans="1:5" x14ac:dyDescent="0.2">
      <c r="A1018">
        <v>22</v>
      </c>
      <c r="B1018" t="s">
        <v>8219</v>
      </c>
      <c r="D1018">
        <v>4</v>
      </c>
      <c r="E1018" t="s">
        <v>8221</v>
      </c>
    </row>
    <row r="1019" spans="1:5" x14ac:dyDescent="0.2">
      <c r="A1019">
        <v>14</v>
      </c>
      <c r="B1019" t="s">
        <v>8219</v>
      </c>
      <c r="D1019">
        <v>1</v>
      </c>
      <c r="E1019" t="s">
        <v>8221</v>
      </c>
    </row>
    <row r="1020" spans="1:5" x14ac:dyDescent="0.2">
      <c r="A1020">
        <v>38</v>
      </c>
      <c r="B1020" t="s">
        <v>8219</v>
      </c>
      <c r="D1020">
        <v>3</v>
      </c>
      <c r="E1020" t="s">
        <v>8221</v>
      </c>
    </row>
    <row r="1021" spans="1:5" x14ac:dyDescent="0.2">
      <c r="A1021">
        <v>32</v>
      </c>
      <c r="B1021" t="s">
        <v>8219</v>
      </c>
      <c r="D1021">
        <v>4</v>
      </c>
      <c r="E1021" t="s">
        <v>8221</v>
      </c>
    </row>
    <row r="1022" spans="1:5" x14ac:dyDescent="0.2">
      <c r="A1022">
        <v>63</v>
      </c>
      <c r="B1022" t="s">
        <v>8219</v>
      </c>
      <c r="D1022">
        <v>0</v>
      </c>
      <c r="E1022" t="s">
        <v>8221</v>
      </c>
    </row>
    <row r="1023" spans="1:5" x14ac:dyDescent="0.2">
      <c r="A1023">
        <v>27</v>
      </c>
      <c r="B1023" t="s">
        <v>8219</v>
      </c>
      <c r="D1023">
        <v>4</v>
      </c>
      <c r="E1023" t="s">
        <v>8221</v>
      </c>
    </row>
    <row r="1024" spans="1:5" x14ac:dyDescent="0.2">
      <c r="A1024">
        <v>44</v>
      </c>
      <c r="B1024" t="s">
        <v>8219</v>
      </c>
      <c r="D1024">
        <v>3</v>
      </c>
      <c r="E1024" t="s">
        <v>8221</v>
      </c>
    </row>
    <row r="1025" spans="1:5" x14ac:dyDescent="0.2">
      <c r="A1025">
        <v>38</v>
      </c>
      <c r="B1025" t="s">
        <v>8219</v>
      </c>
      <c r="D1025">
        <v>34</v>
      </c>
      <c r="E1025" t="s">
        <v>8221</v>
      </c>
    </row>
    <row r="1026" spans="1:5" x14ac:dyDescent="0.2">
      <c r="A1026">
        <v>115</v>
      </c>
      <c r="B1026" t="s">
        <v>8219</v>
      </c>
      <c r="D1026">
        <v>2</v>
      </c>
      <c r="E1026" t="s">
        <v>8221</v>
      </c>
    </row>
    <row r="1027" spans="1:5" x14ac:dyDescent="0.2">
      <c r="A1027">
        <v>37</v>
      </c>
      <c r="B1027" t="s">
        <v>8219</v>
      </c>
      <c r="D1027">
        <v>33</v>
      </c>
      <c r="E1027" t="s">
        <v>8221</v>
      </c>
    </row>
    <row r="1028" spans="1:5" x14ac:dyDescent="0.2">
      <c r="A1028">
        <v>99</v>
      </c>
      <c r="B1028" t="s">
        <v>8219</v>
      </c>
      <c r="D1028">
        <v>0</v>
      </c>
      <c r="E1028" t="s">
        <v>8221</v>
      </c>
    </row>
    <row r="1029" spans="1:5" x14ac:dyDescent="0.2">
      <c r="A1029">
        <v>44</v>
      </c>
      <c r="B1029" t="s">
        <v>8219</v>
      </c>
      <c r="D1029">
        <v>0</v>
      </c>
      <c r="E1029" t="s">
        <v>8221</v>
      </c>
    </row>
    <row r="1030" spans="1:5" x14ac:dyDescent="0.2">
      <c r="A1030">
        <v>58</v>
      </c>
      <c r="B1030" t="s">
        <v>8219</v>
      </c>
      <c r="D1030">
        <v>1</v>
      </c>
      <c r="E1030" t="s">
        <v>8221</v>
      </c>
    </row>
    <row r="1031" spans="1:5" x14ac:dyDescent="0.2">
      <c r="A1031">
        <v>191</v>
      </c>
      <c r="B1031" t="s">
        <v>8219</v>
      </c>
      <c r="D1031">
        <v>13</v>
      </c>
      <c r="E1031" t="s">
        <v>8221</v>
      </c>
    </row>
    <row r="1032" spans="1:5" x14ac:dyDescent="0.2">
      <c r="A1032">
        <v>40</v>
      </c>
      <c r="B1032" t="s">
        <v>8219</v>
      </c>
      <c r="D1032">
        <v>2</v>
      </c>
      <c r="E1032" t="s">
        <v>8221</v>
      </c>
    </row>
    <row r="1033" spans="1:5" x14ac:dyDescent="0.2">
      <c r="A1033">
        <v>38</v>
      </c>
      <c r="B1033" t="s">
        <v>8219</v>
      </c>
      <c r="D1033">
        <v>36</v>
      </c>
      <c r="E1033" t="s">
        <v>8221</v>
      </c>
    </row>
    <row r="1034" spans="1:5" x14ac:dyDescent="0.2">
      <c r="A1034">
        <v>39</v>
      </c>
      <c r="B1034" t="s">
        <v>8219</v>
      </c>
      <c r="D1034">
        <v>1</v>
      </c>
      <c r="E1034" t="s">
        <v>8221</v>
      </c>
    </row>
    <row r="1035" spans="1:5" x14ac:dyDescent="0.2">
      <c r="A1035">
        <v>11</v>
      </c>
      <c r="B1035" t="s">
        <v>8219</v>
      </c>
      <c r="D1035">
        <v>15</v>
      </c>
      <c r="E1035" t="s">
        <v>8221</v>
      </c>
    </row>
    <row r="1036" spans="1:5" x14ac:dyDescent="0.2">
      <c r="A1036">
        <v>107</v>
      </c>
      <c r="B1036" t="s">
        <v>8219</v>
      </c>
      <c r="D1036">
        <v>1</v>
      </c>
      <c r="E1036" t="s">
        <v>8221</v>
      </c>
    </row>
    <row r="1037" spans="1:5" x14ac:dyDescent="0.2">
      <c r="A1037">
        <v>147</v>
      </c>
      <c r="B1037" t="s">
        <v>8219</v>
      </c>
      <c r="D1037">
        <v>0</v>
      </c>
      <c r="E1037" t="s">
        <v>8221</v>
      </c>
    </row>
    <row r="1038" spans="1:5" x14ac:dyDescent="0.2">
      <c r="A1038">
        <v>36</v>
      </c>
      <c r="B1038" t="s">
        <v>8219</v>
      </c>
      <c r="D1038">
        <v>1</v>
      </c>
      <c r="E1038" t="s">
        <v>8221</v>
      </c>
    </row>
    <row r="1039" spans="1:5" x14ac:dyDescent="0.2">
      <c r="A1039">
        <v>92</v>
      </c>
      <c r="B1039" t="s">
        <v>8219</v>
      </c>
      <c r="D1039">
        <v>0</v>
      </c>
      <c r="E1039" t="s">
        <v>8221</v>
      </c>
    </row>
    <row r="1040" spans="1:5" x14ac:dyDescent="0.2">
      <c r="A1040">
        <v>35</v>
      </c>
      <c r="B1040" t="s">
        <v>8219</v>
      </c>
      <c r="D1040">
        <v>0</v>
      </c>
      <c r="E1040" t="s">
        <v>8221</v>
      </c>
    </row>
    <row r="1041" spans="1:5" x14ac:dyDescent="0.2">
      <c r="A1041">
        <v>17</v>
      </c>
      <c r="B1041" t="s">
        <v>8219</v>
      </c>
      <c r="D1041">
        <v>1</v>
      </c>
      <c r="E1041" t="s">
        <v>8221</v>
      </c>
    </row>
    <row r="1042" spans="1:5" x14ac:dyDescent="0.2">
      <c r="A1042">
        <v>22</v>
      </c>
      <c r="B1042" t="s">
        <v>8219</v>
      </c>
      <c r="D1042">
        <v>39</v>
      </c>
      <c r="E1042" t="s">
        <v>8221</v>
      </c>
    </row>
    <row r="1043" spans="1:5" x14ac:dyDescent="0.2">
      <c r="A1043">
        <v>69</v>
      </c>
      <c r="B1043" t="s">
        <v>8219</v>
      </c>
      <c r="D1043">
        <v>0</v>
      </c>
      <c r="E1043" t="s">
        <v>8221</v>
      </c>
    </row>
    <row r="1044" spans="1:5" x14ac:dyDescent="0.2">
      <c r="A1044">
        <v>13</v>
      </c>
      <c r="B1044" t="s">
        <v>8219</v>
      </c>
      <c r="D1044">
        <v>0</v>
      </c>
      <c r="E1044" t="s">
        <v>8221</v>
      </c>
    </row>
    <row r="1045" spans="1:5" x14ac:dyDescent="0.2">
      <c r="A1045">
        <v>58</v>
      </c>
      <c r="B1045" t="s">
        <v>8219</v>
      </c>
      <c r="D1045">
        <v>3</v>
      </c>
      <c r="E1045" t="s">
        <v>8221</v>
      </c>
    </row>
    <row r="1046" spans="1:5" x14ac:dyDescent="0.2">
      <c r="A1046">
        <v>44</v>
      </c>
      <c r="B1046" t="s">
        <v>8219</v>
      </c>
      <c r="D1046">
        <v>1</v>
      </c>
      <c r="E1046" t="s">
        <v>8221</v>
      </c>
    </row>
    <row r="1047" spans="1:5" x14ac:dyDescent="0.2">
      <c r="A1047">
        <v>83</v>
      </c>
      <c r="B1047" t="s">
        <v>8219</v>
      </c>
      <c r="D1047">
        <v>13</v>
      </c>
      <c r="E1047" t="s">
        <v>8221</v>
      </c>
    </row>
    <row r="1048" spans="1:5" x14ac:dyDescent="0.2">
      <c r="A1048">
        <v>117</v>
      </c>
      <c r="B1048" t="s">
        <v>8219</v>
      </c>
      <c r="D1048">
        <v>0</v>
      </c>
      <c r="E1048" t="s">
        <v>8221</v>
      </c>
    </row>
    <row r="1049" spans="1:5" x14ac:dyDescent="0.2">
      <c r="A1049">
        <v>32</v>
      </c>
      <c r="B1049" t="s">
        <v>8219</v>
      </c>
      <c r="D1049">
        <v>6</v>
      </c>
      <c r="E1049" t="s">
        <v>8221</v>
      </c>
    </row>
    <row r="1050" spans="1:5" x14ac:dyDescent="0.2">
      <c r="A1050">
        <v>8</v>
      </c>
      <c r="B1050" t="s">
        <v>8219</v>
      </c>
      <c r="D1050">
        <v>0</v>
      </c>
      <c r="E1050" t="s">
        <v>8221</v>
      </c>
    </row>
    <row r="1051" spans="1:5" x14ac:dyDescent="0.2">
      <c r="A1051">
        <v>340</v>
      </c>
      <c r="B1051" t="s">
        <v>8219</v>
      </c>
      <c r="D1051">
        <v>14</v>
      </c>
      <c r="E1051" t="s">
        <v>8221</v>
      </c>
    </row>
    <row r="1052" spans="1:5" x14ac:dyDescent="0.2">
      <c r="A1052">
        <v>7</v>
      </c>
      <c r="B1052" t="s">
        <v>8219</v>
      </c>
      <c r="D1052">
        <v>5</v>
      </c>
      <c r="E1052" t="s">
        <v>8221</v>
      </c>
    </row>
    <row r="1053" spans="1:5" x14ac:dyDescent="0.2">
      <c r="A1053">
        <v>19</v>
      </c>
      <c r="B1053" t="s">
        <v>8219</v>
      </c>
      <c r="D1053">
        <v>6</v>
      </c>
      <c r="E1053" t="s">
        <v>8221</v>
      </c>
    </row>
    <row r="1054" spans="1:5" x14ac:dyDescent="0.2">
      <c r="A1054">
        <v>47</v>
      </c>
      <c r="B1054" t="s">
        <v>8219</v>
      </c>
      <c r="D1054">
        <v>15</v>
      </c>
      <c r="E1054" t="s">
        <v>8221</v>
      </c>
    </row>
    <row r="1055" spans="1:5" x14ac:dyDescent="0.2">
      <c r="A1055">
        <v>13</v>
      </c>
      <c r="B1055" t="s">
        <v>8219</v>
      </c>
      <c r="D1055">
        <v>0</v>
      </c>
      <c r="E1055" t="s">
        <v>8221</v>
      </c>
    </row>
    <row r="1056" spans="1:5" x14ac:dyDescent="0.2">
      <c r="A1056">
        <v>90</v>
      </c>
      <c r="B1056" t="s">
        <v>8219</v>
      </c>
      <c r="D1056">
        <v>1</v>
      </c>
      <c r="E1056" t="s">
        <v>8221</v>
      </c>
    </row>
    <row r="1057" spans="1:5" x14ac:dyDescent="0.2">
      <c r="A1057">
        <v>63</v>
      </c>
      <c r="B1057" t="s">
        <v>8219</v>
      </c>
      <c r="D1057">
        <v>9</v>
      </c>
      <c r="E1057" t="s">
        <v>8221</v>
      </c>
    </row>
    <row r="1058" spans="1:5" x14ac:dyDescent="0.2">
      <c r="A1058">
        <v>26</v>
      </c>
      <c r="B1058" t="s">
        <v>8219</v>
      </c>
      <c r="D1058">
        <v>3</v>
      </c>
      <c r="E1058" t="s">
        <v>8221</v>
      </c>
    </row>
    <row r="1059" spans="1:5" x14ac:dyDescent="0.2">
      <c r="A1059">
        <v>71</v>
      </c>
      <c r="B1059" t="s">
        <v>8219</v>
      </c>
      <c r="D1059">
        <v>3</v>
      </c>
      <c r="E1059" t="s">
        <v>8221</v>
      </c>
    </row>
    <row r="1060" spans="1:5" x14ac:dyDescent="0.2">
      <c r="A1060">
        <v>38</v>
      </c>
      <c r="B1060" t="s">
        <v>8219</v>
      </c>
      <c r="D1060">
        <v>1</v>
      </c>
      <c r="E1060" t="s">
        <v>8221</v>
      </c>
    </row>
    <row r="1061" spans="1:5" x14ac:dyDescent="0.2">
      <c r="A1061">
        <v>859</v>
      </c>
      <c r="B1061" t="s">
        <v>8219</v>
      </c>
      <c r="D1061">
        <v>3</v>
      </c>
      <c r="E1061" t="s">
        <v>8221</v>
      </c>
    </row>
    <row r="1062" spans="1:5" x14ac:dyDescent="0.2">
      <c r="A1062">
        <v>21</v>
      </c>
      <c r="B1062" t="s">
        <v>8219</v>
      </c>
      <c r="D1062">
        <v>0</v>
      </c>
      <c r="E1062" t="s">
        <v>8221</v>
      </c>
    </row>
    <row r="1063" spans="1:5" x14ac:dyDescent="0.2">
      <c r="A1063">
        <v>78</v>
      </c>
      <c r="B1063" t="s">
        <v>8219</v>
      </c>
      <c r="D1063">
        <v>2</v>
      </c>
      <c r="E1063" t="s">
        <v>8221</v>
      </c>
    </row>
    <row r="1064" spans="1:5" x14ac:dyDescent="0.2">
      <c r="A1064">
        <v>53</v>
      </c>
      <c r="B1064" t="s">
        <v>8219</v>
      </c>
      <c r="D1064">
        <v>10</v>
      </c>
      <c r="E1064" t="s">
        <v>8221</v>
      </c>
    </row>
    <row r="1065" spans="1:5" x14ac:dyDescent="0.2">
      <c r="A1065">
        <v>356</v>
      </c>
      <c r="B1065" t="s">
        <v>8219</v>
      </c>
      <c r="D1065">
        <v>60</v>
      </c>
      <c r="E1065" t="s">
        <v>8221</v>
      </c>
    </row>
    <row r="1066" spans="1:5" x14ac:dyDescent="0.2">
      <c r="A1066">
        <v>279</v>
      </c>
      <c r="B1066" t="s">
        <v>8219</v>
      </c>
      <c r="D1066">
        <v>5</v>
      </c>
      <c r="E1066" t="s">
        <v>8221</v>
      </c>
    </row>
    <row r="1067" spans="1:5" x14ac:dyDescent="0.2">
      <c r="A1067">
        <v>266</v>
      </c>
      <c r="B1067" t="s">
        <v>8219</v>
      </c>
      <c r="D1067">
        <v>9</v>
      </c>
      <c r="E1067" t="s">
        <v>8221</v>
      </c>
    </row>
    <row r="1068" spans="1:5" x14ac:dyDescent="0.2">
      <c r="A1068">
        <v>623</v>
      </c>
      <c r="B1068" t="s">
        <v>8219</v>
      </c>
      <c r="D1068">
        <v>13</v>
      </c>
      <c r="E1068" t="s">
        <v>8221</v>
      </c>
    </row>
    <row r="1069" spans="1:5" x14ac:dyDescent="0.2">
      <c r="A1069">
        <v>392</v>
      </c>
      <c r="B1069" t="s">
        <v>8219</v>
      </c>
      <c r="D1069">
        <v>0</v>
      </c>
      <c r="E1069" t="s">
        <v>8221</v>
      </c>
    </row>
    <row r="1070" spans="1:5" x14ac:dyDescent="0.2">
      <c r="A1070">
        <v>3562</v>
      </c>
      <c r="B1070" t="s">
        <v>8219</v>
      </c>
      <c r="D1070">
        <v>8</v>
      </c>
      <c r="E1070" t="s">
        <v>8221</v>
      </c>
    </row>
    <row r="1071" spans="1:5" x14ac:dyDescent="0.2">
      <c r="A1071">
        <v>514</v>
      </c>
      <c r="B1071" t="s">
        <v>8219</v>
      </c>
      <c r="D1071">
        <v>3</v>
      </c>
      <c r="E1071" t="s">
        <v>8221</v>
      </c>
    </row>
    <row r="1072" spans="1:5" x14ac:dyDescent="0.2">
      <c r="A1072">
        <v>88</v>
      </c>
      <c r="B1072" t="s">
        <v>8219</v>
      </c>
      <c r="D1072">
        <v>3</v>
      </c>
      <c r="E1072" t="s">
        <v>8221</v>
      </c>
    </row>
    <row r="1073" spans="1:5" x14ac:dyDescent="0.2">
      <c r="A1073">
        <v>537</v>
      </c>
      <c r="B1073" t="s">
        <v>8219</v>
      </c>
      <c r="D1073">
        <v>0</v>
      </c>
      <c r="E1073" t="s">
        <v>8221</v>
      </c>
    </row>
    <row r="1074" spans="1:5" x14ac:dyDescent="0.2">
      <c r="A1074">
        <v>25</v>
      </c>
      <c r="B1074" t="s">
        <v>8219</v>
      </c>
      <c r="D1074">
        <v>6</v>
      </c>
      <c r="E1074" t="s">
        <v>8221</v>
      </c>
    </row>
    <row r="1075" spans="1:5" x14ac:dyDescent="0.2">
      <c r="A1075">
        <v>3238</v>
      </c>
      <c r="B1075" t="s">
        <v>8219</v>
      </c>
      <c r="D1075">
        <v>4</v>
      </c>
      <c r="E1075" t="s">
        <v>8221</v>
      </c>
    </row>
    <row r="1076" spans="1:5" x14ac:dyDescent="0.2">
      <c r="A1076">
        <v>897</v>
      </c>
      <c r="B1076" t="s">
        <v>8219</v>
      </c>
      <c r="D1076">
        <v>1</v>
      </c>
      <c r="E1076" t="s">
        <v>8221</v>
      </c>
    </row>
    <row r="1077" spans="1:5" x14ac:dyDescent="0.2">
      <c r="A1077">
        <v>878</v>
      </c>
      <c r="B1077" t="s">
        <v>8219</v>
      </c>
      <c r="D1077">
        <v>29</v>
      </c>
      <c r="E1077" t="s">
        <v>8221</v>
      </c>
    </row>
    <row r="1078" spans="1:5" x14ac:dyDescent="0.2">
      <c r="A1078">
        <v>115</v>
      </c>
      <c r="B1078" t="s">
        <v>8219</v>
      </c>
      <c r="D1078">
        <v>0</v>
      </c>
      <c r="E1078" t="s">
        <v>8221</v>
      </c>
    </row>
    <row r="1079" spans="1:5" x14ac:dyDescent="0.2">
      <c r="A1079">
        <v>234</v>
      </c>
      <c r="B1079" t="s">
        <v>8219</v>
      </c>
      <c r="D1079">
        <v>4</v>
      </c>
      <c r="E1079" t="s">
        <v>8221</v>
      </c>
    </row>
    <row r="1080" spans="1:5" x14ac:dyDescent="0.2">
      <c r="A1080">
        <v>4330</v>
      </c>
      <c r="B1080" t="s">
        <v>8219</v>
      </c>
      <c r="D1080">
        <v>5</v>
      </c>
      <c r="E1080" t="s">
        <v>8221</v>
      </c>
    </row>
    <row r="1081" spans="1:5" x14ac:dyDescent="0.2">
      <c r="A1081">
        <v>651</v>
      </c>
      <c r="B1081" t="s">
        <v>8219</v>
      </c>
      <c r="D1081">
        <v>4</v>
      </c>
      <c r="E1081" t="s">
        <v>8221</v>
      </c>
    </row>
    <row r="1082" spans="1:5" x14ac:dyDescent="0.2">
      <c r="A1082">
        <v>251</v>
      </c>
      <c r="B1082" t="s">
        <v>8219</v>
      </c>
      <c r="D1082">
        <v>5</v>
      </c>
      <c r="E1082" t="s">
        <v>8221</v>
      </c>
    </row>
    <row r="1083" spans="1:5" x14ac:dyDescent="0.2">
      <c r="A1083">
        <v>263</v>
      </c>
      <c r="B1083" t="s">
        <v>8219</v>
      </c>
      <c r="D1083">
        <v>1</v>
      </c>
      <c r="E1083" t="s">
        <v>8221</v>
      </c>
    </row>
    <row r="1084" spans="1:5" x14ac:dyDescent="0.2">
      <c r="A1084">
        <v>28</v>
      </c>
      <c r="B1084" t="s">
        <v>8219</v>
      </c>
      <c r="D1084">
        <v>1</v>
      </c>
      <c r="E1084" t="s">
        <v>8221</v>
      </c>
    </row>
    <row r="1085" spans="1:5" x14ac:dyDescent="0.2">
      <c r="A1085">
        <v>721</v>
      </c>
      <c r="B1085" t="s">
        <v>8219</v>
      </c>
      <c r="D1085">
        <v>0</v>
      </c>
      <c r="E1085" t="s">
        <v>8221</v>
      </c>
    </row>
    <row r="1086" spans="1:5" x14ac:dyDescent="0.2">
      <c r="A1086">
        <v>50</v>
      </c>
      <c r="B1086" t="s">
        <v>8219</v>
      </c>
      <c r="D1086">
        <v>14</v>
      </c>
      <c r="E1086" t="s">
        <v>8221</v>
      </c>
    </row>
    <row r="1087" spans="1:5" x14ac:dyDescent="0.2">
      <c r="A1087">
        <v>73</v>
      </c>
      <c r="B1087" t="s">
        <v>8219</v>
      </c>
      <c r="D1087">
        <v>3</v>
      </c>
      <c r="E1087" t="s">
        <v>8221</v>
      </c>
    </row>
    <row r="1088" spans="1:5" x14ac:dyDescent="0.2">
      <c r="A1088">
        <v>27</v>
      </c>
      <c r="B1088" t="s">
        <v>8219</v>
      </c>
      <c r="D1088">
        <v>10</v>
      </c>
      <c r="E1088" t="s">
        <v>8221</v>
      </c>
    </row>
    <row r="1089" spans="1:5" x14ac:dyDescent="0.2">
      <c r="A1089">
        <v>34</v>
      </c>
      <c r="B1089" t="s">
        <v>8219</v>
      </c>
      <c r="D1089">
        <v>17</v>
      </c>
      <c r="E1089" t="s">
        <v>8221</v>
      </c>
    </row>
    <row r="1090" spans="1:5" x14ac:dyDescent="0.2">
      <c r="A1090">
        <v>7</v>
      </c>
      <c r="B1090" t="s">
        <v>8219</v>
      </c>
      <c r="D1090">
        <v>2</v>
      </c>
      <c r="E1090" t="s">
        <v>8221</v>
      </c>
    </row>
    <row r="1091" spans="1:5" x14ac:dyDescent="0.2">
      <c r="A1091">
        <v>24</v>
      </c>
      <c r="B1091" t="s">
        <v>8219</v>
      </c>
      <c r="D1091">
        <v>0</v>
      </c>
      <c r="E1091" t="s">
        <v>8221</v>
      </c>
    </row>
    <row r="1092" spans="1:5" x14ac:dyDescent="0.2">
      <c r="A1092">
        <v>15</v>
      </c>
      <c r="B1092" t="s">
        <v>8219</v>
      </c>
      <c r="D1092">
        <v>4</v>
      </c>
      <c r="E1092" t="s">
        <v>8221</v>
      </c>
    </row>
    <row r="1093" spans="1:5" x14ac:dyDescent="0.2">
      <c r="A1093">
        <v>72</v>
      </c>
      <c r="B1093" t="s">
        <v>8219</v>
      </c>
      <c r="D1093">
        <v>12</v>
      </c>
      <c r="E1093" t="s">
        <v>8221</v>
      </c>
    </row>
    <row r="1094" spans="1:5" x14ac:dyDescent="0.2">
      <c r="A1094">
        <v>120</v>
      </c>
      <c r="B1094" t="s">
        <v>8219</v>
      </c>
      <c r="D1094">
        <v>3</v>
      </c>
      <c r="E1094" t="s">
        <v>8221</v>
      </c>
    </row>
    <row r="1095" spans="1:5" x14ac:dyDescent="0.2">
      <c r="A1095">
        <v>123</v>
      </c>
      <c r="B1095" t="s">
        <v>8219</v>
      </c>
      <c r="D1095">
        <v>12</v>
      </c>
      <c r="E1095" t="s">
        <v>8221</v>
      </c>
    </row>
    <row r="1096" spans="1:5" x14ac:dyDescent="0.2">
      <c r="A1096">
        <v>1</v>
      </c>
      <c r="B1096" t="s">
        <v>8219</v>
      </c>
      <c r="D1096">
        <v>0</v>
      </c>
      <c r="E1096" t="s">
        <v>8221</v>
      </c>
    </row>
    <row r="1097" spans="1:5" x14ac:dyDescent="0.2">
      <c r="A1097">
        <v>24</v>
      </c>
      <c r="B1097" t="s">
        <v>8219</v>
      </c>
      <c r="D1097">
        <v>7</v>
      </c>
      <c r="E1097" t="s">
        <v>8221</v>
      </c>
    </row>
    <row r="1098" spans="1:5" x14ac:dyDescent="0.2">
      <c r="A1098">
        <v>33</v>
      </c>
      <c r="B1098" t="s">
        <v>8219</v>
      </c>
      <c r="D1098">
        <v>2</v>
      </c>
      <c r="E1098" t="s">
        <v>8221</v>
      </c>
    </row>
    <row r="1099" spans="1:5" x14ac:dyDescent="0.2">
      <c r="A1099">
        <v>14</v>
      </c>
      <c r="B1099" t="s">
        <v>8219</v>
      </c>
      <c r="D1099">
        <v>1</v>
      </c>
      <c r="E1099" t="s">
        <v>8221</v>
      </c>
    </row>
    <row r="1100" spans="1:5" x14ac:dyDescent="0.2">
      <c r="A1100">
        <v>9</v>
      </c>
      <c r="B1100" t="s">
        <v>8219</v>
      </c>
      <c r="D1100">
        <v>4</v>
      </c>
      <c r="E1100" t="s">
        <v>8221</v>
      </c>
    </row>
    <row r="1101" spans="1:5" x14ac:dyDescent="0.2">
      <c r="A1101">
        <v>76</v>
      </c>
      <c r="B1101" t="s">
        <v>8219</v>
      </c>
      <c r="D1101">
        <v>4</v>
      </c>
      <c r="E1101" t="s">
        <v>8221</v>
      </c>
    </row>
    <row r="1102" spans="1:5" x14ac:dyDescent="0.2">
      <c r="A1102">
        <v>19</v>
      </c>
      <c r="B1102" t="s">
        <v>8219</v>
      </c>
      <c r="D1102">
        <v>17</v>
      </c>
      <c r="E1102" t="s">
        <v>8221</v>
      </c>
    </row>
    <row r="1103" spans="1:5" x14ac:dyDescent="0.2">
      <c r="A1103">
        <v>69</v>
      </c>
      <c r="B1103" t="s">
        <v>8219</v>
      </c>
      <c r="D1103">
        <v>7</v>
      </c>
      <c r="E1103" t="s">
        <v>8221</v>
      </c>
    </row>
    <row r="1104" spans="1:5" x14ac:dyDescent="0.2">
      <c r="A1104">
        <v>218</v>
      </c>
      <c r="B1104" t="s">
        <v>8219</v>
      </c>
      <c r="D1104">
        <v>2</v>
      </c>
      <c r="E1104" t="s">
        <v>8221</v>
      </c>
    </row>
    <row r="1105" spans="1:5" x14ac:dyDescent="0.2">
      <c r="A1105">
        <v>30</v>
      </c>
      <c r="B1105" t="s">
        <v>8219</v>
      </c>
      <c r="D1105">
        <v>5</v>
      </c>
      <c r="E1105" t="s">
        <v>8221</v>
      </c>
    </row>
    <row r="1106" spans="1:5" x14ac:dyDescent="0.2">
      <c r="A1106">
        <v>100</v>
      </c>
      <c r="B1106" t="s">
        <v>8219</v>
      </c>
      <c r="D1106">
        <v>1</v>
      </c>
      <c r="E1106" t="s">
        <v>8221</v>
      </c>
    </row>
    <row r="1107" spans="1:5" x14ac:dyDescent="0.2">
      <c r="A1107">
        <v>296</v>
      </c>
      <c r="B1107" t="s">
        <v>8219</v>
      </c>
      <c r="D1107">
        <v>1</v>
      </c>
      <c r="E1107" t="s">
        <v>8221</v>
      </c>
    </row>
    <row r="1108" spans="1:5" x14ac:dyDescent="0.2">
      <c r="A1108">
        <v>1204</v>
      </c>
      <c r="B1108" t="s">
        <v>8219</v>
      </c>
      <c r="D1108">
        <v>14</v>
      </c>
      <c r="E1108" t="s">
        <v>8221</v>
      </c>
    </row>
    <row r="1109" spans="1:5" x14ac:dyDescent="0.2">
      <c r="A1109">
        <v>321</v>
      </c>
      <c r="B1109" t="s">
        <v>8219</v>
      </c>
      <c r="D1109">
        <v>26</v>
      </c>
      <c r="E1109" t="s">
        <v>8221</v>
      </c>
    </row>
    <row r="1110" spans="1:5" x14ac:dyDescent="0.2">
      <c r="A1110">
        <v>301</v>
      </c>
      <c r="B1110" t="s">
        <v>8219</v>
      </c>
      <c r="D1110">
        <v>2</v>
      </c>
      <c r="E1110" t="s">
        <v>8221</v>
      </c>
    </row>
    <row r="1111" spans="1:5" x14ac:dyDescent="0.2">
      <c r="A1111">
        <v>144</v>
      </c>
      <c r="B1111" t="s">
        <v>8219</v>
      </c>
      <c r="D1111">
        <v>1</v>
      </c>
      <c r="E1111" t="s">
        <v>8221</v>
      </c>
    </row>
    <row r="1112" spans="1:5" x14ac:dyDescent="0.2">
      <c r="A1112">
        <v>539</v>
      </c>
      <c r="B1112" t="s">
        <v>8219</v>
      </c>
      <c r="D1112">
        <v>3</v>
      </c>
      <c r="E1112" t="s">
        <v>8221</v>
      </c>
    </row>
    <row r="1113" spans="1:5" x14ac:dyDescent="0.2">
      <c r="A1113">
        <v>498</v>
      </c>
      <c r="B1113" t="s">
        <v>8219</v>
      </c>
      <c r="D1113">
        <v>7</v>
      </c>
      <c r="E1113" t="s">
        <v>8221</v>
      </c>
    </row>
    <row r="1114" spans="1:5" x14ac:dyDescent="0.2">
      <c r="A1114">
        <v>1113</v>
      </c>
      <c r="B1114" t="s">
        <v>8219</v>
      </c>
      <c r="D1114">
        <v>9</v>
      </c>
      <c r="E1114" t="s">
        <v>8221</v>
      </c>
    </row>
    <row r="1115" spans="1:5" x14ac:dyDescent="0.2">
      <c r="A1115">
        <v>988</v>
      </c>
      <c r="B1115" t="s">
        <v>8219</v>
      </c>
      <c r="D1115">
        <v>20</v>
      </c>
      <c r="E1115" t="s">
        <v>8221</v>
      </c>
    </row>
    <row r="1116" spans="1:5" x14ac:dyDescent="0.2">
      <c r="A1116">
        <v>391</v>
      </c>
      <c r="B1116" t="s">
        <v>8219</v>
      </c>
      <c r="D1116">
        <v>6</v>
      </c>
      <c r="E1116" t="s">
        <v>8221</v>
      </c>
    </row>
    <row r="1117" spans="1:5" x14ac:dyDescent="0.2">
      <c r="A1117">
        <v>28</v>
      </c>
      <c r="B1117" t="s">
        <v>8219</v>
      </c>
      <c r="D1117">
        <v>13</v>
      </c>
      <c r="E1117" t="s">
        <v>8221</v>
      </c>
    </row>
    <row r="1118" spans="1:5" x14ac:dyDescent="0.2">
      <c r="A1118">
        <v>147</v>
      </c>
      <c r="B1118" t="s">
        <v>8219</v>
      </c>
      <c r="D1118">
        <v>1</v>
      </c>
      <c r="E1118" t="s">
        <v>8221</v>
      </c>
    </row>
    <row r="1119" spans="1:5" x14ac:dyDescent="0.2">
      <c r="A1119">
        <v>680</v>
      </c>
      <c r="B1119" t="s">
        <v>8219</v>
      </c>
      <c r="D1119">
        <v>202</v>
      </c>
      <c r="E1119" t="s">
        <v>8221</v>
      </c>
    </row>
    <row r="1120" spans="1:5" x14ac:dyDescent="0.2">
      <c r="A1120">
        <v>983</v>
      </c>
      <c r="B1120" t="s">
        <v>8219</v>
      </c>
      <c r="D1120">
        <v>0</v>
      </c>
      <c r="E1120" t="s">
        <v>8221</v>
      </c>
    </row>
    <row r="1121" spans="1:5" x14ac:dyDescent="0.2">
      <c r="A1121">
        <v>79</v>
      </c>
      <c r="B1121" t="s">
        <v>8219</v>
      </c>
      <c r="D1121">
        <v>1</v>
      </c>
      <c r="E1121" t="s">
        <v>8221</v>
      </c>
    </row>
    <row r="1122" spans="1:5" x14ac:dyDescent="0.2">
      <c r="A1122">
        <v>426</v>
      </c>
      <c r="B1122" t="s">
        <v>8219</v>
      </c>
      <c r="D1122">
        <v>0</v>
      </c>
      <c r="E1122" t="s">
        <v>8221</v>
      </c>
    </row>
    <row r="1123" spans="1:5" x14ac:dyDescent="0.2">
      <c r="A1123">
        <v>96</v>
      </c>
      <c r="B1123" t="s">
        <v>8219</v>
      </c>
      <c r="D1123">
        <v>2</v>
      </c>
      <c r="E1123" t="s">
        <v>8221</v>
      </c>
    </row>
    <row r="1124" spans="1:5" x14ac:dyDescent="0.2">
      <c r="A1124">
        <v>163</v>
      </c>
      <c r="B1124" t="s">
        <v>8219</v>
      </c>
      <c r="D1124">
        <v>13</v>
      </c>
      <c r="E1124" t="s">
        <v>8221</v>
      </c>
    </row>
    <row r="1125" spans="1:5" x14ac:dyDescent="0.2">
      <c r="A1125">
        <v>2525</v>
      </c>
      <c r="B1125" t="s">
        <v>8219</v>
      </c>
      <c r="D1125">
        <v>9</v>
      </c>
      <c r="E1125" t="s">
        <v>8221</v>
      </c>
    </row>
    <row r="1126" spans="1:5" x14ac:dyDescent="0.2">
      <c r="A1126">
        <v>2035</v>
      </c>
      <c r="B1126" t="s">
        <v>8219</v>
      </c>
      <c r="D1126">
        <v>2</v>
      </c>
      <c r="E1126" t="s">
        <v>8221</v>
      </c>
    </row>
    <row r="1127" spans="1:5" x14ac:dyDescent="0.2">
      <c r="A1127">
        <v>290</v>
      </c>
      <c r="B1127" t="s">
        <v>8219</v>
      </c>
      <c r="D1127">
        <v>0</v>
      </c>
      <c r="E1127" t="s">
        <v>8221</v>
      </c>
    </row>
    <row r="1128" spans="1:5" x14ac:dyDescent="0.2">
      <c r="A1128">
        <v>1980</v>
      </c>
      <c r="B1128" t="s">
        <v>8219</v>
      </c>
      <c r="D1128">
        <v>35</v>
      </c>
      <c r="E1128" t="s">
        <v>8221</v>
      </c>
    </row>
    <row r="1129" spans="1:5" x14ac:dyDescent="0.2">
      <c r="A1129">
        <v>57</v>
      </c>
      <c r="B1129" t="s">
        <v>8219</v>
      </c>
      <c r="D1129">
        <v>2</v>
      </c>
      <c r="E1129" t="s">
        <v>8221</v>
      </c>
    </row>
    <row r="1130" spans="1:5" x14ac:dyDescent="0.2">
      <c r="A1130">
        <v>380</v>
      </c>
      <c r="B1130" t="s">
        <v>8219</v>
      </c>
      <c r="D1130">
        <v>3</v>
      </c>
      <c r="E1130" t="s">
        <v>8221</v>
      </c>
    </row>
    <row r="1131" spans="1:5" x14ac:dyDescent="0.2">
      <c r="A1131">
        <v>128</v>
      </c>
      <c r="B1131" t="s">
        <v>8219</v>
      </c>
      <c r="D1131">
        <v>0</v>
      </c>
      <c r="E1131" t="s">
        <v>8221</v>
      </c>
    </row>
    <row r="1132" spans="1:5" x14ac:dyDescent="0.2">
      <c r="A1132">
        <v>180</v>
      </c>
      <c r="B1132" t="s">
        <v>8219</v>
      </c>
      <c r="D1132">
        <v>1</v>
      </c>
      <c r="E1132" t="s">
        <v>8221</v>
      </c>
    </row>
    <row r="1133" spans="1:5" x14ac:dyDescent="0.2">
      <c r="A1133">
        <v>571</v>
      </c>
      <c r="B1133" t="s">
        <v>8219</v>
      </c>
      <c r="D1133">
        <v>0</v>
      </c>
      <c r="E1133" t="s">
        <v>8221</v>
      </c>
    </row>
    <row r="1134" spans="1:5" x14ac:dyDescent="0.2">
      <c r="A1134">
        <v>480</v>
      </c>
      <c r="B1134" t="s">
        <v>8219</v>
      </c>
      <c r="D1134">
        <v>0</v>
      </c>
      <c r="E1134" t="s">
        <v>8221</v>
      </c>
    </row>
    <row r="1135" spans="1:5" x14ac:dyDescent="0.2">
      <c r="A1135">
        <v>249</v>
      </c>
      <c r="B1135" t="s">
        <v>8219</v>
      </c>
      <c r="D1135">
        <v>3</v>
      </c>
      <c r="E1135" t="s">
        <v>8221</v>
      </c>
    </row>
    <row r="1136" spans="1:5" x14ac:dyDescent="0.2">
      <c r="A1136">
        <v>84</v>
      </c>
      <c r="B1136" t="s">
        <v>8219</v>
      </c>
      <c r="D1136">
        <v>11</v>
      </c>
      <c r="E1136" t="s">
        <v>8221</v>
      </c>
    </row>
    <row r="1137" spans="1:5" x14ac:dyDescent="0.2">
      <c r="A1137">
        <v>197</v>
      </c>
      <c r="B1137" t="s">
        <v>8219</v>
      </c>
      <c r="D1137">
        <v>6</v>
      </c>
      <c r="E1137" t="s">
        <v>8221</v>
      </c>
    </row>
    <row r="1138" spans="1:5" x14ac:dyDescent="0.2">
      <c r="A1138">
        <v>271</v>
      </c>
      <c r="B1138" t="s">
        <v>8219</v>
      </c>
      <c r="D1138">
        <v>0</v>
      </c>
      <c r="E1138" t="s">
        <v>8221</v>
      </c>
    </row>
    <row r="1139" spans="1:5" x14ac:dyDescent="0.2">
      <c r="A1139">
        <v>50</v>
      </c>
      <c r="B1139" t="s">
        <v>8219</v>
      </c>
      <c r="D1139">
        <v>67</v>
      </c>
      <c r="E1139" t="s">
        <v>8221</v>
      </c>
    </row>
    <row r="1140" spans="1:5" x14ac:dyDescent="0.2">
      <c r="A1140">
        <v>169</v>
      </c>
      <c r="B1140" t="s">
        <v>8219</v>
      </c>
      <c r="D1140">
        <v>23</v>
      </c>
      <c r="E1140" t="s">
        <v>8221</v>
      </c>
    </row>
    <row r="1141" spans="1:5" x14ac:dyDescent="0.2">
      <c r="A1141">
        <v>205</v>
      </c>
      <c r="B1141" t="s">
        <v>8219</v>
      </c>
      <c r="D1141">
        <v>72</v>
      </c>
      <c r="E1141" t="s">
        <v>8221</v>
      </c>
    </row>
    <row r="1142" spans="1:5" x14ac:dyDescent="0.2">
      <c r="A1142">
        <v>206</v>
      </c>
      <c r="B1142" t="s">
        <v>8219</v>
      </c>
      <c r="D1142">
        <v>2</v>
      </c>
      <c r="E1142" t="s">
        <v>8221</v>
      </c>
    </row>
    <row r="1143" spans="1:5" x14ac:dyDescent="0.2">
      <c r="A1143">
        <v>84</v>
      </c>
      <c r="B1143" t="s">
        <v>8219</v>
      </c>
      <c r="D1143">
        <v>15</v>
      </c>
      <c r="E1143" t="s">
        <v>8221</v>
      </c>
    </row>
    <row r="1144" spans="1:5" x14ac:dyDescent="0.2">
      <c r="A1144">
        <v>210</v>
      </c>
      <c r="B1144" t="s">
        <v>8219</v>
      </c>
      <c r="D1144">
        <v>1</v>
      </c>
      <c r="E1144" t="s">
        <v>8221</v>
      </c>
    </row>
    <row r="1145" spans="1:5" x14ac:dyDescent="0.2">
      <c r="A1145">
        <v>181</v>
      </c>
      <c r="B1145" t="s">
        <v>8219</v>
      </c>
      <c r="D1145">
        <v>2</v>
      </c>
      <c r="E1145" t="s">
        <v>8221</v>
      </c>
    </row>
    <row r="1146" spans="1:5" x14ac:dyDescent="0.2">
      <c r="A1146">
        <v>60</v>
      </c>
      <c r="B1146" t="s">
        <v>8219</v>
      </c>
      <c r="D1146">
        <v>7</v>
      </c>
      <c r="E1146" t="s">
        <v>8221</v>
      </c>
    </row>
    <row r="1147" spans="1:5" x14ac:dyDescent="0.2">
      <c r="A1147">
        <v>445</v>
      </c>
      <c r="B1147" t="s">
        <v>8219</v>
      </c>
      <c r="D1147">
        <v>16</v>
      </c>
      <c r="E1147" t="s">
        <v>8221</v>
      </c>
    </row>
    <row r="1148" spans="1:5" x14ac:dyDescent="0.2">
      <c r="A1148">
        <v>17</v>
      </c>
      <c r="B1148" t="s">
        <v>8219</v>
      </c>
      <c r="D1148">
        <v>117</v>
      </c>
      <c r="E1148" t="s">
        <v>8221</v>
      </c>
    </row>
    <row r="1149" spans="1:5" x14ac:dyDescent="0.2">
      <c r="A1149">
        <v>194</v>
      </c>
      <c r="B1149" t="s">
        <v>8219</v>
      </c>
      <c r="D1149">
        <v>2</v>
      </c>
      <c r="E1149" t="s">
        <v>8221</v>
      </c>
    </row>
    <row r="1150" spans="1:5" x14ac:dyDescent="0.2">
      <c r="A1150">
        <v>404</v>
      </c>
      <c r="B1150" t="s">
        <v>8219</v>
      </c>
      <c r="D1150">
        <v>7</v>
      </c>
      <c r="E1150" t="s">
        <v>8221</v>
      </c>
    </row>
    <row r="1151" spans="1:5" x14ac:dyDescent="0.2">
      <c r="A1151">
        <v>194</v>
      </c>
      <c r="B1151" t="s">
        <v>8219</v>
      </c>
      <c r="D1151">
        <v>3</v>
      </c>
      <c r="E1151" t="s">
        <v>8221</v>
      </c>
    </row>
    <row r="1152" spans="1:5" x14ac:dyDescent="0.2">
      <c r="A1152">
        <v>902</v>
      </c>
      <c r="B1152" t="s">
        <v>8219</v>
      </c>
      <c r="D1152">
        <v>20</v>
      </c>
      <c r="E1152" t="s">
        <v>8221</v>
      </c>
    </row>
    <row r="1153" spans="1:5" x14ac:dyDescent="0.2">
      <c r="A1153">
        <v>1670</v>
      </c>
      <c r="B1153" t="s">
        <v>8219</v>
      </c>
      <c r="D1153">
        <v>50</v>
      </c>
      <c r="E1153" t="s">
        <v>8221</v>
      </c>
    </row>
    <row r="1154" spans="1:5" x14ac:dyDescent="0.2">
      <c r="A1154">
        <v>1328</v>
      </c>
      <c r="B1154" t="s">
        <v>8219</v>
      </c>
      <c r="D1154">
        <v>2</v>
      </c>
      <c r="E1154" t="s">
        <v>8221</v>
      </c>
    </row>
    <row r="1155" spans="1:5" x14ac:dyDescent="0.2">
      <c r="A1155">
        <v>944</v>
      </c>
      <c r="B1155" t="s">
        <v>8219</v>
      </c>
      <c r="D1155">
        <v>3</v>
      </c>
      <c r="E1155" t="s">
        <v>8221</v>
      </c>
    </row>
    <row r="1156" spans="1:5" x14ac:dyDescent="0.2">
      <c r="A1156">
        <v>147</v>
      </c>
      <c r="B1156" t="s">
        <v>8219</v>
      </c>
      <c r="D1156">
        <v>27</v>
      </c>
      <c r="E1156" t="s">
        <v>8221</v>
      </c>
    </row>
    <row r="1157" spans="1:5" x14ac:dyDescent="0.2">
      <c r="A1157">
        <v>99</v>
      </c>
      <c r="B1157" t="s">
        <v>8219</v>
      </c>
      <c r="D1157">
        <v>7</v>
      </c>
      <c r="E1157" t="s">
        <v>8221</v>
      </c>
    </row>
    <row r="1158" spans="1:5" x14ac:dyDescent="0.2">
      <c r="A1158">
        <v>79</v>
      </c>
      <c r="B1158" t="s">
        <v>8219</v>
      </c>
      <c r="D1158">
        <v>5</v>
      </c>
      <c r="E1158" t="s">
        <v>8221</v>
      </c>
    </row>
    <row r="1159" spans="1:5" x14ac:dyDescent="0.2">
      <c r="A1159">
        <v>75</v>
      </c>
      <c r="B1159" t="s">
        <v>8219</v>
      </c>
      <c r="D1159">
        <v>0</v>
      </c>
      <c r="E1159" t="s">
        <v>8221</v>
      </c>
    </row>
    <row r="1160" spans="1:5" x14ac:dyDescent="0.2">
      <c r="A1160">
        <v>207</v>
      </c>
      <c r="B1160" t="s">
        <v>8219</v>
      </c>
      <c r="D1160">
        <v>3</v>
      </c>
      <c r="E1160" t="s">
        <v>8221</v>
      </c>
    </row>
    <row r="1161" spans="1:5" x14ac:dyDescent="0.2">
      <c r="A1161">
        <v>102</v>
      </c>
      <c r="B1161" t="s">
        <v>8219</v>
      </c>
      <c r="D1161">
        <v>6</v>
      </c>
      <c r="E1161" t="s">
        <v>8221</v>
      </c>
    </row>
    <row r="1162" spans="1:5" x14ac:dyDescent="0.2">
      <c r="A1162">
        <v>32</v>
      </c>
      <c r="B1162" t="s">
        <v>8219</v>
      </c>
      <c r="D1162">
        <v>9</v>
      </c>
      <c r="E1162" t="s">
        <v>8221</v>
      </c>
    </row>
    <row r="1163" spans="1:5" x14ac:dyDescent="0.2">
      <c r="A1163">
        <v>480</v>
      </c>
      <c r="B1163" t="s">
        <v>8219</v>
      </c>
      <c r="D1163">
        <v>3</v>
      </c>
      <c r="E1163" t="s">
        <v>8221</v>
      </c>
    </row>
    <row r="1164" spans="1:5" x14ac:dyDescent="0.2">
      <c r="A1164">
        <v>11</v>
      </c>
      <c r="B1164" t="s">
        <v>8219</v>
      </c>
      <c r="D1164">
        <v>2</v>
      </c>
      <c r="E1164" t="s">
        <v>8221</v>
      </c>
    </row>
    <row r="1165" spans="1:5" x14ac:dyDescent="0.2">
      <c r="A1165">
        <v>12</v>
      </c>
      <c r="B1165" t="s">
        <v>8219</v>
      </c>
      <c r="D1165">
        <v>3</v>
      </c>
      <c r="E1165" t="s">
        <v>8221</v>
      </c>
    </row>
    <row r="1166" spans="1:5" x14ac:dyDescent="0.2">
      <c r="A1166">
        <v>48</v>
      </c>
      <c r="B1166" t="s">
        <v>8219</v>
      </c>
      <c r="D1166">
        <v>45</v>
      </c>
      <c r="E1166" t="s">
        <v>8221</v>
      </c>
    </row>
    <row r="1167" spans="1:5" x14ac:dyDescent="0.2">
      <c r="A1167">
        <v>59</v>
      </c>
      <c r="B1167" t="s">
        <v>8219</v>
      </c>
      <c r="D1167">
        <v>9</v>
      </c>
      <c r="E1167" t="s">
        <v>8221</v>
      </c>
    </row>
    <row r="1168" spans="1:5" x14ac:dyDescent="0.2">
      <c r="A1168">
        <v>79</v>
      </c>
      <c r="B1168" t="s">
        <v>8219</v>
      </c>
      <c r="D1168">
        <v>9</v>
      </c>
      <c r="E1168" t="s">
        <v>8221</v>
      </c>
    </row>
    <row r="1169" spans="1:5" x14ac:dyDescent="0.2">
      <c r="A1169">
        <v>14</v>
      </c>
      <c r="B1169" t="s">
        <v>8219</v>
      </c>
      <c r="D1169">
        <v>21</v>
      </c>
      <c r="E1169" t="s">
        <v>8221</v>
      </c>
    </row>
    <row r="1170" spans="1:5" x14ac:dyDescent="0.2">
      <c r="A1170">
        <v>106</v>
      </c>
      <c r="B1170" t="s">
        <v>8219</v>
      </c>
      <c r="D1170">
        <v>17</v>
      </c>
      <c r="E1170" t="s">
        <v>8221</v>
      </c>
    </row>
    <row r="1171" spans="1:5" x14ac:dyDescent="0.2">
      <c r="A1171">
        <v>25</v>
      </c>
      <c r="B1171" t="s">
        <v>8219</v>
      </c>
      <c r="D1171">
        <v>1</v>
      </c>
      <c r="E1171" t="s">
        <v>8221</v>
      </c>
    </row>
    <row r="1172" spans="1:5" x14ac:dyDescent="0.2">
      <c r="A1172">
        <v>25</v>
      </c>
      <c r="B1172" t="s">
        <v>8219</v>
      </c>
      <c r="D1172">
        <v>1</v>
      </c>
      <c r="E1172" t="s">
        <v>8221</v>
      </c>
    </row>
    <row r="1173" spans="1:5" x14ac:dyDescent="0.2">
      <c r="A1173">
        <v>29</v>
      </c>
      <c r="B1173" t="s">
        <v>8219</v>
      </c>
      <c r="D1173">
        <v>14</v>
      </c>
      <c r="E1173" t="s">
        <v>8221</v>
      </c>
    </row>
    <row r="1174" spans="1:5" x14ac:dyDescent="0.2">
      <c r="A1174">
        <v>43</v>
      </c>
      <c r="B1174" t="s">
        <v>8219</v>
      </c>
      <c r="D1174">
        <v>42</v>
      </c>
      <c r="E1174" t="s">
        <v>8221</v>
      </c>
    </row>
    <row r="1175" spans="1:5" x14ac:dyDescent="0.2">
      <c r="A1175">
        <v>46</v>
      </c>
      <c r="B1175" t="s">
        <v>8219</v>
      </c>
      <c r="D1175">
        <v>27</v>
      </c>
      <c r="E1175" t="s">
        <v>8221</v>
      </c>
    </row>
    <row r="1176" spans="1:5" x14ac:dyDescent="0.2">
      <c r="A1176">
        <v>27</v>
      </c>
      <c r="B1176" t="s">
        <v>8219</v>
      </c>
      <c r="D1176">
        <v>5</v>
      </c>
      <c r="E1176" t="s">
        <v>8221</v>
      </c>
    </row>
    <row r="1177" spans="1:5" x14ac:dyDescent="0.2">
      <c r="A1177">
        <v>112</v>
      </c>
      <c r="B1177" t="s">
        <v>8219</v>
      </c>
      <c r="D1177">
        <v>13</v>
      </c>
      <c r="E1177" t="s">
        <v>8221</v>
      </c>
    </row>
    <row r="1178" spans="1:5" x14ac:dyDescent="0.2">
      <c r="A1178">
        <v>34</v>
      </c>
      <c r="B1178" t="s">
        <v>8219</v>
      </c>
      <c r="D1178">
        <v>12</v>
      </c>
      <c r="E1178" t="s">
        <v>8221</v>
      </c>
    </row>
    <row r="1179" spans="1:5" x14ac:dyDescent="0.2">
      <c r="A1179">
        <v>145</v>
      </c>
      <c r="B1179" t="s">
        <v>8219</v>
      </c>
      <c r="D1179">
        <v>90</v>
      </c>
      <c r="E1179" t="s">
        <v>8221</v>
      </c>
    </row>
    <row r="1180" spans="1:5" x14ac:dyDescent="0.2">
      <c r="A1180">
        <v>19</v>
      </c>
      <c r="B1180" t="s">
        <v>8219</v>
      </c>
      <c r="D1180">
        <v>2</v>
      </c>
      <c r="E1180" t="s">
        <v>8221</v>
      </c>
    </row>
    <row r="1181" spans="1:5" x14ac:dyDescent="0.2">
      <c r="A1181">
        <v>288</v>
      </c>
      <c r="B1181" t="s">
        <v>8219</v>
      </c>
      <c r="D1181">
        <v>5</v>
      </c>
      <c r="E1181" t="s">
        <v>8221</v>
      </c>
    </row>
    <row r="1182" spans="1:5" x14ac:dyDescent="0.2">
      <c r="A1182">
        <v>14</v>
      </c>
      <c r="B1182" t="s">
        <v>8219</v>
      </c>
      <c r="D1182">
        <v>31</v>
      </c>
      <c r="E1182" t="s">
        <v>8221</v>
      </c>
    </row>
    <row r="1183" spans="1:5" x14ac:dyDescent="0.2">
      <c r="A1183">
        <v>7</v>
      </c>
      <c r="B1183" t="s">
        <v>8219</v>
      </c>
      <c r="D1183">
        <v>4</v>
      </c>
      <c r="E1183" t="s">
        <v>8221</v>
      </c>
    </row>
    <row r="1184" spans="1:5" x14ac:dyDescent="0.2">
      <c r="A1184">
        <v>211</v>
      </c>
      <c r="B1184" t="s">
        <v>8219</v>
      </c>
      <c r="D1184">
        <v>29</v>
      </c>
      <c r="E1184" t="s">
        <v>8221</v>
      </c>
    </row>
    <row r="1185" spans="1:5" x14ac:dyDescent="0.2">
      <c r="A1185">
        <v>85</v>
      </c>
      <c r="B1185" t="s">
        <v>8219</v>
      </c>
      <c r="D1185">
        <v>2</v>
      </c>
      <c r="E1185" t="s">
        <v>8221</v>
      </c>
    </row>
    <row r="1186" spans="1:5" x14ac:dyDescent="0.2">
      <c r="A1186">
        <v>103</v>
      </c>
      <c r="B1186" t="s">
        <v>8219</v>
      </c>
      <c r="D1186">
        <v>114</v>
      </c>
      <c r="E1186" t="s">
        <v>8221</v>
      </c>
    </row>
    <row r="1187" spans="1:5" x14ac:dyDescent="0.2">
      <c r="A1187">
        <v>113</v>
      </c>
      <c r="B1187" t="s">
        <v>8219</v>
      </c>
      <c r="D1187">
        <v>1</v>
      </c>
      <c r="E1187" t="s">
        <v>8221</v>
      </c>
    </row>
    <row r="1188" spans="1:5" x14ac:dyDescent="0.2">
      <c r="A1188">
        <v>167</v>
      </c>
      <c r="B1188" t="s">
        <v>8219</v>
      </c>
      <c r="D1188">
        <v>76</v>
      </c>
      <c r="E1188" t="s">
        <v>8221</v>
      </c>
    </row>
    <row r="1189" spans="1:5" x14ac:dyDescent="0.2">
      <c r="A1189">
        <v>73</v>
      </c>
      <c r="B1189" t="s">
        <v>8219</v>
      </c>
      <c r="D1189">
        <v>9</v>
      </c>
      <c r="E1189" t="s">
        <v>8221</v>
      </c>
    </row>
    <row r="1190" spans="1:5" x14ac:dyDescent="0.2">
      <c r="A1190">
        <v>75</v>
      </c>
      <c r="B1190" t="s">
        <v>8219</v>
      </c>
      <c r="D1190">
        <v>37</v>
      </c>
      <c r="E1190" t="s">
        <v>8221</v>
      </c>
    </row>
    <row r="1191" spans="1:5" x14ac:dyDescent="0.2">
      <c r="A1191">
        <v>614</v>
      </c>
      <c r="B1191" t="s">
        <v>8219</v>
      </c>
      <c r="D1191">
        <v>0</v>
      </c>
      <c r="E1191" t="s">
        <v>8221</v>
      </c>
    </row>
    <row r="1192" spans="1:5" x14ac:dyDescent="0.2">
      <c r="A1192">
        <v>107</v>
      </c>
      <c r="B1192" t="s">
        <v>8219</v>
      </c>
      <c r="D1192">
        <v>1</v>
      </c>
      <c r="E1192" t="s">
        <v>8221</v>
      </c>
    </row>
    <row r="1193" spans="1:5" x14ac:dyDescent="0.2">
      <c r="A1193">
        <v>1224</v>
      </c>
      <c r="B1193" t="s">
        <v>8219</v>
      </c>
      <c r="D1193">
        <v>10</v>
      </c>
      <c r="E1193" t="s">
        <v>8221</v>
      </c>
    </row>
    <row r="1194" spans="1:5" x14ac:dyDescent="0.2">
      <c r="A1194">
        <v>104</v>
      </c>
      <c r="B1194" t="s">
        <v>8219</v>
      </c>
      <c r="D1194">
        <v>1</v>
      </c>
      <c r="E1194" t="s">
        <v>8221</v>
      </c>
    </row>
    <row r="1195" spans="1:5" x14ac:dyDescent="0.2">
      <c r="A1195">
        <v>79</v>
      </c>
      <c r="B1195" t="s">
        <v>8219</v>
      </c>
      <c r="D1195">
        <v>2</v>
      </c>
      <c r="E1195" t="s">
        <v>8221</v>
      </c>
    </row>
    <row r="1196" spans="1:5" x14ac:dyDescent="0.2">
      <c r="A1196">
        <v>157</v>
      </c>
      <c r="B1196" t="s">
        <v>8219</v>
      </c>
      <c r="D1196">
        <v>1</v>
      </c>
      <c r="E1196" t="s">
        <v>8221</v>
      </c>
    </row>
    <row r="1197" spans="1:5" x14ac:dyDescent="0.2">
      <c r="A1197">
        <v>50</v>
      </c>
      <c r="B1197" t="s">
        <v>8219</v>
      </c>
      <c r="D1197">
        <v>10</v>
      </c>
      <c r="E1197" t="s">
        <v>8221</v>
      </c>
    </row>
    <row r="1198" spans="1:5" x14ac:dyDescent="0.2">
      <c r="A1198">
        <v>64</v>
      </c>
      <c r="B1198" t="s">
        <v>8219</v>
      </c>
      <c r="D1198">
        <v>9</v>
      </c>
      <c r="E1198" t="s">
        <v>8221</v>
      </c>
    </row>
    <row r="1199" spans="1:5" x14ac:dyDescent="0.2">
      <c r="A1199">
        <v>200</v>
      </c>
      <c r="B1199" t="s">
        <v>8219</v>
      </c>
      <c r="D1199">
        <v>19</v>
      </c>
      <c r="E1199" t="s">
        <v>8221</v>
      </c>
    </row>
    <row r="1200" spans="1:5" x14ac:dyDescent="0.2">
      <c r="A1200">
        <v>22</v>
      </c>
      <c r="B1200" t="s">
        <v>8219</v>
      </c>
      <c r="D1200">
        <v>0</v>
      </c>
      <c r="E1200" t="s">
        <v>8221</v>
      </c>
    </row>
    <row r="1201" spans="1:5" x14ac:dyDescent="0.2">
      <c r="A1201">
        <v>163</v>
      </c>
      <c r="B1201" t="s">
        <v>8219</v>
      </c>
      <c r="D1201">
        <v>4</v>
      </c>
      <c r="E1201" t="s">
        <v>8221</v>
      </c>
    </row>
    <row r="1202" spans="1:5" x14ac:dyDescent="0.2">
      <c r="A1202">
        <v>77</v>
      </c>
      <c r="B1202" t="s">
        <v>8219</v>
      </c>
      <c r="D1202">
        <v>8</v>
      </c>
      <c r="E1202" t="s">
        <v>8221</v>
      </c>
    </row>
    <row r="1203" spans="1:5" x14ac:dyDescent="0.2">
      <c r="A1203">
        <v>89</v>
      </c>
      <c r="B1203" t="s">
        <v>8219</v>
      </c>
      <c r="D1203">
        <v>24</v>
      </c>
      <c r="E1203" t="s">
        <v>8221</v>
      </c>
    </row>
    <row r="1204" spans="1:5" x14ac:dyDescent="0.2">
      <c r="A1204">
        <v>3355</v>
      </c>
      <c r="B1204" t="s">
        <v>8219</v>
      </c>
      <c r="D1204">
        <v>0</v>
      </c>
      <c r="E1204" t="s">
        <v>8221</v>
      </c>
    </row>
    <row r="1205" spans="1:5" x14ac:dyDescent="0.2">
      <c r="A1205">
        <v>537</v>
      </c>
      <c r="B1205" t="s">
        <v>8219</v>
      </c>
      <c r="D1205">
        <v>39</v>
      </c>
      <c r="E1205" t="s">
        <v>8221</v>
      </c>
    </row>
    <row r="1206" spans="1:5" x14ac:dyDescent="0.2">
      <c r="A1206">
        <v>125</v>
      </c>
      <c r="B1206" t="s">
        <v>8219</v>
      </c>
      <c r="D1206">
        <v>6</v>
      </c>
      <c r="E1206" t="s">
        <v>8221</v>
      </c>
    </row>
    <row r="1207" spans="1:5" x14ac:dyDescent="0.2">
      <c r="A1207">
        <v>163</v>
      </c>
      <c r="B1207" t="s">
        <v>8219</v>
      </c>
      <c r="D1207">
        <v>4</v>
      </c>
      <c r="E1207" t="s">
        <v>8221</v>
      </c>
    </row>
    <row r="1208" spans="1:5" x14ac:dyDescent="0.2">
      <c r="A1208">
        <v>283</v>
      </c>
      <c r="B1208" t="s">
        <v>8219</v>
      </c>
      <c r="D1208">
        <v>3</v>
      </c>
      <c r="E1208" t="s">
        <v>8221</v>
      </c>
    </row>
    <row r="1209" spans="1:5" x14ac:dyDescent="0.2">
      <c r="A1209">
        <v>352</v>
      </c>
      <c r="B1209" t="s">
        <v>8219</v>
      </c>
      <c r="D1209">
        <v>53</v>
      </c>
      <c r="E1209" t="s">
        <v>8221</v>
      </c>
    </row>
    <row r="1210" spans="1:5" x14ac:dyDescent="0.2">
      <c r="A1210">
        <v>94</v>
      </c>
      <c r="B1210" t="s">
        <v>8219</v>
      </c>
      <c r="D1210">
        <v>1</v>
      </c>
      <c r="E1210" t="s">
        <v>8221</v>
      </c>
    </row>
    <row r="1211" spans="1:5" x14ac:dyDescent="0.2">
      <c r="A1211">
        <v>67</v>
      </c>
      <c r="B1211" t="s">
        <v>8219</v>
      </c>
      <c r="D1211">
        <v>2</v>
      </c>
      <c r="E1211" t="s">
        <v>8221</v>
      </c>
    </row>
    <row r="1212" spans="1:5" x14ac:dyDescent="0.2">
      <c r="A1212">
        <v>221</v>
      </c>
      <c r="B1212" t="s">
        <v>8219</v>
      </c>
      <c r="D1212">
        <v>25</v>
      </c>
      <c r="E1212" t="s">
        <v>8221</v>
      </c>
    </row>
    <row r="1213" spans="1:5" x14ac:dyDescent="0.2">
      <c r="A1213">
        <v>2165</v>
      </c>
      <c r="B1213" t="s">
        <v>8219</v>
      </c>
      <c r="D1213">
        <v>6</v>
      </c>
      <c r="E1213" t="s">
        <v>8221</v>
      </c>
    </row>
    <row r="1214" spans="1:5" x14ac:dyDescent="0.2">
      <c r="A1214">
        <v>179</v>
      </c>
      <c r="B1214" t="s">
        <v>8219</v>
      </c>
      <c r="D1214">
        <v>0</v>
      </c>
      <c r="E1214" t="s">
        <v>8221</v>
      </c>
    </row>
    <row r="1215" spans="1:5" x14ac:dyDescent="0.2">
      <c r="A1215">
        <v>123</v>
      </c>
      <c r="B1215" t="s">
        <v>8219</v>
      </c>
      <c r="D1215">
        <v>12</v>
      </c>
      <c r="E1215" t="s">
        <v>8221</v>
      </c>
    </row>
    <row r="1216" spans="1:5" x14ac:dyDescent="0.2">
      <c r="A1216">
        <v>1104</v>
      </c>
      <c r="B1216" t="s">
        <v>8219</v>
      </c>
      <c r="D1216">
        <v>0</v>
      </c>
      <c r="E1216" t="s">
        <v>8221</v>
      </c>
    </row>
    <row r="1217" spans="1:5" x14ac:dyDescent="0.2">
      <c r="A1217">
        <v>403</v>
      </c>
      <c r="B1217" t="s">
        <v>8219</v>
      </c>
      <c r="D1217">
        <v>36</v>
      </c>
      <c r="E1217" t="s">
        <v>8221</v>
      </c>
    </row>
    <row r="1218" spans="1:5" x14ac:dyDescent="0.2">
      <c r="A1218">
        <v>109</v>
      </c>
      <c r="B1218" t="s">
        <v>8219</v>
      </c>
      <c r="D1218">
        <v>0</v>
      </c>
      <c r="E1218" t="s">
        <v>8221</v>
      </c>
    </row>
    <row r="1219" spans="1:5" x14ac:dyDescent="0.2">
      <c r="A1219">
        <v>372</v>
      </c>
      <c r="B1219" t="s">
        <v>8219</v>
      </c>
      <c r="D1219">
        <v>2</v>
      </c>
      <c r="E1219" t="s">
        <v>8221</v>
      </c>
    </row>
    <row r="1220" spans="1:5" x14ac:dyDescent="0.2">
      <c r="A1220">
        <v>311</v>
      </c>
      <c r="B1220" t="s">
        <v>8219</v>
      </c>
      <c r="D1220">
        <v>1</v>
      </c>
      <c r="E1220" t="s">
        <v>8221</v>
      </c>
    </row>
    <row r="1221" spans="1:5" x14ac:dyDescent="0.2">
      <c r="A1221">
        <v>61</v>
      </c>
      <c r="B1221" t="s">
        <v>8219</v>
      </c>
      <c r="D1221">
        <v>59</v>
      </c>
      <c r="E1221" t="s">
        <v>8221</v>
      </c>
    </row>
    <row r="1222" spans="1:5" x14ac:dyDescent="0.2">
      <c r="A1222">
        <v>115</v>
      </c>
      <c r="B1222" t="s">
        <v>8219</v>
      </c>
      <c r="D1222">
        <v>1</v>
      </c>
      <c r="E1222" t="s">
        <v>8221</v>
      </c>
    </row>
    <row r="1223" spans="1:5" x14ac:dyDescent="0.2">
      <c r="A1223">
        <v>111</v>
      </c>
      <c r="B1223" t="s">
        <v>8219</v>
      </c>
      <c r="D1223">
        <v>31</v>
      </c>
      <c r="E1223" t="s">
        <v>8221</v>
      </c>
    </row>
    <row r="1224" spans="1:5" x14ac:dyDescent="0.2">
      <c r="A1224">
        <v>337</v>
      </c>
      <c r="B1224" t="s">
        <v>8219</v>
      </c>
      <c r="D1224">
        <v>18</v>
      </c>
      <c r="E1224" t="s">
        <v>8221</v>
      </c>
    </row>
    <row r="1225" spans="1:5" x14ac:dyDescent="0.2">
      <c r="A1225">
        <v>9</v>
      </c>
      <c r="B1225" t="s">
        <v>8219</v>
      </c>
      <c r="D1225">
        <v>10</v>
      </c>
      <c r="E1225" t="s">
        <v>8221</v>
      </c>
    </row>
    <row r="1226" spans="1:5" x14ac:dyDescent="0.2">
      <c r="A1226">
        <v>120</v>
      </c>
      <c r="B1226" t="s">
        <v>8219</v>
      </c>
      <c r="D1226">
        <v>0</v>
      </c>
      <c r="E1226" t="s">
        <v>8221</v>
      </c>
    </row>
    <row r="1227" spans="1:5" x14ac:dyDescent="0.2">
      <c r="A1227">
        <v>102</v>
      </c>
      <c r="B1227" t="s">
        <v>8219</v>
      </c>
      <c r="D1227">
        <v>14</v>
      </c>
      <c r="E1227" t="s">
        <v>8221</v>
      </c>
    </row>
    <row r="1228" spans="1:5" x14ac:dyDescent="0.2">
      <c r="A1228">
        <v>186</v>
      </c>
      <c r="B1228" t="s">
        <v>8219</v>
      </c>
      <c r="D1228">
        <v>2</v>
      </c>
      <c r="E1228" t="s">
        <v>8221</v>
      </c>
    </row>
    <row r="1229" spans="1:5" x14ac:dyDescent="0.2">
      <c r="A1229">
        <v>15</v>
      </c>
      <c r="B1229" t="s">
        <v>8219</v>
      </c>
      <c r="D1229">
        <v>1</v>
      </c>
      <c r="E1229" t="s">
        <v>8221</v>
      </c>
    </row>
    <row r="1230" spans="1:5" x14ac:dyDescent="0.2">
      <c r="A1230">
        <v>67</v>
      </c>
      <c r="B1230" t="s">
        <v>8219</v>
      </c>
      <c r="D1230">
        <v>3</v>
      </c>
      <c r="E1230" t="s">
        <v>8221</v>
      </c>
    </row>
    <row r="1231" spans="1:5" x14ac:dyDescent="0.2">
      <c r="A1231">
        <v>130</v>
      </c>
      <c r="B1231" t="s">
        <v>8219</v>
      </c>
      <c r="D1231">
        <v>0</v>
      </c>
      <c r="E1231" t="s">
        <v>8221</v>
      </c>
    </row>
    <row r="1232" spans="1:5" x14ac:dyDescent="0.2">
      <c r="A1232">
        <v>16</v>
      </c>
      <c r="B1232" t="s">
        <v>8219</v>
      </c>
      <c r="D1232">
        <v>2</v>
      </c>
      <c r="E1232" t="s">
        <v>8221</v>
      </c>
    </row>
    <row r="1233" spans="1:5" x14ac:dyDescent="0.2">
      <c r="A1233">
        <v>67</v>
      </c>
      <c r="B1233" t="s">
        <v>8219</v>
      </c>
      <c r="D1233">
        <v>0</v>
      </c>
      <c r="E1233" t="s">
        <v>8221</v>
      </c>
    </row>
    <row r="1234" spans="1:5" x14ac:dyDescent="0.2">
      <c r="A1234">
        <v>124</v>
      </c>
      <c r="B1234" t="s">
        <v>8219</v>
      </c>
      <c r="D1234">
        <v>12</v>
      </c>
      <c r="E1234" t="s">
        <v>8221</v>
      </c>
    </row>
    <row r="1235" spans="1:5" x14ac:dyDescent="0.2">
      <c r="A1235">
        <v>80</v>
      </c>
      <c r="B1235" t="s">
        <v>8219</v>
      </c>
      <c r="D1235">
        <v>1</v>
      </c>
      <c r="E1235" t="s">
        <v>8221</v>
      </c>
    </row>
    <row r="1236" spans="1:5" x14ac:dyDescent="0.2">
      <c r="A1236">
        <v>282</v>
      </c>
      <c r="B1236" t="s">
        <v>8219</v>
      </c>
      <c r="D1236">
        <v>8</v>
      </c>
      <c r="E1236" t="s">
        <v>8221</v>
      </c>
    </row>
    <row r="1237" spans="1:5" x14ac:dyDescent="0.2">
      <c r="A1237">
        <v>68</v>
      </c>
      <c r="B1237" t="s">
        <v>8219</v>
      </c>
      <c r="D1237">
        <v>2</v>
      </c>
      <c r="E1237" t="s">
        <v>8221</v>
      </c>
    </row>
    <row r="1238" spans="1:5" x14ac:dyDescent="0.2">
      <c r="A1238">
        <v>86</v>
      </c>
      <c r="B1238" t="s">
        <v>8219</v>
      </c>
      <c r="D1238">
        <v>31</v>
      </c>
      <c r="E1238" t="s">
        <v>8221</v>
      </c>
    </row>
    <row r="1239" spans="1:5" x14ac:dyDescent="0.2">
      <c r="A1239">
        <v>115</v>
      </c>
      <c r="B1239" t="s">
        <v>8219</v>
      </c>
      <c r="D1239">
        <v>5</v>
      </c>
      <c r="E1239" t="s">
        <v>8221</v>
      </c>
    </row>
    <row r="1240" spans="1:5" x14ac:dyDescent="0.2">
      <c r="A1240">
        <v>75</v>
      </c>
      <c r="B1240" t="s">
        <v>8219</v>
      </c>
      <c r="D1240">
        <v>1</v>
      </c>
      <c r="E1240" t="s">
        <v>8221</v>
      </c>
    </row>
    <row r="1241" spans="1:5" x14ac:dyDescent="0.2">
      <c r="A1241">
        <v>43</v>
      </c>
      <c r="B1241" t="s">
        <v>8219</v>
      </c>
      <c r="D1241">
        <v>12</v>
      </c>
      <c r="E1241" t="s">
        <v>8221</v>
      </c>
    </row>
    <row r="1242" spans="1:5" x14ac:dyDescent="0.2">
      <c r="A1242">
        <v>48</v>
      </c>
      <c r="B1242" t="s">
        <v>8219</v>
      </c>
      <c r="D1242">
        <v>4</v>
      </c>
      <c r="E1242" t="s">
        <v>8221</v>
      </c>
    </row>
    <row r="1243" spans="1:5" x14ac:dyDescent="0.2">
      <c r="A1243">
        <v>52</v>
      </c>
      <c r="B1243" t="s">
        <v>8219</v>
      </c>
      <c r="D1243">
        <v>0</v>
      </c>
      <c r="E1243" t="s">
        <v>8221</v>
      </c>
    </row>
    <row r="1244" spans="1:5" x14ac:dyDescent="0.2">
      <c r="A1244">
        <v>43</v>
      </c>
      <c r="B1244" t="s">
        <v>8219</v>
      </c>
      <c r="D1244">
        <v>7</v>
      </c>
      <c r="E1244" t="s">
        <v>8221</v>
      </c>
    </row>
    <row r="1245" spans="1:5" x14ac:dyDescent="0.2">
      <c r="A1245">
        <v>58</v>
      </c>
      <c r="B1245" t="s">
        <v>8219</v>
      </c>
      <c r="D1245">
        <v>2</v>
      </c>
      <c r="E1245" t="s">
        <v>8221</v>
      </c>
    </row>
    <row r="1246" spans="1:5" x14ac:dyDescent="0.2">
      <c r="A1246">
        <v>47</v>
      </c>
      <c r="B1246" t="s">
        <v>8219</v>
      </c>
      <c r="D1246">
        <v>1</v>
      </c>
      <c r="E1246" t="s">
        <v>8221</v>
      </c>
    </row>
    <row r="1247" spans="1:5" x14ac:dyDescent="0.2">
      <c r="A1247">
        <v>36</v>
      </c>
      <c r="B1247" t="s">
        <v>8219</v>
      </c>
      <c r="D1247">
        <v>4</v>
      </c>
      <c r="E1247" t="s">
        <v>8221</v>
      </c>
    </row>
    <row r="1248" spans="1:5" x14ac:dyDescent="0.2">
      <c r="A1248">
        <v>17</v>
      </c>
      <c r="B1248" t="s">
        <v>8219</v>
      </c>
      <c r="D1248">
        <v>6</v>
      </c>
      <c r="E1248" t="s">
        <v>8221</v>
      </c>
    </row>
    <row r="1249" spans="1:5" x14ac:dyDescent="0.2">
      <c r="A1249">
        <v>104</v>
      </c>
      <c r="B1249" t="s">
        <v>8219</v>
      </c>
      <c r="D1249">
        <v>8</v>
      </c>
      <c r="E1249" t="s">
        <v>8221</v>
      </c>
    </row>
    <row r="1250" spans="1:5" x14ac:dyDescent="0.2">
      <c r="A1250">
        <v>47</v>
      </c>
      <c r="B1250" t="s">
        <v>8219</v>
      </c>
      <c r="D1250">
        <v>14</v>
      </c>
      <c r="E1250" t="s">
        <v>8221</v>
      </c>
    </row>
    <row r="1251" spans="1:5" x14ac:dyDescent="0.2">
      <c r="A1251">
        <v>38</v>
      </c>
      <c r="B1251" t="s">
        <v>8219</v>
      </c>
      <c r="D1251">
        <v>0</v>
      </c>
      <c r="E1251" t="s">
        <v>8221</v>
      </c>
    </row>
    <row r="1252" spans="1:5" x14ac:dyDescent="0.2">
      <c r="A1252">
        <v>81</v>
      </c>
      <c r="B1252" t="s">
        <v>8219</v>
      </c>
      <c r="D1252">
        <v>4</v>
      </c>
      <c r="E1252" t="s">
        <v>8221</v>
      </c>
    </row>
    <row r="1253" spans="1:5" x14ac:dyDescent="0.2">
      <c r="A1253">
        <v>55</v>
      </c>
      <c r="B1253" t="s">
        <v>8219</v>
      </c>
      <c r="D1253">
        <v>0</v>
      </c>
      <c r="E1253" t="s">
        <v>8221</v>
      </c>
    </row>
    <row r="1254" spans="1:5" x14ac:dyDescent="0.2">
      <c r="A1254">
        <v>41</v>
      </c>
      <c r="B1254" t="s">
        <v>8219</v>
      </c>
      <c r="D1254">
        <v>0</v>
      </c>
      <c r="E1254" t="s">
        <v>8221</v>
      </c>
    </row>
    <row r="1255" spans="1:5" x14ac:dyDescent="0.2">
      <c r="A1255">
        <v>79</v>
      </c>
      <c r="B1255" t="s">
        <v>8219</v>
      </c>
      <c r="D1255">
        <v>1</v>
      </c>
      <c r="E1255" t="s">
        <v>8221</v>
      </c>
    </row>
    <row r="1256" spans="1:5" x14ac:dyDescent="0.2">
      <c r="A1256">
        <v>16</v>
      </c>
      <c r="B1256" t="s">
        <v>8219</v>
      </c>
      <c r="D1256">
        <v>1</v>
      </c>
      <c r="E1256" t="s">
        <v>8221</v>
      </c>
    </row>
    <row r="1257" spans="1:5" x14ac:dyDescent="0.2">
      <c r="A1257">
        <v>8</v>
      </c>
      <c r="B1257" t="s">
        <v>8219</v>
      </c>
      <c r="D1257">
        <v>1</v>
      </c>
      <c r="E1257" t="s">
        <v>8221</v>
      </c>
    </row>
    <row r="1258" spans="1:5" x14ac:dyDescent="0.2">
      <c r="A1258">
        <v>95</v>
      </c>
      <c r="B1258" t="s">
        <v>8219</v>
      </c>
      <c r="D1258">
        <v>1</v>
      </c>
      <c r="E1258" t="s">
        <v>8221</v>
      </c>
    </row>
    <row r="1259" spans="1:5" x14ac:dyDescent="0.2">
      <c r="A1259">
        <v>25</v>
      </c>
      <c r="B1259" t="s">
        <v>8219</v>
      </c>
      <c r="D1259">
        <v>4</v>
      </c>
      <c r="E1259" t="s">
        <v>8221</v>
      </c>
    </row>
    <row r="1260" spans="1:5" x14ac:dyDescent="0.2">
      <c r="A1260">
        <v>19</v>
      </c>
      <c r="B1260" t="s">
        <v>8219</v>
      </c>
      <c r="D1260">
        <v>0</v>
      </c>
      <c r="E1260" t="s">
        <v>8221</v>
      </c>
    </row>
    <row r="1261" spans="1:5" x14ac:dyDescent="0.2">
      <c r="A1261">
        <v>90</v>
      </c>
      <c r="B1261" t="s">
        <v>8219</v>
      </c>
      <c r="D1261">
        <v>0</v>
      </c>
      <c r="E1261" t="s">
        <v>8221</v>
      </c>
    </row>
    <row r="1262" spans="1:5" x14ac:dyDescent="0.2">
      <c r="A1262">
        <v>41</v>
      </c>
      <c r="B1262" t="s">
        <v>8219</v>
      </c>
      <c r="D1262">
        <v>2</v>
      </c>
      <c r="E1262" t="s">
        <v>8221</v>
      </c>
    </row>
    <row r="1263" spans="1:5" x14ac:dyDescent="0.2">
      <c r="A1263">
        <v>30</v>
      </c>
      <c r="B1263" t="s">
        <v>8219</v>
      </c>
      <c r="D1263">
        <v>24</v>
      </c>
      <c r="E1263" t="s">
        <v>8221</v>
      </c>
    </row>
    <row r="1264" spans="1:5" x14ac:dyDescent="0.2">
      <c r="A1264">
        <v>38</v>
      </c>
      <c r="B1264" t="s">
        <v>8219</v>
      </c>
      <c r="D1264">
        <v>1</v>
      </c>
      <c r="E1264" t="s">
        <v>8221</v>
      </c>
    </row>
    <row r="1265" spans="1:5" x14ac:dyDescent="0.2">
      <c r="A1265">
        <v>65</v>
      </c>
      <c r="B1265" t="s">
        <v>8219</v>
      </c>
      <c r="D1265">
        <v>2</v>
      </c>
      <c r="E1265" t="s">
        <v>8221</v>
      </c>
    </row>
    <row r="1266" spans="1:5" x14ac:dyDescent="0.2">
      <c r="A1266">
        <v>75</v>
      </c>
      <c r="B1266" t="s">
        <v>8219</v>
      </c>
      <c r="D1266">
        <v>1</v>
      </c>
      <c r="E1266" t="s">
        <v>8221</v>
      </c>
    </row>
    <row r="1267" spans="1:5" x14ac:dyDescent="0.2">
      <c r="A1267">
        <v>16</v>
      </c>
      <c r="B1267" t="s">
        <v>8219</v>
      </c>
      <c r="D1267">
        <v>37</v>
      </c>
      <c r="E1267" t="s">
        <v>8221</v>
      </c>
    </row>
    <row r="1268" spans="1:5" x14ac:dyDescent="0.2">
      <c r="A1268">
        <v>10</v>
      </c>
      <c r="B1268" t="s">
        <v>8219</v>
      </c>
      <c r="D1268">
        <v>5</v>
      </c>
      <c r="E1268" t="s">
        <v>8221</v>
      </c>
    </row>
    <row r="1269" spans="1:5" x14ac:dyDescent="0.2">
      <c r="A1269">
        <v>27</v>
      </c>
      <c r="B1269" t="s">
        <v>8219</v>
      </c>
      <c r="D1269">
        <v>4</v>
      </c>
      <c r="E1269" t="s">
        <v>8221</v>
      </c>
    </row>
    <row r="1270" spans="1:5" x14ac:dyDescent="0.2">
      <c r="A1270">
        <v>259</v>
      </c>
      <c r="B1270" t="s">
        <v>8219</v>
      </c>
      <c r="D1270">
        <v>16</v>
      </c>
      <c r="E1270" t="s">
        <v>8221</v>
      </c>
    </row>
    <row r="1271" spans="1:5" x14ac:dyDescent="0.2">
      <c r="A1271">
        <v>39</v>
      </c>
      <c r="B1271" t="s">
        <v>8219</v>
      </c>
      <c r="D1271">
        <v>9</v>
      </c>
      <c r="E1271" t="s">
        <v>8221</v>
      </c>
    </row>
    <row r="1272" spans="1:5" x14ac:dyDescent="0.2">
      <c r="A1272">
        <v>42</v>
      </c>
      <c r="B1272" t="s">
        <v>8219</v>
      </c>
      <c r="D1272">
        <v>0</v>
      </c>
      <c r="E1272" t="s">
        <v>8221</v>
      </c>
    </row>
    <row r="1273" spans="1:5" x14ac:dyDescent="0.2">
      <c r="A1273">
        <v>10</v>
      </c>
      <c r="B1273" t="s">
        <v>8219</v>
      </c>
      <c r="D1273">
        <v>40</v>
      </c>
      <c r="E1273" t="s">
        <v>8221</v>
      </c>
    </row>
    <row r="1274" spans="1:5" x14ac:dyDescent="0.2">
      <c r="A1274">
        <v>56</v>
      </c>
      <c r="B1274" t="s">
        <v>8219</v>
      </c>
      <c r="D1274">
        <v>0</v>
      </c>
      <c r="E1274" t="s">
        <v>8221</v>
      </c>
    </row>
    <row r="1275" spans="1:5" x14ac:dyDescent="0.2">
      <c r="A1275">
        <v>20</v>
      </c>
      <c r="B1275" t="s">
        <v>8219</v>
      </c>
      <c r="D1275">
        <v>2</v>
      </c>
      <c r="E1275" t="s">
        <v>8221</v>
      </c>
    </row>
    <row r="1276" spans="1:5" x14ac:dyDescent="0.2">
      <c r="A1276">
        <v>170</v>
      </c>
      <c r="B1276" t="s">
        <v>8219</v>
      </c>
      <c r="D1276">
        <v>1</v>
      </c>
      <c r="E1276" t="s">
        <v>8221</v>
      </c>
    </row>
    <row r="1277" spans="1:5" x14ac:dyDescent="0.2">
      <c r="A1277">
        <v>29</v>
      </c>
      <c r="B1277" t="s">
        <v>8219</v>
      </c>
      <c r="D1277">
        <v>9</v>
      </c>
      <c r="E1277" t="s">
        <v>8221</v>
      </c>
    </row>
    <row r="1278" spans="1:5" x14ac:dyDescent="0.2">
      <c r="A1278">
        <v>132</v>
      </c>
      <c r="B1278" t="s">
        <v>8219</v>
      </c>
      <c r="D1278">
        <v>34</v>
      </c>
      <c r="E1278" t="s">
        <v>8221</v>
      </c>
    </row>
    <row r="1279" spans="1:5" x14ac:dyDescent="0.2">
      <c r="A1279">
        <v>27</v>
      </c>
      <c r="B1279" t="s">
        <v>8219</v>
      </c>
      <c r="D1279">
        <v>23</v>
      </c>
      <c r="E1279" t="s">
        <v>8221</v>
      </c>
    </row>
    <row r="1280" spans="1:5" x14ac:dyDescent="0.2">
      <c r="A1280">
        <v>26</v>
      </c>
      <c r="B1280" t="s">
        <v>8219</v>
      </c>
      <c r="D1280">
        <v>19</v>
      </c>
      <c r="E1280" t="s">
        <v>8221</v>
      </c>
    </row>
    <row r="1281" spans="1:5" x14ac:dyDescent="0.2">
      <c r="A1281">
        <v>43</v>
      </c>
      <c r="B1281" t="s">
        <v>8219</v>
      </c>
      <c r="D1281">
        <v>50</v>
      </c>
      <c r="E1281" t="s">
        <v>8221</v>
      </c>
    </row>
    <row r="1282" spans="1:5" x14ac:dyDescent="0.2">
      <c r="A1282">
        <v>80</v>
      </c>
      <c r="B1282" t="s">
        <v>8219</v>
      </c>
      <c r="D1282">
        <v>12</v>
      </c>
      <c r="E1282" t="s">
        <v>8221</v>
      </c>
    </row>
    <row r="1283" spans="1:5" x14ac:dyDescent="0.2">
      <c r="A1283">
        <v>33</v>
      </c>
      <c r="B1283" t="s">
        <v>8219</v>
      </c>
      <c r="D1283">
        <v>8</v>
      </c>
      <c r="E1283" t="s">
        <v>8221</v>
      </c>
    </row>
    <row r="1284" spans="1:5" x14ac:dyDescent="0.2">
      <c r="A1284">
        <v>71</v>
      </c>
      <c r="B1284" t="s">
        <v>8219</v>
      </c>
      <c r="D1284">
        <v>9</v>
      </c>
      <c r="E1284" t="s">
        <v>8221</v>
      </c>
    </row>
    <row r="1285" spans="1:5" x14ac:dyDescent="0.2">
      <c r="A1285">
        <v>81</v>
      </c>
      <c r="B1285" t="s">
        <v>8219</v>
      </c>
      <c r="D1285">
        <v>43</v>
      </c>
      <c r="E1285" t="s">
        <v>8221</v>
      </c>
    </row>
    <row r="1286" spans="1:5" x14ac:dyDescent="0.2">
      <c r="A1286">
        <v>76</v>
      </c>
      <c r="B1286" t="s">
        <v>8219</v>
      </c>
      <c r="D1286">
        <v>28</v>
      </c>
      <c r="E1286" t="s">
        <v>8221</v>
      </c>
    </row>
    <row r="1287" spans="1:5" x14ac:dyDescent="0.2">
      <c r="A1287">
        <v>48</v>
      </c>
      <c r="B1287" t="s">
        <v>8219</v>
      </c>
      <c r="D1287">
        <v>4</v>
      </c>
      <c r="E1287" t="s">
        <v>8221</v>
      </c>
    </row>
    <row r="1288" spans="1:5" x14ac:dyDescent="0.2">
      <c r="A1288">
        <v>61</v>
      </c>
      <c r="B1288" t="s">
        <v>8219</v>
      </c>
      <c r="D1288">
        <v>24</v>
      </c>
      <c r="E1288" t="s">
        <v>8221</v>
      </c>
    </row>
    <row r="1289" spans="1:5" x14ac:dyDescent="0.2">
      <c r="A1289">
        <v>60</v>
      </c>
      <c r="B1289" t="s">
        <v>8219</v>
      </c>
      <c r="D1289">
        <v>2</v>
      </c>
      <c r="E1289" t="s">
        <v>8221</v>
      </c>
    </row>
    <row r="1290" spans="1:5" x14ac:dyDescent="0.2">
      <c r="A1290">
        <v>136</v>
      </c>
      <c r="B1290" t="s">
        <v>8219</v>
      </c>
      <c r="D1290">
        <v>2</v>
      </c>
      <c r="E1290" t="s">
        <v>8221</v>
      </c>
    </row>
    <row r="1291" spans="1:5" x14ac:dyDescent="0.2">
      <c r="A1291">
        <v>14</v>
      </c>
      <c r="B1291" t="s">
        <v>8219</v>
      </c>
      <c r="D1291">
        <v>20</v>
      </c>
      <c r="E1291" t="s">
        <v>8221</v>
      </c>
    </row>
    <row r="1292" spans="1:5" x14ac:dyDescent="0.2">
      <c r="A1292">
        <v>78</v>
      </c>
      <c r="B1292" t="s">
        <v>8219</v>
      </c>
      <c r="D1292">
        <v>1</v>
      </c>
      <c r="E1292" t="s">
        <v>8221</v>
      </c>
    </row>
    <row r="1293" spans="1:5" x14ac:dyDescent="0.2">
      <c r="A1293">
        <v>4</v>
      </c>
      <c r="B1293" t="s">
        <v>8219</v>
      </c>
      <c r="D1293">
        <v>1</v>
      </c>
      <c r="E1293" t="s">
        <v>8221</v>
      </c>
    </row>
    <row r="1294" spans="1:5" x14ac:dyDescent="0.2">
      <c r="A1294">
        <v>11</v>
      </c>
      <c r="B1294" t="s">
        <v>8219</v>
      </c>
      <c r="D1294">
        <v>4</v>
      </c>
      <c r="E1294" t="s">
        <v>8221</v>
      </c>
    </row>
    <row r="1295" spans="1:5" x14ac:dyDescent="0.2">
      <c r="A1295">
        <v>185</v>
      </c>
      <c r="B1295" t="s">
        <v>8219</v>
      </c>
      <c r="D1295">
        <v>1</v>
      </c>
      <c r="E1295" t="s">
        <v>8221</v>
      </c>
    </row>
    <row r="1296" spans="1:5" x14ac:dyDescent="0.2">
      <c r="A1296">
        <v>59</v>
      </c>
      <c r="B1296" t="s">
        <v>8219</v>
      </c>
      <c r="D1296">
        <v>1</v>
      </c>
      <c r="E1296" t="s">
        <v>8221</v>
      </c>
    </row>
    <row r="1297" spans="1:5" x14ac:dyDescent="0.2">
      <c r="A1297">
        <v>27</v>
      </c>
      <c r="B1297" t="s">
        <v>8219</v>
      </c>
      <c r="D1297">
        <v>13</v>
      </c>
      <c r="E1297" t="s">
        <v>8221</v>
      </c>
    </row>
    <row r="1298" spans="1:5" x14ac:dyDescent="0.2">
      <c r="A1298">
        <v>63</v>
      </c>
      <c r="B1298" t="s">
        <v>8219</v>
      </c>
      <c r="D1298">
        <v>1</v>
      </c>
      <c r="E1298" t="s">
        <v>8221</v>
      </c>
    </row>
    <row r="1299" spans="1:5" x14ac:dyDescent="0.2">
      <c r="A1299">
        <v>13</v>
      </c>
      <c r="B1299" t="s">
        <v>8219</v>
      </c>
      <c r="D1299">
        <v>1</v>
      </c>
      <c r="E1299" t="s">
        <v>8221</v>
      </c>
    </row>
    <row r="1300" spans="1:5" x14ac:dyDescent="0.2">
      <c r="A1300">
        <v>13</v>
      </c>
      <c r="B1300" t="s">
        <v>8219</v>
      </c>
      <c r="D1300">
        <v>0</v>
      </c>
      <c r="E1300" t="s">
        <v>8221</v>
      </c>
    </row>
    <row r="1301" spans="1:5" x14ac:dyDescent="0.2">
      <c r="A1301">
        <v>57</v>
      </c>
      <c r="B1301" t="s">
        <v>8219</v>
      </c>
      <c r="D1301">
        <v>3</v>
      </c>
      <c r="E1301" t="s">
        <v>8221</v>
      </c>
    </row>
    <row r="1302" spans="1:5" x14ac:dyDescent="0.2">
      <c r="A1302">
        <v>61</v>
      </c>
      <c r="B1302" t="s">
        <v>8219</v>
      </c>
      <c r="D1302">
        <v>14</v>
      </c>
      <c r="E1302" t="s">
        <v>8221</v>
      </c>
    </row>
    <row r="1303" spans="1:5" x14ac:dyDescent="0.2">
      <c r="A1303">
        <v>65</v>
      </c>
      <c r="B1303" t="s">
        <v>8219</v>
      </c>
      <c r="D1303">
        <v>2</v>
      </c>
      <c r="E1303" t="s">
        <v>8221</v>
      </c>
    </row>
    <row r="1304" spans="1:5" x14ac:dyDescent="0.2">
      <c r="A1304">
        <v>134</v>
      </c>
      <c r="B1304" t="s">
        <v>8219</v>
      </c>
      <c r="D1304">
        <v>5</v>
      </c>
      <c r="E1304" t="s">
        <v>8221</v>
      </c>
    </row>
    <row r="1305" spans="1:5" x14ac:dyDescent="0.2">
      <c r="A1305">
        <v>37</v>
      </c>
      <c r="B1305" t="s">
        <v>8219</v>
      </c>
      <c r="D1305">
        <v>14</v>
      </c>
      <c r="E1305" t="s">
        <v>8221</v>
      </c>
    </row>
    <row r="1306" spans="1:5" x14ac:dyDescent="0.2">
      <c r="A1306">
        <v>37</v>
      </c>
      <c r="B1306" t="s">
        <v>8219</v>
      </c>
      <c r="D1306">
        <v>9</v>
      </c>
      <c r="E1306" t="s">
        <v>8221</v>
      </c>
    </row>
    <row r="1307" spans="1:5" x14ac:dyDescent="0.2">
      <c r="A1307">
        <v>150</v>
      </c>
      <c r="B1307" t="s">
        <v>8219</v>
      </c>
      <c r="D1307">
        <v>8</v>
      </c>
      <c r="E1307" t="s">
        <v>8221</v>
      </c>
    </row>
    <row r="1308" spans="1:5" x14ac:dyDescent="0.2">
      <c r="A1308">
        <v>56</v>
      </c>
      <c r="B1308" t="s">
        <v>8219</v>
      </c>
      <c r="D1308">
        <v>7</v>
      </c>
      <c r="E1308" t="s">
        <v>8221</v>
      </c>
    </row>
    <row r="1309" spans="1:5" x14ac:dyDescent="0.2">
      <c r="A1309">
        <v>18</v>
      </c>
      <c r="B1309" t="s">
        <v>8219</v>
      </c>
      <c r="D1309">
        <v>0</v>
      </c>
      <c r="E1309" t="s">
        <v>8221</v>
      </c>
    </row>
    <row r="1310" spans="1:5" x14ac:dyDescent="0.2">
      <c r="A1310">
        <v>60</v>
      </c>
      <c r="B1310" t="s">
        <v>8219</v>
      </c>
      <c r="D1310">
        <v>84</v>
      </c>
      <c r="E1310" t="s">
        <v>8221</v>
      </c>
    </row>
    <row r="1311" spans="1:5" x14ac:dyDescent="0.2">
      <c r="A1311">
        <v>67</v>
      </c>
      <c r="B1311" t="s">
        <v>8219</v>
      </c>
      <c r="D1311">
        <v>11</v>
      </c>
      <c r="E1311" t="s">
        <v>8221</v>
      </c>
    </row>
    <row r="1312" spans="1:5" x14ac:dyDescent="0.2">
      <c r="A1312">
        <v>35</v>
      </c>
      <c r="B1312" t="s">
        <v>8219</v>
      </c>
      <c r="D1312">
        <v>1</v>
      </c>
      <c r="E1312" t="s">
        <v>8221</v>
      </c>
    </row>
    <row r="1313" spans="1:5" x14ac:dyDescent="0.2">
      <c r="A1313">
        <v>34</v>
      </c>
      <c r="B1313" t="s">
        <v>8219</v>
      </c>
      <c r="D1313">
        <v>4</v>
      </c>
      <c r="E1313" t="s">
        <v>8221</v>
      </c>
    </row>
    <row r="1314" spans="1:5" x14ac:dyDescent="0.2">
      <c r="A1314">
        <v>36</v>
      </c>
      <c r="B1314" t="s">
        <v>8219</v>
      </c>
      <c r="D1314">
        <v>10</v>
      </c>
      <c r="E1314" t="s">
        <v>8221</v>
      </c>
    </row>
    <row r="1315" spans="1:5" x14ac:dyDescent="0.2">
      <c r="A1315">
        <v>18</v>
      </c>
      <c r="B1315" t="s">
        <v>8219</v>
      </c>
      <c r="D1315">
        <v>16</v>
      </c>
      <c r="E1315" t="s">
        <v>8221</v>
      </c>
    </row>
    <row r="1316" spans="1:5" x14ac:dyDescent="0.2">
      <c r="A1316">
        <v>25</v>
      </c>
      <c r="B1316" t="s">
        <v>8219</v>
      </c>
      <c r="D1316">
        <v>2</v>
      </c>
      <c r="E1316" t="s">
        <v>8221</v>
      </c>
    </row>
    <row r="1317" spans="1:5" x14ac:dyDescent="0.2">
      <c r="A1317">
        <v>21</v>
      </c>
      <c r="B1317" t="s">
        <v>8219</v>
      </c>
      <c r="D1317">
        <v>5</v>
      </c>
      <c r="E1317" t="s">
        <v>8221</v>
      </c>
    </row>
    <row r="1318" spans="1:5" x14ac:dyDescent="0.2">
      <c r="A1318">
        <v>151</v>
      </c>
      <c r="B1318" t="s">
        <v>8219</v>
      </c>
      <c r="D1318">
        <v>1</v>
      </c>
      <c r="E1318" t="s">
        <v>8221</v>
      </c>
    </row>
    <row r="1319" spans="1:5" x14ac:dyDescent="0.2">
      <c r="A1319">
        <v>489</v>
      </c>
      <c r="B1319" t="s">
        <v>8219</v>
      </c>
      <c r="D1319">
        <v>31</v>
      </c>
      <c r="E1319" t="s">
        <v>8221</v>
      </c>
    </row>
    <row r="1320" spans="1:5" x14ac:dyDescent="0.2">
      <c r="A1320">
        <v>50</v>
      </c>
      <c r="B1320" t="s">
        <v>8219</v>
      </c>
      <c r="D1320">
        <v>0</v>
      </c>
      <c r="E1320" t="s">
        <v>8221</v>
      </c>
    </row>
    <row r="1321" spans="1:5" x14ac:dyDescent="0.2">
      <c r="A1321">
        <v>321</v>
      </c>
      <c r="B1321" t="s">
        <v>8219</v>
      </c>
      <c r="D1321">
        <v>2</v>
      </c>
      <c r="E1321" t="s">
        <v>8221</v>
      </c>
    </row>
    <row r="1322" spans="1:5" x14ac:dyDescent="0.2">
      <c r="A1322">
        <v>1762</v>
      </c>
      <c r="B1322" t="s">
        <v>8219</v>
      </c>
      <c r="D1322">
        <v>7</v>
      </c>
      <c r="E1322" t="s">
        <v>8221</v>
      </c>
    </row>
    <row r="1323" spans="1:5" x14ac:dyDescent="0.2">
      <c r="A1323">
        <v>385</v>
      </c>
      <c r="B1323" t="s">
        <v>8219</v>
      </c>
      <c r="D1323">
        <v>16</v>
      </c>
      <c r="E1323" t="s">
        <v>8221</v>
      </c>
    </row>
    <row r="1324" spans="1:5" x14ac:dyDescent="0.2">
      <c r="A1324">
        <v>398</v>
      </c>
      <c r="B1324" t="s">
        <v>8219</v>
      </c>
      <c r="D1324">
        <v>4</v>
      </c>
      <c r="E1324" t="s">
        <v>8221</v>
      </c>
    </row>
    <row r="1325" spans="1:5" x14ac:dyDescent="0.2">
      <c r="A1325">
        <v>304</v>
      </c>
      <c r="B1325" t="s">
        <v>8219</v>
      </c>
      <c r="D1325">
        <v>4</v>
      </c>
      <c r="E1325" t="s">
        <v>8221</v>
      </c>
    </row>
    <row r="1326" spans="1:5" x14ac:dyDescent="0.2">
      <c r="A1326">
        <v>676</v>
      </c>
      <c r="B1326" t="s">
        <v>8219</v>
      </c>
      <c r="D1326">
        <v>4</v>
      </c>
      <c r="E1326" t="s">
        <v>8221</v>
      </c>
    </row>
    <row r="1327" spans="1:5" x14ac:dyDescent="0.2">
      <c r="A1327">
        <v>577</v>
      </c>
      <c r="B1327" t="s">
        <v>8219</v>
      </c>
      <c r="D1327">
        <v>3</v>
      </c>
      <c r="E1327" t="s">
        <v>8221</v>
      </c>
    </row>
    <row r="1328" spans="1:5" x14ac:dyDescent="0.2">
      <c r="A1328">
        <v>3663</v>
      </c>
      <c r="B1328" t="s">
        <v>8219</v>
      </c>
      <c r="D1328">
        <v>36</v>
      </c>
      <c r="E1328" t="s">
        <v>8221</v>
      </c>
    </row>
    <row r="1329" spans="1:5" x14ac:dyDescent="0.2">
      <c r="A1329">
        <v>294</v>
      </c>
      <c r="B1329" t="s">
        <v>8219</v>
      </c>
      <c r="D1329">
        <v>1</v>
      </c>
      <c r="E1329" t="s">
        <v>8221</v>
      </c>
    </row>
    <row r="1330" spans="1:5" x14ac:dyDescent="0.2">
      <c r="A1330">
        <v>28</v>
      </c>
      <c r="B1330" t="s">
        <v>8219</v>
      </c>
      <c r="D1330">
        <v>7</v>
      </c>
      <c r="E1330" t="s">
        <v>8221</v>
      </c>
    </row>
    <row r="1331" spans="1:5" x14ac:dyDescent="0.2">
      <c r="A1331">
        <v>100</v>
      </c>
      <c r="B1331" t="s">
        <v>8219</v>
      </c>
      <c r="D1331">
        <v>27</v>
      </c>
      <c r="E1331" t="s">
        <v>8221</v>
      </c>
    </row>
    <row r="1332" spans="1:5" x14ac:dyDescent="0.2">
      <c r="A1332">
        <v>72</v>
      </c>
      <c r="B1332" t="s">
        <v>8219</v>
      </c>
      <c r="D1332">
        <v>1</v>
      </c>
      <c r="E1332" t="s">
        <v>8221</v>
      </c>
    </row>
    <row r="1333" spans="1:5" x14ac:dyDescent="0.2">
      <c r="A1333">
        <v>238</v>
      </c>
      <c r="B1333" t="s">
        <v>8219</v>
      </c>
      <c r="D1333">
        <v>0</v>
      </c>
      <c r="E1333" t="s">
        <v>8221</v>
      </c>
    </row>
    <row r="1334" spans="1:5" x14ac:dyDescent="0.2">
      <c r="A1334">
        <v>159</v>
      </c>
      <c r="B1334" t="s">
        <v>8219</v>
      </c>
      <c r="D1334">
        <v>1</v>
      </c>
      <c r="E1334" t="s">
        <v>8221</v>
      </c>
    </row>
    <row r="1335" spans="1:5" x14ac:dyDescent="0.2">
      <c r="A1335">
        <v>77</v>
      </c>
      <c r="B1335" t="s">
        <v>8219</v>
      </c>
      <c r="D1335">
        <v>3</v>
      </c>
      <c r="E1335" t="s">
        <v>8221</v>
      </c>
    </row>
    <row r="1336" spans="1:5" x14ac:dyDescent="0.2">
      <c r="A1336">
        <v>53</v>
      </c>
      <c r="B1336" t="s">
        <v>8219</v>
      </c>
      <c r="D1336">
        <v>3</v>
      </c>
      <c r="E1336" t="s">
        <v>8221</v>
      </c>
    </row>
    <row r="1337" spans="1:5" x14ac:dyDescent="0.2">
      <c r="A1337">
        <v>1251</v>
      </c>
      <c r="B1337" t="s">
        <v>8219</v>
      </c>
      <c r="D1337">
        <v>3</v>
      </c>
      <c r="E1337" t="s">
        <v>8221</v>
      </c>
    </row>
    <row r="1338" spans="1:5" x14ac:dyDescent="0.2">
      <c r="A1338">
        <v>465</v>
      </c>
      <c r="B1338" t="s">
        <v>8219</v>
      </c>
      <c r="D1338">
        <v>0</v>
      </c>
      <c r="E1338" t="s">
        <v>8221</v>
      </c>
    </row>
    <row r="1339" spans="1:5" x14ac:dyDescent="0.2">
      <c r="A1339">
        <v>74</v>
      </c>
      <c r="B1339" t="s">
        <v>8219</v>
      </c>
      <c r="D1339">
        <v>6</v>
      </c>
      <c r="E1339" t="s">
        <v>8221</v>
      </c>
    </row>
    <row r="1340" spans="1:5" x14ac:dyDescent="0.2">
      <c r="A1340">
        <v>62</v>
      </c>
      <c r="B1340" t="s">
        <v>8219</v>
      </c>
      <c r="D1340">
        <v>17</v>
      </c>
      <c r="E1340" t="s">
        <v>8221</v>
      </c>
    </row>
    <row r="1341" spans="1:5" x14ac:dyDescent="0.2">
      <c r="A1341">
        <v>3468</v>
      </c>
      <c r="B1341" t="s">
        <v>8219</v>
      </c>
      <c r="D1341">
        <v>40</v>
      </c>
      <c r="E1341" t="s">
        <v>8221</v>
      </c>
    </row>
    <row r="1342" spans="1:5" x14ac:dyDescent="0.2">
      <c r="A1342">
        <v>52</v>
      </c>
      <c r="B1342" t="s">
        <v>8219</v>
      </c>
      <c r="D1342">
        <v>3</v>
      </c>
      <c r="E1342" t="s">
        <v>8221</v>
      </c>
    </row>
    <row r="1343" spans="1:5" x14ac:dyDescent="0.2">
      <c r="A1343">
        <v>50</v>
      </c>
      <c r="B1343" t="s">
        <v>8219</v>
      </c>
      <c r="D1343">
        <v>1</v>
      </c>
      <c r="E1343" t="s">
        <v>8221</v>
      </c>
    </row>
    <row r="1344" spans="1:5" x14ac:dyDescent="0.2">
      <c r="A1344">
        <v>45</v>
      </c>
      <c r="B1344" t="s">
        <v>8219</v>
      </c>
      <c r="D1344">
        <v>2</v>
      </c>
      <c r="E1344" t="s">
        <v>8221</v>
      </c>
    </row>
    <row r="1345" spans="1:5" x14ac:dyDescent="0.2">
      <c r="A1345">
        <v>21</v>
      </c>
      <c r="B1345" t="s">
        <v>8219</v>
      </c>
      <c r="D1345">
        <v>7</v>
      </c>
      <c r="E1345" t="s">
        <v>8221</v>
      </c>
    </row>
    <row r="1346" spans="1:5" x14ac:dyDescent="0.2">
      <c r="A1346">
        <v>100</v>
      </c>
      <c r="B1346" t="s">
        <v>8219</v>
      </c>
      <c r="D1346">
        <v>14</v>
      </c>
      <c r="E1346" t="s">
        <v>8221</v>
      </c>
    </row>
    <row r="1347" spans="1:5" x14ac:dyDescent="0.2">
      <c r="A1347">
        <v>81</v>
      </c>
      <c r="B1347" t="s">
        <v>8219</v>
      </c>
      <c r="D1347">
        <v>0</v>
      </c>
      <c r="E1347" t="s">
        <v>8221</v>
      </c>
    </row>
    <row r="1348" spans="1:5" x14ac:dyDescent="0.2">
      <c r="A1348">
        <v>286</v>
      </c>
      <c r="B1348" t="s">
        <v>8219</v>
      </c>
      <c r="D1348">
        <v>0</v>
      </c>
      <c r="E1348" t="s">
        <v>8221</v>
      </c>
    </row>
    <row r="1349" spans="1:5" x14ac:dyDescent="0.2">
      <c r="A1349">
        <v>42</v>
      </c>
      <c r="B1349" t="s">
        <v>8219</v>
      </c>
      <c r="D1349">
        <v>1</v>
      </c>
      <c r="E1349" t="s">
        <v>8221</v>
      </c>
    </row>
    <row r="1350" spans="1:5" x14ac:dyDescent="0.2">
      <c r="A1350">
        <v>199</v>
      </c>
      <c r="B1350" t="s">
        <v>8219</v>
      </c>
      <c r="D1350">
        <v>12</v>
      </c>
      <c r="E1350" t="s">
        <v>8221</v>
      </c>
    </row>
    <row r="1351" spans="1:5" x14ac:dyDescent="0.2">
      <c r="A1351">
        <v>25</v>
      </c>
      <c r="B1351" t="s">
        <v>8219</v>
      </c>
      <c r="D1351">
        <v>12</v>
      </c>
      <c r="E1351" t="s">
        <v>8221</v>
      </c>
    </row>
    <row r="1352" spans="1:5" x14ac:dyDescent="0.2">
      <c r="A1352">
        <v>84</v>
      </c>
      <c r="B1352" t="s">
        <v>8219</v>
      </c>
      <c r="D1352">
        <v>23</v>
      </c>
      <c r="E1352" t="s">
        <v>8221</v>
      </c>
    </row>
    <row r="1353" spans="1:5" x14ac:dyDescent="0.2">
      <c r="A1353">
        <v>50</v>
      </c>
      <c r="B1353" t="s">
        <v>8219</v>
      </c>
      <c r="D1353">
        <v>0</v>
      </c>
      <c r="E1353" t="s">
        <v>8221</v>
      </c>
    </row>
    <row r="1354" spans="1:5" x14ac:dyDescent="0.2">
      <c r="A1354">
        <v>26</v>
      </c>
      <c r="B1354" t="s">
        <v>8219</v>
      </c>
      <c r="D1354">
        <v>10</v>
      </c>
      <c r="E1354" t="s">
        <v>8221</v>
      </c>
    </row>
    <row r="1355" spans="1:5" x14ac:dyDescent="0.2">
      <c r="A1355">
        <v>14</v>
      </c>
      <c r="B1355" t="s">
        <v>8219</v>
      </c>
      <c r="D1355">
        <v>5</v>
      </c>
      <c r="E1355" t="s">
        <v>8221</v>
      </c>
    </row>
    <row r="1356" spans="1:5" x14ac:dyDescent="0.2">
      <c r="A1356">
        <v>49</v>
      </c>
      <c r="B1356" t="s">
        <v>8219</v>
      </c>
      <c r="D1356">
        <v>1</v>
      </c>
      <c r="E1356" t="s">
        <v>8221</v>
      </c>
    </row>
    <row r="1357" spans="1:5" x14ac:dyDescent="0.2">
      <c r="A1357">
        <v>69</v>
      </c>
      <c r="B1357" t="s">
        <v>8219</v>
      </c>
      <c r="D1357">
        <v>2</v>
      </c>
      <c r="E1357" t="s">
        <v>8221</v>
      </c>
    </row>
    <row r="1358" spans="1:5" x14ac:dyDescent="0.2">
      <c r="A1358">
        <v>60</v>
      </c>
      <c r="B1358" t="s">
        <v>8219</v>
      </c>
      <c r="D1358">
        <v>2</v>
      </c>
      <c r="E1358" t="s">
        <v>8221</v>
      </c>
    </row>
    <row r="1359" spans="1:5" x14ac:dyDescent="0.2">
      <c r="A1359">
        <v>80</v>
      </c>
      <c r="B1359" t="s">
        <v>8219</v>
      </c>
      <c r="D1359">
        <v>0</v>
      </c>
      <c r="E1359" t="s">
        <v>8221</v>
      </c>
    </row>
    <row r="1360" spans="1:5" x14ac:dyDescent="0.2">
      <c r="A1360">
        <v>56</v>
      </c>
      <c r="B1360" t="s">
        <v>8219</v>
      </c>
      <c r="D1360">
        <v>13</v>
      </c>
      <c r="E1360" t="s">
        <v>8221</v>
      </c>
    </row>
    <row r="1361" spans="1:5" x14ac:dyDescent="0.2">
      <c r="A1361">
        <v>104</v>
      </c>
      <c r="B1361" t="s">
        <v>8219</v>
      </c>
      <c r="D1361">
        <v>0</v>
      </c>
      <c r="E1361" t="s">
        <v>8221</v>
      </c>
    </row>
    <row r="1362" spans="1:5" x14ac:dyDescent="0.2">
      <c r="A1362">
        <v>46</v>
      </c>
      <c r="B1362" t="s">
        <v>8219</v>
      </c>
      <c r="D1362">
        <v>1</v>
      </c>
      <c r="E1362" t="s">
        <v>8221</v>
      </c>
    </row>
    <row r="1363" spans="1:5" x14ac:dyDescent="0.2">
      <c r="A1363">
        <v>206</v>
      </c>
      <c r="B1363" t="s">
        <v>8219</v>
      </c>
      <c r="D1363">
        <v>5</v>
      </c>
      <c r="E1363" t="s">
        <v>8221</v>
      </c>
    </row>
    <row r="1364" spans="1:5" x14ac:dyDescent="0.2">
      <c r="A1364">
        <v>18</v>
      </c>
      <c r="B1364" t="s">
        <v>8219</v>
      </c>
      <c r="D1364">
        <v>2</v>
      </c>
      <c r="E1364" t="s">
        <v>8221</v>
      </c>
    </row>
    <row r="1365" spans="1:5" x14ac:dyDescent="0.2">
      <c r="A1365">
        <v>28</v>
      </c>
      <c r="B1365" t="s">
        <v>8219</v>
      </c>
      <c r="D1365">
        <v>0</v>
      </c>
      <c r="E1365" t="s">
        <v>8221</v>
      </c>
    </row>
    <row r="1366" spans="1:5" x14ac:dyDescent="0.2">
      <c r="A1366">
        <v>11</v>
      </c>
      <c r="B1366" t="s">
        <v>8219</v>
      </c>
      <c r="D1366">
        <v>32</v>
      </c>
      <c r="E1366" t="s">
        <v>8221</v>
      </c>
    </row>
    <row r="1367" spans="1:5" x14ac:dyDescent="0.2">
      <c r="A1367">
        <v>263</v>
      </c>
      <c r="B1367" t="s">
        <v>8219</v>
      </c>
      <c r="D1367">
        <v>1</v>
      </c>
      <c r="E1367" t="s">
        <v>8221</v>
      </c>
    </row>
    <row r="1368" spans="1:5" x14ac:dyDescent="0.2">
      <c r="A1368">
        <v>394</v>
      </c>
      <c r="B1368" t="s">
        <v>8219</v>
      </c>
      <c r="D1368">
        <v>1</v>
      </c>
      <c r="E1368" t="s">
        <v>8221</v>
      </c>
    </row>
    <row r="1369" spans="1:5" x14ac:dyDescent="0.2">
      <c r="A1369">
        <v>1049</v>
      </c>
      <c r="B1369" t="s">
        <v>8219</v>
      </c>
      <c r="D1369">
        <v>1</v>
      </c>
      <c r="E1369" t="s">
        <v>8221</v>
      </c>
    </row>
    <row r="1370" spans="1:5" x14ac:dyDescent="0.2">
      <c r="A1370">
        <v>308</v>
      </c>
      <c r="B1370" t="s">
        <v>8219</v>
      </c>
      <c r="D1370">
        <v>0</v>
      </c>
      <c r="E1370" t="s">
        <v>8221</v>
      </c>
    </row>
    <row r="1371" spans="1:5" x14ac:dyDescent="0.2">
      <c r="A1371">
        <v>1088</v>
      </c>
      <c r="B1371" t="s">
        <v>8219</v>
      </c>
      <c r="D1371">
        <v>0</v>
      </c>
      <c r="E1371" t="s">
        <v>8221</v>
      </c>
    </row>
    <row r="1372" spans="1:5" x14ac:dyDescent="0.2">
      <c r="A1372">
        <v>73</v>
      </c>
      <c r="B1372" t="s">
        <v>8219</v>
      </c>
      <c r="D1372">
        <v>8</v>
      </c>
      <c r="E1372" t="s">
        <v>8221</v>
      </c>
    </row>
    <row r="1373" spans="1:5" x14ac:dyDescent="0.2">
      <c r="A1373">
        <v>143</v>
      </c>
      <c r="B1373" t="s">
        <v>8219</v>
      </c>
      <c r="D1373">
        <v>0</v>
      </c>
      <c r="E1373" t="s">
        <v>8221</v>
      </c>
    </row>
    <row r="1374" spans="1:5" x14ac:dyDescent="0.2">
      <c r="A1374">
        <v>1420</v>
      </c>
      <c r="B1374" t="s">
        <v>8219</v>
      </c>
      <c r="D1374">
        <v>1</v>
      </c>
      <c r="E1374" t="s">
        <v>8221</v>
      </c>
    </row>
    <row r="1375" spans="1:5" x14ac:dyDescent="0.2">
      <c r="A1375">
        <v>305</v>
      </c>
      <c r="B1375" t="s">
        <v>8219</v>
      </c>
      <c r="D1375">
        <v>16</v>
      </c>
      <c r="E1375" t="s">
        <v>8221</v>
      </c>
    </row>
    <row r="1376" spans="1:5" x14ac:dyDescent="0.2">
      <c r="A1376">
        <v>551</v>
      </c>
      <c r="B1376" t="s">
        <v>8219</v>
      </c>
      <c r="D1376">
        <v>12</v>
      </c>
      <c r="E1376" t="s">
        <v>8221</v>
      </c>
    </row>
    <row r="1377" spans="1:5" x14ac:dyDescent="0.2">
      <c r="A1377">
        <v>187</v>
      </c>
      <c r="B1377" t="s">
        <v>8219</v>
      </c>
      <c r="D1377">
        <v>4</v>
      </c>
      <c r="E1377" t="s">
        <v>8221</v>
      </c>
    </row>
    <row r="1378" spans="1:5" x14ac:dyDescent="0.2">
      <c r="A1378">
        <v>325</v>
      </c>
      <c r="B1378" t="s">
        <v>8219</v>
      </c>
      <c r="D1378">
        <v>2</v>
      </c>
      <c r="E1378" t="s">
        <v>8221</v>
      </c>
    </row>
    <row r="1379" spans="1:5" x14ac:dyDescent="0.2">
      <c r="A1379">
        <v>148</v>
      </c>
      <c r="B1379" t="s">
        <v>8219</v>
      </c>
      <c r="D1379">
        <v>3</v>
      </c>
      <c r="E1379" t="s">
        <v>8221</v>
      </c>
    </row>
    <row r="1380" spans="1:5" x14ac:dyDescent="0.2">
      <c r="A1380">
        <v>69</v>
      </c>
      <c r="B1380" t="s">
        <v>8219</v>
      </c>
      <c r="D1380">
        <v>0</v>
      </c>
      <c r="E1380" t="s">
        <v>8221</v>
      </c>
    </row>
    <row r="1381" spans="1:5" x14ac:dyDescent="0.2">
      <c r="A1381">
        <v>173</v>
      </c>
      <c r="B1381" t="s">
        <v>8219</v>
      </c>
      <c r="D1381">
        <v>3</v>
      </c>
      <c r="E1381" t="s">
        <v>8221</v>
      </c>
    </row>
    <row r="1382" spans="1:5" x14ac:dyDescent="0.2">
      <c r="A1382">
        <v>269</v>
      </c>
      <c r="B1382" t="s">
        <v>8219</v>
      </c>
      <c r="D1382">
        <v>4</v>
      </c>
      <c r="E1382" t="s">
        <v>8221</v>
      </c>
    </row>
    <row r="1383" spans="1:5" x14ac:dyDescent="0.2">
      <c r="A1383">
        <v>185</v>
      </c>
      <c r="B1383" t="s">
        <v>8219</v>
      </c>
      <c r="D1383">
        <v>2</v>
      </c>
      <c r="E1383" t="s">
        <v>8221</v>
      </c>
    </row>
    <row r="1384" spans="1:5" x14ac:dyDescent="0.2">
      <c r="A1384">
        <v>176</v>
      </c>
      <c r="B1384" t="s">
        <v>8219</v>
      </c>
      <c r="D1384">
        <v>10</v>
      </c>
      <c r="E1384" t="s">
        <v>8221</v>
      </c>
    </row>
    <row r="1385" spans="1:5" x14ac:dyDescent="0.2">
      <c r="A1385">
        <v>1019</v>
      </c>
      <c r="B1385" t="s">
        <v>8219</v>
      </c>
      <c r="D1385">
        <v>11</v>
      </c>
      <c r="E1385" t="s">
        <v>8221</v>
      </c>
    </row>
    <row r="1386" spans="1:5" x14ac:dyDescent="0.2">
      <c r="A1386">
        <v>113</v>
      </c>
      <c r="B1386" t="s">
        <v>8219</v>
      </c>
      <c r="D1386">
        <v>6</v>
      </c>
      <c r="E1386" t="s">
        <v>8221</v>
      </c>
    </row>
    <row r="1387" spans="1:5" x14ac:dyDescent="0.2">
      <c r="A1387">
        <v>404</v>
      </c>
      <c r="B1387" t="s">
        <v>8219</v>
      </c>
      <c r="D1387">
        <v>2</v>
      </c>
      <c r="E1387" t="s">
        <v>8221</v>
      </c>
    </row>
    <row r="1388" spans="1:5" x14ac:dyDescent="0.2">
      <c r="A1388">
        <v>707</v>
      </c>
      <c r="B1388" t="s">
        <v>8219</v>
      </c>
      <c r="D1388">
        <v>6</v>
      </c>
      <c r="E1388" t="s">
        <v>8221</v>
      </c>
    </row>
    <row r="1389" spans="1:5" x14ac:dyDescent="0.2">
      <c r="A1389">
        <v>392</v>
      </c>
      <c r="B1389" t="s">
        <v>8219</v>
      </c>
      <c r="D1389">
        <v>8</v>
      </c>
      <c r="E1389" t="s">
        <v>8221</v>
      </c>
    </row>
    <row r="1390" spans="1:5" x14ac:dyDescent="0.2">
      <c r="A1390">
        <v>23</v>
      </c>
      <c r="B1390" t="s">
        <v>8219</v>
      </c>
      <c r="D1390">
        <v>37</v>
      </c>
      <c r="E1390" t="s">
        <v>8221</v>
      </c>
    </row>
    <row r="1391" spans="1:5" x14ac:dyDescent="0.2">
      <c r="A1391">
        <v>682</v>
      </c>
      <c r="B1391" t="s">
        <v>8219</v>
      </c>
      <c r="D1391">
        <v>11</v>
      </c>
      <c r="E1391" t="s">
        <v>8221</v>
      </c>
    </row>
    <row r="1392" spans="1:5" x14ac:dyDescent="0.2">
      <c r="A1392">
        <v>37</v>
      </c>
      <c r="B1392" t="s">
        <v>8219</v>
      </c>
      <c r="D1392">
        <v>0</v>
      </c>
      <c r="E1392" t="s">
        <v>8221</v>
      </c>
    </row>
    <row r="1393" spans="1:5" x14ac:dyDescent="0.2">
      <c r="A1393">
        <v>146</v>
      </c>
      <c r="B1393" t="s">
        <v>8219</v>
      </c>
      <c r="D1393">
        <v>10</v>
      </c>
      <c r="E1393" t="s">
        <v>8221</v>
      </c>
    </row>
    <row r="1394" spans="1:5" x14ac:dyDescent="0.2">
      <c r="A1394">
        <v>119</v>
      </c>
      <c r="B1394" t="s">
        <v>8219</v>
      </c>
      <c r="D1394">
        <v>6</v>
      </c>
      <c r="E1394" t="s">
        <v>8221</v>
      </c>
    </row>
    <row r="1395" spans="1:5" x14ac:dyDescent="0.2">
      <c r="A1395">
        <v>163</v>
      </c>
      <c r="B1395" t="s">
        <v>8219</v>
      </c>
      <c r="D1395">
        <v>8</v>
      </c>
      <c r="E1395" t="s">
        <v>8221</v>
      </c>
    </row>
    <row r="1396" spans="1:5" x14ac:dyDescent="0.2">
      <c r="A1396">
        <v>339</v>
      </c>
      <c r="B1396" t="s">
        <v>8219</v>
      </c>
      <c r="D1396">
        <v>6</v>
      </c>
      <c r="E1396" t="s">
        <v>8221</v>
      </c>
    </row>
    <row r="1397" spans="1:5" x14ac:dyDescent="0.2">
      <c r="A1397">
        <v>58</v>
      </c>
      <c r="B1397" t="s">
        <v>8219</v>
      </c>
      <c r="D1397">
        <v>7</v>
      </c>
      <c r="E1397" t="s">
        <v>8221</v>
      </c>
    </row>
    <row r="1398" spans="1:5" x14ac:dyDescent="0.2">
      <c r="A1398">
        <v>456</v>
      </c>
      <c r="B1398" t="s">
        <v>8219</v>
      </c>
      <c r="D1398">
        <v>7</v>
      </c>
      <c r="E1398" t="s">
        <v>8221</v>
      </c>
    </row>
    <row r="1399" spans="1:5" x14ac:dyDescent="0.2">
      <c r="A1399">
        <v>15</v>
      </c>
      <c r="B1399" t="s">
        <v>8219</v>
      </c>
      <c r="D1399">
        <v>5</v>
      </c>
      <c r="E1399" t="s">
        <v>8221</v>
      </c>
    </row>
    <row r="1400" spans="1:5" x14ac:dyDescent="0.2">
      <c r="A1400">
        <v>191</v>
      </c>
      <c r="B1400" t="s">
        <v>8219</v>
      </c>
      <c r="D1400">
        <v>46</v>
      </c>
      <c r="E1400" t="s">
        <v>8221</v>
      </c>
    </row>
    <row r="1401" spans="1:5" x14ac:dyDescent="0.2">
      <c r="A1401">
        <v>17</v>
      </c>
      <c r="B1401" t="s">
        <v>8219</v>
      </c>
      <c r="D1401">
        <v>10</v>
      </c>
      <c r="E1401" t="s">
        <v>8221</v>
      </c>
    </row>
    <row r="1402" spans="1:5" x14ac:dyDescent="0.2">
      <c r="A1402">
        <v>28</v>
      </c>
      <c r="B1402" t="s">
        <v>8219</v>
      </c>
      <c r="D1402">
        <v>19</v>
      </c>
      <c r="E1402" t="s">
        <v>8221</v>
      </c>
    </row>
    <row r="1403" spans="1:5" x14ac:dyDescent="0.2">
      <c r="A1403">
        <v>18</v>
      </c>
      <c r="B1403" t="s">
        <v>8219</v>
      </c>
      <c r="D1403">
        <v>13</v>
      </c>
      <c r="E1403" t="s">
        <v>8221</v>
      </c>
    </row>
    <row r="1404" spans="1:5" x14ac:dyDescent="0.2">
      <c r="A1404">
        <v>61</v>
      </c>
      <c r="B1404" t="s">
        <v>8219</v>
      </c>
      <c r="D1404">
        <v>13</v>
      </c>
      <c r="E1404" t="s">
        <v>8221</v>
      </c>
    </row>
    <row r="1405" spans="1:5" x14ac:dyDescent="0.2">
      <c r="A1405">
        <v>108</v>
      </c>
      <c r="B1405" t="s">
        <v>8219</v>
      </c>
      <c r="D1405">
        <v>4</v>
      </c>
      <c r="E1405" t="s">
        <v>8221</v>
      </c>
    </row>
    <row r="1406" spans="1:5" x14ac:dyDescent="0.2">
      <c r="A1406">
        <v>142</v>
      </c>
      <c r="B1406" t="s">
        <v>8219</v>
      </c>
      <c r="D1406">
        <v>0</v>
      </c>
      <c r="E1406" t="s">
        <v>8221</v>
      </c>
    </row>
    <row r="1407" spans="1:5" x14ac:dyDescent="0.2">
      <c r="A1407">
        <v>74</v>
      </c>
      <c r="B1407" t="s">
        <v>8219</v>
      </c>
      <c r="D1407">
        <v>3</v>
      </c>
      <c r="E1407" t="s">
        <v>8221</v>
      </c>
    </row>
    <row r="1408" spans="1:5" x14ac:dyDescent="0.2">
      <c r="A1408">
        <v>38</v>
      </c>
      <c r="B1408" t="s">
        <v>8219</v>
      </c>
      <c r="D1408">
        <v>1</v>
      </c>
      <c r="E1408" t="s">
        <v>8221</v>
      </c>
    </row>
    <row r="1409" spans="1:5" x14ac:dyDescent="0.2">
      <c r="A1409">
        <v>20</v>
      </c>
      <c r="B1409" t="s">
        <v>8219</v>
      </c>
      <c r="D1409">
        <v>9</v>
      </c>
      <c r="E1409" t="s">
        <v>8221</v>
      </c>
    </row>
    <row r="1410" spans="1:5" x14ac:dyDescent="0.2">
      <c r="A1410">
        <v>24</v>
      </c>
      <c r="B1410" t="s">
        <v>8219</v>
      </c>
      <c r="D1410">
        <v>1</v>
      </c>
      <c r="E1410" t="s">
        <v>8221</v>
      </c>
    </row>
    <row r="1411" spans="1:5" x14ac:dyDescent="0.2">
      <c r="A1411">
        <v>66</v>
      </c>
      <c r="B1411" t="s">
        <v>8219</v>
      </c>
      <c r="D1411">
        <v>1</v>
      </c>
      <c r="E1411" t="s">
        <v>8221</v>
      </c>
    </row>
    <row r="1412" spans="1:5" x14ac:dyDescent="0.2">
      <c r="A1412">
        <v>28</v>
      </c>
      <c r="B1412" t="s">
        <v>8219</v>
      </c>
      <c r="D1412">
        <v>4</v>
      </c>
      <c r="E1412" t="s">
        <v>8221</v>
      </c>
    </row>
    <row r="1413" spans="1:5" x14ac:dyDescent="0.2">
      <c r="A1413">
        <v>24</v>
      </c>
      <c r="B1413" t="s">
        <v>8219</v>
      </c>
      <c r="D1413">
        <v>17</v>
      </c>
      <c r="E1413" t="s">
        <v>8221</v>
      </c>
    </row>
    <row r="1414" spans="1:5" x14ac:dyDescent="0.2">
      <c r="A1414">
        <v>73</v>
      </c>
      <c r="B1414" t="s">
        <v>8219</v>
      </c>
      <c r="D1414">
        <v>0</v>
      </c>
      <c r="E1414" t="s">
        <v>8221</v>
      </c>
    </row>
    <row r="1415" spans="1:5" x14ac:dyDescent="0.2">
      <c r="A1415">
        <v>3</v>
      </c>
      <c r="B1415" t="s">
        <v>8219</v>
      </c>
      <c r="D1415">
        <v>12</v>
      </c>
      <c r="E1415" t="s">
        <v>8221</v>
      </c>
    </row>
    <row r="1416" spans="1:5" x14ac:dyDescent="0.2">
      <c r="A1416">
        <v>20</v>
      </c>
      <c r="B1416" t="s">
        <v>8219</v>
      </c>
      <c r="D1416">
        <v>14</v>
      </c>
      <c r="E1416" t="s">
        <v>8221</v>
      </c>
    </row>
    <row r="1417" spans="1:5" x14ac:dyDescent="0.2">
      <c r="A1417">
        <v>21</v>
      </c>
      <c r="B1417" t="s">
        <v>8219</v>
      </c>
      <c r="D1417">
        <v>1</v>
      </c>
      <c r="E1417" t="s">
        <v>8221</v>
      </c>
    </row>
    <row r="1418" spans="1:5" x14ac:dyDescent="0.2">
      <c r="A1418">
        <v>94</v>
      </c>
      <c r="B1418" t="s">
        <v>8219</v>
      </c>
      <c r="D1418">
        <v>14</v>
      </c>
      <c r="E1418" t="s">
        <v>8221</v>
      </c>
    </row>
    <row r="1419" spans="1:5" x14ac:dyDescent="0.2">
      <c r="A1419">
        <v>139</v>
      </c>
      <c r="B1419" t="s">
        <v>8219</v>
      </c>
      <c r="D1419">
        <v>4</v>
      </c>
      <c r="E1419" t="s">
        <v>8221</v>
      </c>
    </row>
    <row r="1420" spans="1:5" x14ac:dyDescent="0.2">
      <c r="A1420">
        <v>130</v>
      </c>
      <c r="B1420" t="s">
        <v>8219</v>
      </c>
      <c r="D1420">
        <v>2</v>
      </c>
      <c r="E1420" t="s">
        <v>8221</v>
      </c>
    </row>
    <row r="1421" spans="1:5" x14ac:dyDescent="0.2">
      <c r="A1421">
        <v>31</v>
      </c>
      <c r="B1421" t="s">
        <v>8219</v>
      </c>
      <c r="D1421">
        <v>1</v>
      </c>
      <c r="E1421" t="s">
        <v>8221</v>
      </c>
    </row>
    <row r="1422" spans="1:5" x14ac:dyDescent="0.2">
      <c r="A1422">
        <v>13</v>
      </c>
      <c r="B1422" t="s">
        <v>8219</v>
      </c>
      <c r="D1422">
        <v>2</v>
      </c>
      <c r="E1422" t="s">
        <v>8221</v>
      </c>
    </row>
    <row r="1423" spans="1:5" x14ac:dyDescent="0.2">
      <c r="A1423">
        <v>90</v>
      </c>
      <c r="B1423" t="s">
        <v>8219</v>
      </c>
      <c r="D1423">
        <v>1</v>
      </c>
      <c r="E1423" t="s">
        <v>8221</v>
      </c>
    </row>
    <row r="1424" spans="1:5" x14ac:dyDescent="0.2">
      <c r="A1424">
        <v>141</v>
      </c>
      <c r="B1424" t="s">
        <v>8219</v>
      </c>
      <c r="D1424">
        <v>1</v>
      </c>
      <c r="E1424" t="s">
        <v>8221</v>
      </c>
    </row>
    <row r="1425" spans="1:5" x14ac:dyDescent="0.2">
      <c r="A1425">
        <v>23</v>
      </c>
      <c r="B1425" t="s">
        <v>8219</v>
      </c>
      <c r="D1425">
        <v>4</v>
      </c>
      <c r="E1425" t="s">
        <v>8221</v>
      </c>
    </row>
    <row r="1426" spans="1:5" x14ac:dyDescent="0.2">
      <c r="A1426">
        <v>18</v>
      </c>
      <c r="B1426" t="s">
        <v>8219</v>
      </c>
      <c r="D1426">
        <v>3</v>
      </c>
      <c r="E1426" t="s">
        <v>8221</v>
      </c>
    </row>
    <row r="1427" spans="1:5" x14ac:dyDescent="0.2">
      <c r="A1427">
        <v>76</v>
      </c>
      <c r="B1427" t="s">
        <v>8219</v>
      </c>
      <c r="D1427">
        <v>38</v>
      </c>
      <c r="E1427" t="s">
        <v>8221</v>
      </c>
    </row>
    <row r="1428" spans="1:5" x14ac:dyDescent="0.2">
      <c r="A1428">
        <v>93</v>
      </c>
      <c r="B1428" t="s">
        <v>8219</v>
      </c>
      <c r="D1428">
        <v>4</v>
      </c>
      <c r="E1428" t="s">
        <v>8221</v>
      </c>
    </row>
    <row r="1429" spans="1:5" x14ac:dyDescent="0.2">
      <c r="A1429">
        <v>69</v>
      </c>
      <c r="B1429" t="s">
        <v>8219</v>
      </c>
      <c r="D1429">
        <v>0</v>
      </c>
      <c r="E1429" t="s">
        <v>8221</v>
      </c>
    </row>
    <row r="1430" spans="1:5" x14ac:dyDescent="0.2">
      <c r="A1430">
        <v>21</v>
      </c>
      <c r="B1430" t="s">
        <v>8219</v>
      </c>
      <c r="D1430">
        <v>2</v>
      </c>
      <c r="E1430" t="s">
        <v>8221</v>
      </c>
    </row>
    <row r="1431" spans="1:5" x14ac:dyDescent="0.2">
      <c r="A1431">
        <v>57</v>
      </c>
      <c r="B1431" t="s">
        <v>8219</v>
      </c>
      <c r="D1431">
        <v>0</v>
      </c>
      <c r="E1431" t="s">
        <v>8221</v>
      </c>
    </row>
    <row r="1432" spans="1:5" x14ac:dyDescent="0.2">
      <c r="A1432">
        <v>108</v>
      </c>
      <c r="B1432" t="s">
        <v>8219</v>
      </c>
      <c r="D1432">
        <v>1</v>
      </c>
      <c r="E1432" t="s">
        <v>8221</v>
      </c>
    </row>
    <row r="1433" spans="1:5" x14ac:dyDescent="0.2">
      <c r="A1433">
        <v>83</v>
      </c>
      <c r="B1433" t="s">
        <v>8219</v>
      </c>
      <c r="D1433">
        <v>7</v>
      </c>
      <c r="E1433" t="s">
        <v>8221</v>
      </c>
    </row>
    <row r="1434" spans="1:5" x14ac:dyDescent="0.2">
      <c r="A1434">
        <v>96</v>
      </c>
      <c r="B1434" t="s">
        <v>8219</v>
      </c>
      <c r="D1434">
        <v>2</v>
      </c>
      <c r="E1434" t="s">
        <v>8221</v>
      </c>
    </row>
    <row r="1435" spans="1:5" x14ac:dyDescent="0.2">
      <c r="A1435">
        <v>64</v>
      </c>
      <c r="B1435" t="s">
        <v>8219</v>
      </c>
      <c r="D1435">
        <v>4</v>
      </c>
      <c r="E1435" t="s">
        <v>8221</v>
      </c>
    </row>
    <row r="1436" spans="1:5" x14ac:dyDescent="0.2">
      <c r="A1436">
        <v>14</v>
      </c>
      <c r="B1436" t="s">
        <v>8219</v>
      </c>
      <c r="D1436">
        <v>4</v>
      </c>
      <c r="E1436" t="s">
        <v>8221</v>
      </c>
    </row>
    <row r="1437" spans="1:5" x14ac:dyDescent="0.2">
      <c r="A1437">
        <v>169</v>
      </c>
      <c r="B1437" t="s">
        <v>8219</v>
      </c>
      <c r="D1437">
        <v>3</v>
      </c>
      <c r="E1437" t="s">
        <v>8221</v>
      </c>
    </row>
    <row r="1438" spans="1:5" x14ac:dyDescent="0.2">
      <c r="A1438">
        <v>33</v>
      </c>
      <c r="B1438" t="s">
        <v>8219</v>
      </c>
      <c r="D1438">
        <v>2</v>
      </c>
      <c r="E1438" t="s">
        <v>8221</v>
      </c>
    </row>
    <row r="1439" spans="1:5" x14ac:dyDescent="0.2">
      <c r="A1439">
        <v>102</v>
      </c>
      <c r="B1439" t="s">
        <v>8219</v>
      </c>
      <c r="D1439">
        <v>197</v>
      </c>
      <c r="E1439" t="s">
        <v>8221</v>
      </c>
    </row>
    <row r="1440" spans="1:5" x14ac:dyDescent="0.2">
      <c r="A1440">
        <v>104</v>
      </c>
      <c r="B1440" t="s">
        <v>8219</v>
      </c>
      <c r="D1440">
        <v>0</v>
      </c>
      <c r="E1440" t="s">
        <v>8221</v>
      </c>
    </row>
    <row r="1441" spans="1:5" x14ac:dyDescent="0.2">
      <c r="A1441">
        <v>20</v>
      </c>
      <c r="B1441" t="s">
        <v>8219</v>
      </c>
      <c r="D1441">
        <v>1</v>
      </c>
      <c r="E1441" t="s">
        <v>8221</v>
      </c>
    </row>
    <row r="1442" spans="1:5" x14ac:dyDescent="0.2">
      <c r="A1442">
        <v>35</v>
      </c>
      <c r="B1442" t="s">
        <v>8219</v>
      </c>
      <c r="D1442">
        <v>4</v>
      </c>
      <c r="E1442" t="s">
        <v>8221</v>
      </c>
    </row>
    <row r="1443" spans="1:5" x14ac:dyDescent="0.2">
      <c r="A1443">
        <v>94</v>
      </c>
      <c r="B1443" t="s">
        <v>8219</v>
      </c>
      <c r="D1443">
        <v>0</v>
      </c>
      <c r="E1443" t="s">
        <v>8221</v>
      </c>
    </row>
    <row r="1444" spans="1:5" x14ac:dyDescent="0.2">
      <c r="A1444">
        <v>14</v>
      </c>
      <c r="B1444" t="s">
        <v>8219</v>
      </c>
      <c r="D1444">
        <v>7</v>
      </c>
      <c r="E1444" t="s">
        <v>8221</v>
      </c>
    </row>
    <row r="1445" spans="1:5" x14ac:dyDescent="0.2">
      <c r="A1445">
        <v>15</v>
      </c>
      <c r="B1445" t="s">
        <v>8219</v>
      </c>
      <c r="D1445">
        <v>11</v>
      </c>
      <c r="E1445" t="s">
        <v>8221</v>
      </c>
    </row>
    <row r="1446" spans="1:5" x14ac:dyDescent="0.2">
      <c r="A1446">
        <v>51</v>
      </c>
      <c r="B1446" t="s">
        <v>8219</v>
      </c>
      <c r="D1446">
        <v>0</v>
      </c>
      <c r="E1446" t="s">
        <v>8221</v>
      </c>
    </row>
    <row r="1447" spans="1:5" x14ac:dyDescent="0.2">
      <c r="A1447">
        <v>19</v>
      </c>
      <c r="B1447" t="s">
        <v>8219</v>
      </c>
      <c r="D1447">
        <v>6</v>
      </c>
      <c r="E1447" t="s">
        <v>8221</v>
      </c>
    </row>
    <row r="1448" spans="1:5" x14ac:dyDescent="0.2">
      <c r="A1448">
        <v>23</v>
      </c>
      <c r="B1448" t="s">
        <v>8219</v>
      </c>
      <c r="D1448">
        <v>0</v>
      </c>
      <c r="E1448" t="s">
        <v>8221</v>
      </c>
    </row>
    <row r="1449" spans="1:5" x14ac:dyDescent="0.2">
      <c r="A1449">
        <v>97</v>
      </c>
      <c r="B1449" t="s">
        <v>8219</v>
      </c>
      <c r="D1449">
        <v>7</v>
      </c>
      <c r="E1449" t="s">
        <v>8221</v>
      </c>
    </row>
    <row r="1450" spans="1:5" x14ac:dyDescent="0.2">
      <c r="A1450">
        <v>76</v>
      </c>
      <c r="B1450" t="s">
        <v>8219</v>
      </c>
      <c r="D1450">
        <v>94</v>
      </c>
      <c r="E1450" t="s">
        <v>8221</v>
      </c>
    </row>
    <row r="1451" spans="1:5" x14ac:dyDescent="0.2">
      <c r="A1451">
        <v>11</v>
      </c>
      <c r="B1451" t="s">
        <v>8219</v>
      </c>
      <c r="D1451">
        <v>2</v>
      </c>
      <c r="E1451" t="s">
        <v>8221</v>
      </c>
    </row>
    <row r="1452" spans="1:5" x14ac:dyDescent="0.2">
      <c r="A1452">
        <v>52</v>
      </c>
      <c r="B1452" t="s">
        <v>8219</v>
      </c>
      <c r="D1452">
        <v>25</v>
      </c>
      <c r="E1452" t="s">
        <v>8221</v>
      </c>
    </row>
    <row r="1453" spans="1:5" x14ac:dyDescent="0.2">
      <c r="A1453">
        <v>95</v>
      </c>
      <c r="B1453" t="s">
        <v>8219</v>
      </c>
      <c r="D1453">
        <v>17</v>
      </c>
      <c r="E1453" t="s">
        <v>8221</v>
      </c>
    </row>
    <row r="1454" spans="1:5" x14ac:dyDescent="0.2">
      <c r="A1454">
        <v>35</v>
      </c>
      <c r="B1454" t="s">
        <v>8219</v>
      </c>
      <c r="D1454">
        <v>2</v>
      </c>
      <c r="E1454" t="s">
        <v>8221</v>
      </c>
    </row>
    <row r="1455" spans="1:5" x14ac:dyDescent="0.2">
      <c r="A1455">
        <v>21</v>
      </c>
      <c r="B1455" t="s">
        <v>8219</v>
      </c>
      <c r="D1455">
        <v>4</v>
      </c>
      <c r="E1455" t="s">
        <v>8221</v>
      </c>
    </row>
    <row r="1456" spans="1:5" x14ac:dyDescent="0.2">
      <c r="A1456">
        <v>93</v>
      </c>
      <c r="B1456" t="s">
        <v>8219</v>
      </c>
      <c r="D1456">
        <v>5</v>
      </c>
      <c r="E1456" t="s">
        <v>8221</v>
      </c>
    </row>
    <row r="1457" spans="1:5" x14ac:dyDescent="0.2">
      <c r="A1457">
        <v>11</v>
      </c>
      <c r="B1457" t="s">
        <v>8219</v>
      </c>
      <c r="D1457">
        <v>2</v>
      </c>
      <c r="E1457" t="s">
        <v>8221</v>
      </c>
    </row>
    <row r="1458" spans="1:5" x14ac:dyDescent="0.2">
      <c r="A1458">
        <v>21</v>
      </c>
      <c r="B1458" t="s">
        <v>8219</v>
      </c>
      <c r="D1458">
        <v>2</v>
      </c>
      <c r="E1458" t="s">
        <v>8221</v>
      </c>
    </row>
    <row r="1459" spans="1:5" x14ac:dyDescent="0.2">
      <c r="A1459">
        <v>54</v>
      </c>
      <c r="B1459" t="s">
        <v>8219</v>
      </c>
      <c r="D1459">
        <v>3</v>
      </c>
      <c r="E1459" t="s">
        <v>8221</v>
      </c>
    </row>
    <row r="1460" spans="1:5" x14ac:dyDescent="0.2">
      <c r="A1460">
        <v>31</v>
      </c>
      <c r="B1460" t="s">
        <v>8219</v>
      </c>
      <c r="D1460">
        <v>0</v>
      </c>
      <c r="E1460" t="s">
        <v>8221</v>
      </c>
    </row>
    <row r="1461" spans="1:5" x14ac:dyDescent="0.2">
      <c r="A1461">
        <v>132</v>
      </c>
      <c r="B1461" t="s">
        <v>8219</v>
      </c>
      <c r="D1461">
        <v>4</v>
      </c>
      <c r="E1461" t="s">
        <v>8221</v>
      </c>
    </row>
    <row r="1462" spans="1:5" x14ac:dyDescent="0.2">
      <c r="A1462">
        <v>3</v>
      </c>
      <c r="B1462" t="s">
        <v>8219</v>
      </c>
      <c r="D1462">
        <v>1</v>
      </c>
      <c r="E1462" t="s">
        <v>8221</v>
      </c>
    </row>
    <row r="1463" spans="1:5" x14ac:dyDescent="0.2">
      <c r="A1463">
        <v>6</v>
      </c>
      <c r="B1463" t="s">
        <v>8219</v>
      </c>
      <c r="D1463">
        <v>12</v>
      </c>
      <c r="E1463" t="s">
        <v>8221</v>
      </c>
    </row>
    <row r="1464" spans="1:5" x14ac:dyDescent="0.2">
      <c r="A1464">
        <v>10</v>
      </c>
      <c r="B1464" t="s">
        <v>8219</v>
      </c>
      <c r="D1464">
        <v>4</v>
      </c>
      <c r="E1464" t="s">
        <v>8221</v>
      </c>
    </row>
    <row r="1465" spans="1:5" x14ac:dyDescent="0.2">
      <c r="A1465">
        <v>147</v>
      </c>
      <c r="B1465" t="s">
        <v>8219</v>
      </c>
      <c r="D1465">
        <v>91</v>
      </c>
      <c r="E1465" t="s">
        <v>8221</v>
      </c>
    </row>
    <row r="1466" spans="1:5" x14ac:dyDescent="0.2">
      <c r="A1466">
        <v>199</v>
      </c>
      <c r="B1466" t="s">
        <v>8219</v>
      </c>
      <c r="D1466">
        <v>1</v>
      </c>
      <c r="E1466" t="s">
        <v>8221</v>
      </c>
    </row>
    <row r="1467" spans="1:5" x14ac:dyDescent="0.2">
      <c r="A1467">
        <v>50</v>
      </c>
      <c r="B1467" t="s">
        <v>8219</v>
      </c>
      <c r="D1467">
        <v>1</v>
      </c>
      <c r="E1467" t="s">
        <v>8221</v>
      </c>
    </row>
    <row r="1468" spans="1:5" x14ac:dyDescent="0.2">
      <c r="A1468">
        <v>21</v>
      </c>
      <c r="B1468" t="s">
        <v>8219</v>
      </c>
      <c r="D1468">
        <v>0</v>
      </c>
      <c r="E1468" t="s">
        <v>8221</v>
      </c>
    </row>
    <row r="1469" spans="1:5" x14ac:dyDescent="0.2">
      <c r="A1469">
        <v>24</v>
      </c>
      <c r="B1469" t="s">
        <v>8219</v>
      </c>
      <c r="D1469">
        <v>13</v>
      </c>
      <c r="E1469" t="s">
        <v>8221</v>
      </c>
    </row>
    <row r="1470" spans="1:5" x14ac:dyDescent="0.2">
      <c r="A1470">
        <v>32</v>
      </c>
      <c r="B1470" t="s">
        <v>8219</v>
      </c>
      <c r="D1470">
        <v>2</v>
      </c>
      <c r="E1470" t="s">
        <v>8221</v>
      </c>
    </row>
    <row r="1471" spans="1:5" x14ac:dyDescent="0.2">
      <c r="A1471">
        <v>62</v>
      </c>
      <c r="B1471" t="s">
        <v>8219</v>
      </c>
      <c r="D1471">
        <v>0</v>
      </c>
      <c r="E1471" t="s">
        <v>8221</v>
      </c>
    </row>
    <row r="1472" spans="1:5" x14ac:dyDescent="0.2">
      <c r="A1472">
        <v>9</v>
      </c>
      <c r="B1472" t="s">
        <v>8219</v>
      </c>
      <c r="D1472">
        <v>21</v>
      </c>
      <c r="E1472" t="s">
        <v>8221</v>
      </c>
    </row>
    <row r="1473" spans="1:5" x14ac:dyDescent="0.2">
      <c r="A1473">
        <v>38</v>
      </c>
      <c r="B1473" t="s">
        <v>8219</v>
      </c>
      <c r="D1473">
        <v>9</v>
      </c>
      <c r="E1473" t="s">
        <v>8221</v>
      </c>
    </row>
    <row r="1474" spans="1:5" x14ac:dyDescent="0.2">
      <c r="A1474">
        <v>54</v>
      </c>
      <c r="B1474" t="s">
        <v>8219</v>
      </c>
      <c r="D1474">
        <v>6</v>
      </c>
      <c r="E1474" t="s">
        <v>8221</v>
      </c>
    </row>
    <row r="1475" spans="1:5" x14ac:dyDescent="0.2">
      <c r="A1475">
        <v>37</v>
      </c>
      <c r="B1475" t="s">
        <v>8219</v>
      </c>
      <c r="D1475">
        <v>4</v>
      </c>
      <c r="E1475" t="s">
        <v>8221</v>
      </c>
    </row>
    <row r="1476" spans="1:5" x14ac:dyDescent="0.2">
      <c r="A1476">
        <v>39</v>
      </c>
      <c r="B1476" t="s">
        <v>8219</v>
      </c>
      <c r="D1476">
        <v>7</v>
      </c>
      <c r="E1476" t="s">
        <v>8221</v>
      </c>
    </row>
    <row r="1477" spans="1:5" x14ac:dyDescent="0.2">
      <c r="A1477">
        <v>34</v>
      </c>
      <c r="B1477" t="s">
        <v>8219</v>
      </c>
      <c r="D1477">
        <v>5</v>
      </c>
      <c r="E1477" t="s">
        <v>8221</v>
      </c>
    </row>
    <row r="1478" spans="1:5" x14ac:dyDescent="0.2">
      <c r="A1478">
        <v>55</v>
      </c>
      <c r="B1478" t="s">
        <v>8219</v>
      </c>
      <c r="D1478">
        <v>0</v>
      </c>
      <c r="E1478" t="s">
        <v>8221</v>
      </c>
    </row>
    <row r="1479" spans="1:5" x14ac:dyDescent="0.2">
      <c r="A1479">
        <v>32</v>
      </c>
      <c r="B1479" t="s">
        <v>8219</v>
      </c>
      <c r="D1479">
        <v>3</v>
      </c>
      <c r="E1479" t="s">
        <v>8221</v>
      </c>
    </row>
    <row r="1480" spans="1:5" x14ac:dyDescent="0.2">
      <c r="A1480">
        <v>25</v>
      </c>
      <c r="B1480" t="s">
        <v>8219</v>
      </c>
      <c r="D1480">
        <v>9</v>
      </c>
      <c r="E1480" t="s">
        <v>8221</v>
      </c>
    </row>
    <row r="1481" spans="1:5" x14ac:dyDescent="0.2">
      <c r="A1481">
        <v>33</v>
      </c>
      <c r="B1481" t="s">
        <v>8219</v>
      </c>
      <c r="D1481">
        <v>6</v>
      </c>
      <c r="E1481" t="s">
        <v>8221</v>
      </c>
    </row>
    <row r="1482" spans="1:5" x14ac:dyDescent="0.2">
      <c r="A1482">
        <v>108</v>
      </c>
      <c r="B1482" t="s">
        <v>8219</v>
      </c>
      <c r="D1482">
        <v>4</v>
      </c>
      <c r="E1482" t="s">
        <v>8221</v>
      </c>
    </row>
    <row r="1483" spans="1:5" x14ac:dyDescent="0.2">
      <c r="A1483">
        <v>20</v>
      </c>
      <c r="B1483" t="s">
        <v>8219</v>
      </c>
      <c r="D1483">
        <v>1</v>
      </c>
      <c r="E1483" t="s">
        <v>8221</v>
      </c>
    </row>
    <row r="1484" spans="1:5" x14ac:dyDescent="0.2">
      <c r="A1484">
        <v>98</v>
      </c>
      <c r="B1484" t="s">
        <v>8219</v>
      </c>
      <c r="D1484">
        <v>17</v>
      </c>
      <c r="E1484" t="s">
        <v>8221</v>
      </c>
    </row>
    <row r="1485" spans="1:5" x14ac:dyDescent="0.2">
      <c r="A1485">
        <v>196</v>
      </c>
      <c r="B1485" t="s">
        <v>8219</v>
      </c>
      <c r="D1485">
        <v>1</v>
      </c>
      <c r="E1485" t="s">
        <v>8221</v>
      </c>
    </row>
    <row r="1486" spans="1:5" x14ac:dyDescent="0.2">
      <c r="A1486">
        <v>39</v>
      </c>
      <c r="B1486" t="s">
        <v>8219</v>
      </c>
      <c r="D1486">
        <v>13</v>
      </c>
      <c r="E1486" t="s">
        <v>8221</v>
      </c>
    </row>
    <row r="1487" spans="1:5" x14ac:dyDescent="0.2">
      <c r="A1487">
        <v>128</v>
      </c>
      <c r="B1487" t="s">
        <v>8219</v>
      </c>
      <c r="D1487">
        <v>6</v>
      </c>
      <c r="E1487" t="s">
        <v>8221</v>
      </c>
    </row>
    <row r="1488" spans="1:5" x14ac:dyDescent="0.2">
      <c r="A1488">
        <v>71</v>
      </c>
      <c r="B1488" t="s">
        <v>8219</v>
      </c>
      <c r="D1488">
        <v>0</v>
      </c>
      <c r="E1488" t="s">
        <v>8221</v>
      </c>
    </row>
    <row r="1489" spans="1:5" x14ac:dyDescent="0.2">
      <c r="A1489">
        <v>47</v>
      </c>
      <c r="B1489" t="s">
        <v>8219</v>
      </c>
      <c r="D1489">
        <v>2</v>
      </c>
      <c r="E1489" t="s">
        <v>8221</v>
      </c>
    </row>
    <row r="1490" spans="1:5" x14ac:dyDescent="0.2">
      <c r="A1490">
        <v>17</v>
      </c>
      <c r="B1490" t="s">
        <v>8219</v>
      </c>
      <c r="D1490">
        <v>2</v>
      </c>
      <c r="E1490" t="s">
        <v>8221</v>
      </c>
    </row>
    <row r="1491" spans="1:5" x14ac:dyDescent="0.2">
      <c r="A1491">
        <v>91</v>
      </c>
      <c r="B1491" t="s">
        <v>8219</v>
      </c>
      <c r="D1491">
        <v>21</v>
      </c>
      <c r="E1491" t="s">
        <v>8221</v>
      </c>
    </row>
    <row r="1492" spans="1:5" x14ac:dyDescent="0.2">
      <c r="A1492">
        <v>43</v>
      </c>
      <c r="B1492" t="s">
        <v>8219</v>
      </c>
      <c r="D1492">
        <v>13</v>
      </c>
      <c r="E1492" t="s">
        <v>8221</v>
      </c>
    </row>
    <row r="1493" spans="1:5" x14ac:dyDescent="0.2">
      <c r="A1493">
        <v>17</v>
      </c>
      <c r="B1493" t="s">
        <v>8219</v>
      </c>
      <c r="D1493">
        <v>0</v>
      </c>
      <c r="E1493" t="s">
        <v>8221</v>
      </c>
    </row>
    <row r="1494" spans="1:5" x14ac:dyDescent="0.2">
      <c r="A1494">
        <v>33</v>
      </c>
      <c r="B1494" t="s">
        <v>8219</v>
      </c>
      <c r="D1494">
        <v>6</v>
      </c>
      <c r="E1494" t="s">
        <v>8221</v>
      </c>
    </row>
    <row r="1495" spans="1:5" x14ac:dyDescent="0.2">
      <c r="A1495">
        <v>87</v>
      </c>
      <c r="B1495" t="s">
        <v>8219</v>
      </c>
      <c r="D1495">
        <v>0</v>
      </c>
      <c r="E1495" t="s">
        <v>8221</v>
      </c>
    </row>
    <row r="1496" spans="1:5" x14ac:dyDescent="0.2">
      <c r="A1496">
        <v>113</v>
      </c>
      <c r="B1496" t="s">
        <v>8219</v>
      </c>
      <c r="D1496">
        <v>1</v>
      </c>
      <c r="E1496" t="s">
        <v>8221</v>
      </c>
    </row>
    <row r="1497" spans="1:5" x14ac:dyDescent="0.2">
      <c r="A1497">
        <v>14</v>
      </c>
      <c r="B1497" t="s">
        <v>8219</v>
      </c>
      <c r="D1497">
        <v>0</v>
      </c>
      <c r="E1497" t="s">
        <v>8221</v>
      </c>
    </row>
    <row r="1498" spans="1:5" x14ac:dyDescent="0.2">
      <c r="A1498">
        <v>30</v>
      </c>
      <c r="B1498" t="s">
        <v>8219</v>
      </c>
      <c r="D1498">
        <v>12</v>
      </c>
      <c r="E1498" t="s">
        <v>8221</v>
      </c>
    </row>
    <row r="1499" spans="1:5" x14ac:dyDescent="0.2">
      <c r="A1499">
        <v>16</v>
      </c>
      <c r="B1499" t="s">
        <v>8219</v>
      </c>
      <c r="D1499">
        <v>2</v>
      </c>
      <c r="E1499" t="s">
        <v>8221</v>
      </c>
    </row>
    <row r="1500" spans="1:5" x14ac:dyDescent="0.2">
      <c r="A1500">
        <v>46</v>
      </c>
      <c r="B1500" t="s">
        <v>8219</v>
      </c>
      <c r="D1500">
        <v>6</v>
      </c>
      <c r="E1500" t="s">
        <v>8221</v>
      </c>
    </row>
    <row r="1501" spans="1:5" x14ac:dyDescent="0.2">
      <c r="A1501">
        <v>24</v>
      </c>
      <c r="B1501" t="s">
        <v>8219</v>
      </c>
      <c r="D1501">
        <v>1</v>
      </c>
      <c r="E1501" t="s">
        <v>8221</v>
      </c>
    </row>
    <row r="1502" spans="1:5" x14ac:dyDescent="0.2">
      <c r="A1502">
        <v>97</v>
      </c>
      <c r="B1502" t="s">
        <v>8219</v>
      </c>
      <c r="D1502">
        <v>1</v>
      </c>
      <c r="E1502" t="s">
        <v>8221</v>
      </c>
    </row>
    <row r="1503" spans="1:5" x14ac:dyDescent="0.2">
      <c r="A1503">
        <v>59</v>
      </c>
      <c r="B1503" t="s">
        <v>8219</v>
      </c>
      <c r="D1503">
        <v>5</v>
      </c>
      <c r="E1503" t="s">
        <v>8221</v>
      </c>
    </row>
    <row r="1504" spans="1:5" x14ac:dyDescent="0.2">
      <c r="A1504">
        <v>1095</v>
      </c>
      <c r="B1504" t="s">
        <v>8219</v>
      </c>
      <c r="D1504">
        <v>0</v>
      </c>
      <c r="E1504" t="s">
        <v>8221</v>
      </c>
    </row>
    <row r="1505" spans="1:5" x14ac:dyDescent="0.2">
      <c r="A1505">
        <v>218</v>
      </c>
      <c r="B1505" t="s">
        <v>8219</v>
      </c>
      <c r="D1505">
        <v>3</v>
      </c>
      <c r="E1505" t="s">
        <v>8221</v>
      </c>
    </row>
    <row r="1506" spans="1:5" x14ac:dyDescent="0.2">
      <c r="A1506">
        <v>111</v>
      </c>
      <c r="B1506" t="s">
        <v>8219</v>
      </c>
      <c r="D1506">
        <v>8</v>
      </c>
      <c r="E1506" t="s">
        <v>8221</v>
      </c>
    </row>
    <row r="1507" spans="1:5" x14ac:dyDescent="0.2">
      <c r="A1507">
        <v>56</v>
      </c>
      <c r="B1507" t="s">
        <v>8219</v>
      </c>
      <c r="D1507">
        <v>3</v>
      </c>
      <c r="E1507" t="s">
        <v>8221</v>
      </c>
    </row>
    <row r="1508" spans="1:5" x14ac:dyDescent="0.2">
      <c r="A1508">
        <v>265</v>
      </c>
      <c r="B1508" t="s">
        <v>8219</v>
      </c>
      <c r="D1508">
        <v>8</v>
      </c>
      <c r="E1508" t="s">
        <v>8221</v>
      </c>
    </row>
    <row r="1509" spans="1:5" x14ac:dyDescent="0.2">
      <c r="A1509">
        <v>28</v>
      </c>
      <c r="B1509" t="s">
        <v>8219</v>
      </c>
      <c r="D1509">
        <v>1</v>
      </c>
      <c r="E1509" t="s">
        <v>8221</v>
      </c>
    </row>
    <row r="1510" spans="1:5" x14ac:dyDescent="0.2">
      <c r="A1510">
        <v>364</v>
      </c>
      <c r="B1510" t="s">
        <v>8219</v>
      </c>
      <c r="D1510">
        <v>4</v>
      </c>
      <c r="E1510" t="s">
        <v>8221</v>
      </c>
    </row>
    <row r="1511" spans="1:5" x14ac:dyDescent="0.2">
      <c r="A1511">
        <v>27</v>
      </c>
      <c r="B1511" t="s">
        <v>8219</v>
      </c>
      <c r="D1511">
        <v>8</v>
      </c>
      <c r="E1511" t="s">
        <v>8221</v>
      </c>
    </row>
    <row r="1512" spans="1:5" x14ac:dyDescent="0.2">
      <c r="A1512">
        <v>93</v>
      </c>
      <c r="B1512" t="s">
        <v>8219</v>
      </c>
      <c r="D1512">
        <v>1</v>
      </c>
      <c r="E1512" t="s">
        <v>8221</v>
      </c>
    </row>
    <row r="1513" spans="1:5" x14ac:dyDescent="0.2">
      <c r="A1513">
        <v>64</v>
      </c>
      <c r="B1513" t="s">
        <v>8219</v>
      </c>
      <c r="D1513">
        <v>5</v>
      </c>
      <c r="E1513" t="s">
        <v>8221</v>
      </c>
    </row>
    <row r="1514" spans="1:5" x14ac:dyDescent="0.2">
      <c r="A1514">
        <v>22</v>
      </c>
      <c r="B1514" t="s">
        <v>8219</v>
      </c>
      <c r="D1514">
        <v>0</v>
      </c>
      <c r="E1514" t="s">
        <v>8221</v>
      </c>
    </row>
    <row r="1515" spans="1:5" x14ac:dyDescent="0.2">
      <c r="A1515">
        <v>59</v>
      </c>
      <c r="B1515" t="s">
        <v>8219</v>
      </c>
      <c r="D1515">
        <v>0</v>
      </c>
      <c r="E1515" t="s">
        <v>8221</v>
      </c>
    </row>
    <row r="1516" spans="1:5" x14ac:dyDescent="0.2">
      <c r="A1516">
        <v>249</v>
      </c>
      <c r="B1516" t="s">
        <v>8219</v>
      </c>
      <c r="D1516">
        <v>1</v>
      </c>
      <c r="E1516" t="s">
        <v>8221</v>
      </c>
    </row>
    <row r="1517" spans="1:5" x14ac:dyDescent="0.2">
      <c r="A1517">
        <v>392</v>
      </c>
      <c r="B1517" t="s">
        <v>8219</v>
      </c>
      <c r="D1517">
        <v>0</v>
      </c>
      <c r="E1517" t="s">
        <v>8221</v>
      </c>
    </row>
    <row r="1518" spans="1:5" x14ac:dyDescent="0.2">
      <c r="A1518">
        <v>115</v>
      </c>
      <c r="B1518" t="s">
        <v>8219</v>
      </c>
      <c r="D1518">
        <v>0</v>
      </c>
      <c r="E1518" t="s">
        <v>8221</v>
      </c>
    </row>
    <row r="1519" spans="1:5" x14ac:dyDescent="0.2">
      <c r="A1519">
        <v>433</v>
      </c>
      <c r="B1519" t="s">
        <v>8219</v>
      </c>
      <c r="D1519">
        <v>6</v>
      </c>
      <c r="E1519" t="s">
        <v>8221</v>
      </c>
    </row>
    <row r="1520" spans="1:5" x14ac:dyDescent="0.2">
      <c r="A1520">
        <v>20</v>
      </c>
      <c r="B1520" t="s">
        <v>8219</v>
      </c>
      <c r="D1520">
        <v>6</v>
      </c>
      <c r="E1520" t="s">
        <v>8221</v>
      </c>
    </row>
    <row r="1521" spans="1:5" x14ac:dyDescent="0.2">
      <c r="A1521">
        <v>8</v>
      </c>
      <c r="B1521" t="s">
        <v>8219</v>
      </c>
      <c r="D1521">
        <v>14</v>
      </c>
      <c r="E1521" t="s">
        <v>8221</v>
      </c>
    </row>
    <row r="1522" spans="1:5" x14ac:dyDescent="0.2">
      <c r="A1522">
        <v>175</v>
      </c>
      <c r="B1522" t="s">
        <v>8219</v>
      </c>
      <c r="D1522">
        <v>6</v>
      </c>
      <c r="E1522" t="s">
        <v>8221</v>
      </c>
    </row>
    <row r="1523" spans="1:5" x14ac:dyDescent="0.2">
      <c r="A1523">
        <v>104</v>
      </c>
      <c r="B1523" t="s">
        <v>8219</v>
      </c>
      <c r="D1523">
        <v>33</v>
      </c>
      <c r="E1523" t="s">
        <v>8221</v>
      </c>
    </row>
    <row r="1524" spans="1:5" x14ac:dyDescent="0.2">
      <c r="A1524">
        <v>17</v>
      </c>
      <c r="B1524" t="s">
        <v>8219</v>
      </c>
      <c r="D1524">
        <v>4</v>
      </c>
      <c r="E1524" t="s">
        <v>8221</v>
      </c>
    </row>
    <row r="1525" spans="1:5" x14ac:dyDescent="0.2">
      <c r="A1525">
        <v>277</v>
      </c>
      <c r="B1525" t="s">
        <v>8219</v>
      </c>
      <c r="D1525">
        <v>1</v>
      </c>
      <c r="E1525" t="s">
        <v>8221</v>
      </c>
    </row>
    <row r="1526" spans="1:5" x14ac:dyDescent="0.2">
      <c r="A1526">
        <v>118</v>
      </c>
      <c r="B1526" t="s">
        <v>8219</v>
      </c>
      <c r="D1526">
        <v>0</v>
      </c>
      <c r="E1526" t="s">
        <v>8221</v>
      </c>
    </row>
    <row r="1527" spans="1:5" x14ac:dyDescent="0.2">
      <c r="A1527">
        <v>97</v>
      </c>
      <c r="B1527" t="s">
        <v>8219</v>
      </c>
      <c r="D1527">
        <v>6</v>
      </c>
      <c r="E1527" t="s">
        <v>8221</v>
      </c>
    </row>
    <row r="1528" spans="1:5" x14ac:dyDescent="0.2">
      <c r="A1528">
        <v>20</v>
      </c>
      <c r="B1528" t="s">
        <v>8219</v>
      </c>
      <c r="D1528">
        <v>6</v>
      </c>
      <c r="E1528" t="s">
        <v>8221</v>
      </c>
    </row>
    <row r="1529" spans="1:5" x14ac:dyDescent="0.2">
      <c r="A1529">
        <v>26</v>
      </c>
      <c r="B1529" t="s">
        <v>8219</v>
      </c>
      <c r="D1529">
        <v>1</v>
      </c>
      <c r="E1529" t="s">
        <v>8221</v>
      </c>
    </row>
    <row r="1530" spans="1:5" x14ac:dyDescent="0.2">
      <c r="A1530">
        <v>128</v>
      </c>
      <c r="B1530" t="s">
        <v>8219</v>
      </c>
      <c r="D1530">
        <v>3</v>
      </c>
      <c r="E1530" t="s">
        <v>8221</v>
      </c>
    </row>
    <row r="1531" spans="1:5" x14ac:dyDescent="0.2">
      <c r="A1531">
        <v>15</v>
      </c>
      <c r="B1531" t="s">
        <v>8219</v>
      </c>
    </row>
    <row r="1532" spans="1:5" x14ac:dyDescent="0.2">
      <c r="A1532">
        <v>25</v>
      </c>
      <c r="B1532" t="s">
        <v>8219</v>
      </c>
    </row>
    <row r="1533" spans="1:5" x14ac:dyDescent="0.2">
      <c r="A1533">
        <v>55</v>
      </c>
      <c r="B1533" t="s">
        <v>8219</v>
      </c>
    </row>
    <row r="1534" spans="1:5" x14ac:dyDescent="0.2">
      <c r="A1534">
        <v>107</v>
      </c>
      <c r="B1534" t="s">
        <v>8219</v>
      </c>
    </row>
    <row r="1535" spans="1:5" x14ac:dyDescent="0.2">
      <c r="A1535">
        <v>557</v>
      </c>
      <c r="B1535" t="s">
        <v>8219</v>
      </c>
    </row>
    <row r="1536" spans="1:5" x14ac:dyDescent="0.2">
      <c r="A1536">
        <v>40</v>
      </c>
      <c r="B1536" t="s">
        <v>8219</v>
      </c>
    </row>
    <row r="1537" spans="1:2" x14ac:dyDescent="0.2">
      <c r="A1537">
        <v>36</v>
      </c>
      <c r="B1537" t="s">
        <v>8219</v>
      </c>
    </row>
    <row r="1538" spans="1:2" x14ac:dyDescent="0.2">
      <c r="A1538">
        <v>159</v>
      </c>
      <c r="B1538" t="s">
        <v>8219</v>
      </c>
    </row>
    <row r="1539" spans="1:2" x14ac:dyDescent="0.2">
      <c r="A1539">
        <v>41</v>
      </c>
      <c r="B1539" t="s">
        <v>8219</v>
      </c>
    </row>
    <row r="1540" spans="1:2" x14ac:dyDescent="0.2">
      <c r="A1540">
        <v>226</v>
      </c>
      <c r="B1540" t="s">
        <v>8219</v>
      </c>
    </row>
    <row r="1541" spans="1:2" x14ac:dyDescent="0.2">
      <c r="A1541">
        <v>30</v>
      </c>
      <c r="B1541" t="s">
        <v>8219</v>
      </c>
    </row>
    <row r="1542" spans="1:2" x14ac:dyDescent="0.2">
      <c r="A1542">
        <v>103</v>
      </c>
      <c r="B1542" t="s">
        <v>8219</v>
      </c>
    </row>
    <row r="1543" spans="1:2" x14ac:dyDescent="0.2">
      <c r="A1543">
        <v>62</v>
      </c>
      <c r="B1543" t="s">
        <v>8219</v>
      </c>
    </row>
    <row r="1544" spans="1:2" x14ac:dyDescent="0.2">
      <c r="A1544">
        <v>6</v>
      </c>
      <c r="B1544" t="s">
        <v>8219</v>
      </c>
    </row>
    <row r="1545" spans="1:2" x14ac:dyDescent="0.2">
      <c r="A1545">
        <v>182</v>
      </c>
      <c r="B1545" t="s">
        <v>8219</v>
      </c>
    </row>
    <row r="1546" spans="1:2" x14ac:dyDescent="0.2">
      <c r="A1546">
        <v>145</v>
      </c>
      <c r="B1546" t="s">
        <v>8219</v>
      </c>
    </row>
    <row r="1547" spans="1:2" x14ac:dyDescent="0.2">
      <c r="A1547">
        <v>25</v>
      </c>
      <c r="B1547" t="s">
        <v>8219</v>
      </c>
    </row>
    <row r="1548" spans="1:2" x14ac:dyDescent="0.2">
      <c r="A1548">
        <v>320</v>
      </c>
      <c r="B1548" t="s">
        <v>8219</v>
      </c>
    </row>
    <row r="1549" spans="1:2" x14ac:dyDescent="0.2">
      <c r="A1549">
        <v>99</v>
      </c>
      <c r="B1549" t="s">
        <v>8219</v>
      </c>
    </row>
    <row r="1550" spans="1:2" x14ac:dyDescent="0.2">
      <c r="A1550">
        <v>348</v>
      </c>
      <c r="B1550" t="s">
        <v>8219</v>
      </c>
    </row>
    <row r="1551" spans="1:2" x14ac:dyDescent="0.2">
      <c r="A1551">
        <v>41</v>
      </c>
      <c r="B1551" t="s">
        <v>8219</v>
      </c>
    </row>
    <row r="1552" spans="1:2" x14ac:dyDescent="0.2">
      <c r="A1552">
        <v>29</v>
      </c>
      <c r="B1552" t="s">
        <v>8219</v>
      </c>
    </row>
    <row r="1553" spans="1:2" x14ac:dyDescent="0.2">
      <c r="A1553">
        <v>25</v>
      </c>
      <c r="B1553" t="s">
        <v>8219</v>
      </c>
    </row>
    <row r="1554" spans="1:2" x14ac:dyDescent="0.2">
      <c r="A1554">
        <v>23</v>
      </c>
      <c r="B1554" t="s">
        <v>8219</v>
      </c>
    </row>
    <row r="1555" spans="1:2" x14ac:dyDescent="0.2">
      <c r="A1555">
        <v>1260</v>
      </c>
      <c r="B1555" t="s">
        <v>8219</v>
      </c>
    </row>
    <row r="1556" spans="1:2" x14ac:dyDescent="0.2">
      <c r="A1556">
        <v>307</v>
      </c>
      <c r="B1556" t="s">
        <v>8219</v>
      </c>
    </row>
    <row r="1557" spans="1:2" x14ac:dyDescent="0.2">
      <c r="A1557">
        <v>329</v>
      </c>
      <c r="B1557" t="s">
        <v>8219</v>
      </c>
    </row>
    <row r="1558" spans="1:2" x14ac:dyDescent="0.2">
      <c r="A1558">
        <v>32</v>
      </c>
      <c r="B1558" t="s">
        <v>8219</v>
      </c>
    </row>
    <row r="1559" spans="1:2" x14ac:dyDescent="0.2">
      <c r="A1559">
        <v>27</v>
      </c>
      <c r="B1559" t="s">
        <v>8219</v>
      </c>
    </row>
    <row r="1560" spans="1:2" x14ac:dyDescent="0.2">
      <c r="A1560">
        <v>236</v>
      </c>
      <c r="B1560" t="s">
        <v>8219</v>
      </c>
    </row>
    <row r="1561" spans="1:2" x14ac:dyDescent="0.2">
      <c r="A1561">
        <v>42</v>
      </c>
      <c r="B1561" t="s">
        <v>8219</v>
      </c>
    </row>
    <row r="1562" spans="1:2" x14ac:dyDescent="0.2">
      <c r="A1562">
        <v>95</v>
      </c>
      <c r="B1562" t="s">
        <v>8219</v>
      </c>
    </row>
    <row r="1563" spans="1:2" x14ac:dyDescent="0.2">
      <c r="A1563">
        <v>37</v>
      </c>
      <c r="B1563" t="s">
        <v>8219</v>
      </c>
    </row>
    <row r="1564" spans="1:2" x14ac:dyDescent="0.2">
      <c r="A1564">
        <v>128</v>
      </c>
      <c r="B1564" t="s">
        <v>8219</v>
      </c>
    </row>
    <row r="1565" spans="1:2" x14ac:dyDescent="0.2">
      <c r="A1565">
        <v>156</v>
      </c>
      <c r="B1565" t="s">
        <v>8219</v>
      </c>
    </row>
    <row r="1566" spans="1:2" x14ac:dyDescent="0.2">
      <c r="A1566">
        <v>64</v>
      </c>
      <c r="B1566" t="s">
        <v>8219</v>
      </c>
    </row>
    <row r="1567" spans="1:2" x14ac:dyDescent="0.2">
      <c r="A1567">
        <v>58</v>
      </c>
      <c r="B1567" t="s">
        <v>8219</v>
      </c>
    </row>
    <row r="1568" spans="1:2" x14ac:dyDescent="0.2">
      <c r="A1568">
        <v>20</v>
      </c>
      <c r="B1568" t="s">
        <v>8219</v>
      </c>
    </row>
    <row r="1569" spans="1:2" x14ac:dyDescent="0.2">
      <c r="A1569">
        <v>47</v>
      </c>
      <c r="B1569" t="s">
        <v>8219</v>
      </c>
    </row>
    <row r="1570" spans="1:2" x14ac:dyDescent="0.2">
      <c r="A1570">
        <v>54</v>
      </c>
      <c r="B1570" t="s">
        <v>8219</v>
      </c>
    </row>
    <row r="1571" spans="1:2" x14ac:dyDescent="0.2">
      <c r="A1571">
        <v>9</v>
      </c>
      <c r="B1571" t="s">
        <v>8219</v>
      </c>
    </row>
    <row r="1572" spans="1:2" x14ac:dyDescent="0.2">
      <c r="A1572">
        <v>213</v>
      </c>
      <c r="B1572" t="s">
        <v>8219</v>
      </c>
    </row>
    <row r="1573" spans="1:2" x14ac:dyDescent="0.2">
      <c r="A1573">
        <v>57</v>
      </c>
      <c r="B1573" t="s">
        <v>8219</v>
      </c>
    </row>
    <row r="1574" spans="1:2" x14ac:dyDescent="0.2">
      <c r="A1574">
        <v>25</v>
      </c>
      <c r="B1574" t="s">
        <v>8219</v>
      </c>
    </row>
    <row r="1575" spans="1:2" x14ac:dyDescent="0.2">
      <c r="A1575">
        <v>104</v>
      </c>
      <c r="B1575" t="s">
        <v>8219</v>
      </c>
    </row>
    <row r="1576" spans="1:2" x14ac:dyDescent="0.2">
      <c r="A1576">
        <v>34</v>
      </c>
      <c r="B1576" t="s">
        <v>8219</v>
      </c>
    </row>
    <row r="1577" spans="1:2" x14ac:dyDescent="0.2">
      <c r="A1577">
        <v>67</v>
      </c>
      <c r="B1577" t="s">
        <v>8219</v>
      </c>
    </row>
    <row r="1578" spans="1:2" x14ac:dyDescent="0.2">
      <c r="A1578">
        <v>241</v>
      </c>
      <c r="B1578" t="s">
        <v>8219</v>
      </c>
    </row>
    <row r="1579" spans="1:2" x14ac:dyDescent="0.2">
      <c r="A1579">
        <v>123</v>
      </c>
      <c r="B1579" t="s">
        <v>8219</v>
      </c>
    </row>
    <row r="1580" spans="1:2" x14ac:dyDescent="0.2">
      <c r="A1580">
        <v>302</v>
      </c>
      <c r="B1580" t="s">
        <v>8219</v>
      </c>
    </row>
    <row r="1581" spans="1:2" x14ac:dyDescent="0.2">
      <c r="A1581">
        <v>89</v>
      </c>
      <c r="B1581" t="s">
        <v>8219</v>
      </c>
    </row>
    <row r="1582" spans="1:2" x14ac:dyDescent="0.2">
      <c r="A1582">
        <v>41</v>
      </c>
      <c r="B1582" t="s">
        <v>8219</v>
      </c>
    </row>
    <row r="1583" spans="1:2" x14ac:dyDescent="0.2">
      <c r="A1583">
        <v>69</v>
      </c>
      <c r="B1583" t="s">
        <v>8219</v>
      </c>
    </row>
    <row r="1584" spans="1:2" x14ac:dyDescent="0.2">
      <c r="A1584">
        <v>52</v>
      </c>
      <c r="B1584" t="s">
        <v>8219</v>
      </c>
    </row>
    <row r="1585" spans="1:2" x14ac:dyDescent="0.2">
      <c r="A1585">
        <v>57</v>
      </c>
      <c r="B1585" t="s">
        <v>8219</v>
      </c>
    </row>
    <row r="1586" spans="1:2" x14ac:dyDescent="0.2">
      <c r="A1586">
        <v>74</v>
      </c>
      <c r="B1586" t="s">
        <v>8219</v>
      </c>
    </row>
    <row r="1587" spans="1:2" x14ac:dyDescent="0.2">
      <c r="A1587">
        <v>63</v>
      </c>
      <c r="B1587" t="s">
        <v>8219</v>
      </c>
    </row>
    <row r="1588" spans="1:2" x14ac:dyDescent="0.2">
      <c r="A1588">
        <v>72</v>
      </c>
      <c r="B1588" t="s">
        <v>8219</v>
      </c>
    </row>
    <row r="1589" spans="1:2" x14ac:dyDescent="0.2">
      <c r="A1589">
        <v>71</v>
      </c>
      <c r="B1589" t="s">
        <v>8219</v>
      </c>
    </row>
    <row r="1590" spans="1:2" x14ac:dyDescent="0.2">
      <c r="A1590">
        <v>21</v>
      </c>
      <c r="B1590" t="s">
        <v>8219</v>
      </c>
    </row>
    <row r="1591" spans="1:2" x14ac:dyDescent="0.2">
      <c r="A1591">
        <v>930</v>
      </c>
      <c r="B1591" t="s">
        <v>8219</v>
      </c>
    </row>
    <row r="1592" spans="1:2" x14ac:dyDescent="0.2">
      <c r="A1592">
        <v>55</v>
      </c>
      <c r="B1592" t="s">
        <v>8219</v>
      </c>
    </row>
    <row r="1593" spans="1:2" x14ac:dyDescent="0.2">
      <c r="A1593">
        <v>61</v>
      </c>
      <c r="B1593" t="s">
        <v>8219</v>
      </c>
    </row>
    <row r="1594" spans="1:2" x14ac:dyDescent="0.2">
      <c r="A1594">
        <v>82</v>
      </c>
      <c r="B1594" t="s">
        <v>8219</v>
      </c>
    </row>
    <row r="1595" spans="1:2" x14ac:dyDescent="0.2">
      <c r="A1595">
        <v>71</v>
      </c>
      <c r="B1595" t="s">
        <v>8219</v>
      </c>
    </row>
    <row r="1596" spans="1:2" x14ac:dyDescent="0.2">
      <c r="A1596">
        <v>117</v>
      </c>
      <c r="B1596" t="s">
        <v>8219</v>
      </c>
    </row>
    <row r="1597" spans="1:2" x14ac:dyDescent="0.2">
      <c r="A1597">
        <v>29</v>
      </c>
      <c r="B1597" t="s">
        <v>8219</v>
      </c>
    </row>
    <row r="1598" spans="1:2" x14ac:dyDescent="0.2">
      <c r="A1598">
        <v>74</v>
      </c>
      <c r="B1598" t="s">
        <v>8219</v>
      </c>
    </row>
    <row r="1599" spans="1:2" x14ac:dyDescent="0.2">
      <c r="A1599">
        <v>23</v>
      </c>
      <c r="B1599" t="s">
        <v>8219</v>
      </c>
    </row>
    <row r="1600" spans="1:2" x14ac:dyDescent="0.2">
      <c r="A1600">
        <v>60</v>
      </c>
      <c r="B1600" t="s">
        <v>8219</v>
      </c>
    </row>
    <row r="1601" spans="1:2" x14ac:dyDescent="0.2">
      <c r="A1601">
        <v>55</v>
      </c>
      <c r="B1601" t="s">
        <v>8219</v>
      </c>
    </row>
    <row r="1602" spans="1:2" x14ac:dyDescent="0.2">
      <c r="A1602">
        <v>51</v>
      </c>
      <c r="B1602" t="s">
        <v>8219</v>
      </c>
    </row>
    <row r="1603" spans="1:2" x14ac:dyDescent="0.2">
      <c r="A1603">
        <v>78</v>
      </c>
      <c r="B1603" t="s">
        <v>8219</v>
      </c>
    </row>
    <row r="1604" spans="1:2" x14ac:dyDescent="0.2">
      <c r="A1604">
        <v>62</v>
      </c>
      <c r="B1604" t="s">
        <v>8219</v>
      </c>
    </row>
    <row r="1605" spans="1:2" x14ac:dyDescent="0.2">
      <c r="A1605">
        <v>45</v>
      </c>
      <c r="B1605" t="s">
        <v>8219</v>
      </c>
    </row>
    <row r="1606" spans="1:2" x14ac:dyDescent="0.2">
      <c r="A1606">
        <v>15</v>
      </c>
      <c r="B1606" t="s">
        <v>8219</v>
      </c>
    </row>
    <row r="1607" spans="1:2" x14ac:dyDescent="0.2">
      <c r="A1607">
        <v>151</v>
      </c>
      <c r="B1607" t="s">
        <v>8219</v>
      </c>
    </row>
    <row r="1608" spans="1:2" x14ac:dyDescent="0.2">
      <c r="A1608">
        <v>68</v>
      </c>
      <c r="B1608" t="s">
        <v>8219</v>
      </c>
    </row>
    <row r="1609" spans="1:2" x14ac:dyDescent="0.2">
      <c r="A1609">
        <v>46</v>
      </c>
      <c r="B1609" t="s">
        <v>8219</v>
      </c>
    </row>
    <row r="1610" spans="1:2" x14ac:dyDescent="0.2">
      <c r="A1610">
        <v>24</v>
      </c>
      <c r="B1610" t="s">
        <v>8219</v>
      </c>
    </row>
    <row r="1611" spans="1:2" x14ac:dyDescent="0.2">
      <c r="A1611">
        <v>70</v>
      </c>
      <c r="B1611" t="s">
        <v>8219</v>
      </c>
    </row>
    <row r="1612" spans="1:2" x14ac:dyDescent="0.2">
      <c r="A1612">
        <v>244</v>
      </c>
      <c r="B1612" t="s">
        <v>8219</v>
      </c>
    </row>
    <row r="1613" spans="1:2" x14ac:dyDescent="0.2">
      <c r="A1613">
        <v>82</v>
      </c>
      <c r="B1613" t="s">
        <v>8219</v>
      </c>
    </row>
    <row r="1614" spans="1:2" x14ac:dyDescent="0.2">
      <c r="A1614">
        <v>226</v>
      </c>
      <c r="B1614" t="s">
        <v>8219</v>
      </c>
    </row>
    <row r="1615" spans="1:2" x14ac:dyDescent="0.2">
      <c r="A1615">
        <v>60</v>
      </c>
      <c r="B1615" t="s">
        <v>8219</v>
      </c>
    </row>
    <row r="1616" spans="1:2" x14ac:dyDescent="0.2">
      <c r="A1616">
        <v>322</v>
      </c>
      <c r="B1616" t="s">
        <v>8219</v>
      </c>
    </row>
    <row r="1617" spans="1:2" x14ac:dyDescent="0.2">
      <c r="A1617">
        <v>94</v>
      </c>
      <c r="B1617" t="s">
        <v>8219</v>
      </c>
    </row>
    <row r="1618" spans="1:2" x14ac:dyDescent="0.2">
      <c r="A1618">
        <v>47</v>
      </c>
      <c r="B1618" t="s">
        <v>8219</v>
      </c>
    </row>
    <row r="1619" spans="1:2" x14ac:dyDescent="0.2">
      <c r="A1619">
        <v>115</v>
      </c>
      <c r="B1619" t="s">
        <v>8219</v>
      </c>
    </row>
    <row r="1620" spans="1:2" x14ac:dyDescent="0.2">
      <c r="A1620">
        <v>134</v>
      </c>
      <c r="B1620" t="s">
        <v>8219</v>
      </c>
    </row>
    <row r="1621" spans="1:2" x14ac:dyDescent="0.2">
      <c r="A1621">
        <v>35</v>
      </c>
      <c r="B1621" t="s">
        <v>8219</v>
      </c>
    </row>
    <row r="1622" spans="1:2" x14ac:dyDescent="0.2">
      <c r="A1622">
        <v>104</v>
      </c>
      <c r="B1622" t="s">
        <v>8219</v>
      </c>
    </row>
    <row r="1623" spans="1:2" x14ac:dyDescent="0.2">
      <c r="A1623">
        <v>184</v>
      </c>
      <c r="B1623" t="s">
        <v>8219</v>
      </c>
    </row>
    <row r="1624" spans="1:2" x14ac:dyDescent="0.2">
      <c r="A1624">
        <v>119</v>
      </c>
      <c r="B1624" t="s">
        <v>8219</v>
      </c>
    </row>
    <row r="1625" spans="1:2" x14ac:dyDescent="0.2">
      <c r="A1625">
        <v>59</v>
      </c>
      <c r="B1625" t="s">
        <v>8219</v>
      </c>
    </row>
    <row r="1626" spans="1:2" x14ac:dyDescent="0.2">
      <c r="A1626">
        <v>113</v>
      </c>
      <c r="B1626" t="s">
        <v>8219</v>
      </c>
    </row>
    <row r="1627" spans="1:2" x14ac:dyDescent="0.2">
      <c r="A1627">
        <v>84</v>
      </c>
      <c r="B1627" t="s">
        <v>8219</v>
      </c>
    </row>
    <row r="1628" spans="1:2" x14ac:dyDescent="0.2">
      <c r="A1628">
        <v>74</v>
      </c>
      <c r="B1628" t="s">
        <v>8219</v>
      </c>
    </row>
    <row r="1629" spans="1:2" x14ac:dyDescent="0.2">
      <c r="A1629">
        <v>216</v>
      </c>
      <c r="B1629" t="s">
        <v>8219</v>
      </c>
    </row>
    <row r="1630" spans="1:2" x14ac:dyDescent="0.2">
      <c r="A1630">
        <v>39</v>
      </c>
      <c r="B1630" t="s">
        <v>8219</v>
      </c>
    </row>
    <row r="1631" spans="1:2" x14ac:dyDescent="0.2">
      <c r="A1631">
        <v>21</v>
      </c>
      <c r="B1631" t="s">
        <v>8219</v>
      </c>
    </row>
    <row r="1632" spans="1:2" x14ac:dyDescent="0.2">
      <c r="A1632">
        <v>30</v>
      </c>
      <c r="B1632" t="s">
        <v>8219</v>
      </c>
    </row>
    <row r="1633" spans="1:2" x14ac:dyDescent="0.2">
      <c r="A1633">
        <v>37</v>
      </c>
      <c r="B1633" t="s">
        <v>8219</v>
      </c>
    </row>
    <row r="1634" spans="1:2" x14ac:dyDescent="0.2">
      <c r="A1634">
        <v>202</v>
      </c>
      <c r="B1634" t="s">
        <v>8219</v>
      </c>
    </row>
    <row r="1635" spans="1:2" x14ac:dyDescent="0.2">
      <c r="A1635">
        <v>37</v>
      </c>
      <c r="B1635" t="s">
        <v>8219</v>
      </c>
    </row>
    <row r="1636" spans="1:2" x14ac:dyDescent="0.2">
      <c r="A1636">
        <v>28</v>
      </c>
      <c r="B1636" t="s">
        <v>8219</v>
      </c>
    </row>
    <row r="1637" spans="1:2" x14ac:dyDescent="0.2">
      <c r="A1637">
        <v>26</v>
      </c>
      <c r="B1637" t="s">
        <v>8219</v>
      </c>
    </row>
    <row r="1638" spans="1:2" x14ac:dyDescent="0.2">
      <c r="A1638">
        <v>61</v>
      </c>
      <c r="B1638" t="s">
        <v>8219</v>
      </c>
    </row>
    <row r="1639" spans="1:2" x14ac:dyDescent="0.2">
      <c r="A1639">
        <v>115</v>
      </c>
      <c r="B1639" t="s">
        <v>8219</v>
      </c>
    </row>
    <row r="1640" spans="1:2" x14ac:dyDescent="0.2">
      <c r="A1640">
        <v>181</v>
      </c>
      <c r="B1640" t="s">
        <v>8219</v>
      </c>
    </row>
    <row r="1641" spans="1:2" x14ac:dyDescent="0.2">
      <c r="A1641">
        <v>110</v>
      </c>
      <c r="B1641" t="s">
        <v>8219</v>
      </c>
    </row>
    <row r="1642" spans="1:2" x14ac:dyDescent="0.2">
      <c r="A1642">
        <v>269</v>
      </c>
      <c r="B1642" t="s">
        <v>8219</v>
      </c>
    </row>
    <row r="1643" spans="1:2" x14ac:dyDescent="0.2">
      <c r="A1643">
        <v>79</v>
      </c>
      <c r="B1643" t="s">
        <v>8219</v>
      </c>
    </row>
    <row r="1644" spans="1:2" x14ac:dyDescent="0.2">
      <c r="A1644">
        <v>104</v>
      </c>
      <c r="B1644" t="s">
        <v>8219</v>
      </c>
    </row>
    <row r="1645" spans="1:2" x14ac:dyDescent="0.2">
      <c r="A1645">
        <v>34</v>
      </c>
      <c r="B1645" t="s">
        <v>8219</v>
      </c>
    </row>
    <row r="1646" spans="1:2" x14ac:dyDescent="0.2">
      <c r="A1646">
        <v>167</v>
      </c>
      <c r="B1646" t="s">
        <v>8219</v>
      </c>
    </row>
    <row r="1647" spans="1:2" x14ac:dyDescent="0.2">
      <c r="A1647">
        <v>183</v>
      </c>
      <c r="B1647" t="s">
        <v>8219</v>
      </c>
    </row>
    <row r="1648" spans="1:2" x14ac:dyDescent="0.2">
      <c r="A1648">
        <v>71</v>
      </c>
      <c r="B1648" t="s">
        <v>8219</v>
      </c>
    </row>
    <row r="1649" spans="1:2" x14ac:dyDescent="0.2">
      <c r="A1649">
        <v>69</v>
      </c>
      <c r="B1649" t="s">
        <v>8219</v>
      </c>
    </row>
    <row r="1650" spans="1:2" x14ac:dyDescent="0.2">
      <c r="A1650">
        <v>270</v>
      </c>
      <c r="B1650" t="s">
        <v>8219</v>
      </c>
    </row>
    <row r="1651" spans="1:2" x14ac:dyDescent="0.2">
      <c r="A1651">
        <v>193</v>
      </c>
      <c r="B1651" t="s">
        <v>8219</v>
      </c>
    </row>
    <row r="1652" spans="1:2" x14ac:dyDescent="0.2">
      <c r="A1652">
        <v>57</v>
      </c>
      <c r="B1652" t="s">
        <v>8219</v>
      </c>
    </row>
    <row r="1653" spans="1:2" x14ac:dyDescent="0.2">
      <c r="A1653">
        <v>200</v>
      </c>
      <c r="B1653" t="s">
        <v>8219</v>
      </c>
    </row>
    <row r="1654" spans="1:2" x14ac:dyDescent="0.2">
      <c r="A1654">
        <v>88</v>
      </c>
      <c r="B1654" t="s">
        <v>8219</v>
      </c>
    </row>
    <row r="1655" spans="1:2" x14ac:dyDescent="0.2">
      <c r="A1655">
        <v>213</v>
      </c>
      <c r="B1655" t="s">
        <v>8219</v>
      </c>
    </row>
    <row r="1656" spans="1:2" x14ac:dyDescent="0.2">
      <c r="A1656">
        <v>20</v>
      </c>
      <c r="B1656" t="s">
        <v>8219</v>
      </c>
    </row>
    <row r="1657" spans="1:2" x14ac:dyDescent="0.2">
      <c r="A1657">
        <v>50</v>
      </c>
      <c r="B1657" t="s">
        <v>8219</v>
      </c>
    </row>
    <row r="1658" spans="1:2" x14ac:dyDescent="0.2">
      <c r="A1658">
        <v>115</v>
      </c>
      <c r="B1658" t="s">
        <v>8219</v>
      </c>
    </row>
    <row r="1659" spans="1:2" x14ac:dyDescent="0.2">
      <c r="A1659">
        <v>186</v>
      </c>
      <c r="B1659" t="s">
        <v>8219</v>
      </c>
    </row>
    <row r="1660" spans="1:2" x14ac:dyDescent="0.2">
      <c r="A1660">
        <v>18</v>
      </c>
      <c r="B1660" t="s">
        <v>8219</v>
      </c>
    </row>
    <row r="1661" spans="1:2" x14ac:dyDescent="0.2">
      <c r="A1661">
        <v>176</v>
      </c>
      <c r="B1661" t="s">
        <v>8219</v>
      </c>
    </row>
    <row r="1662" spans="1:2" x14ac:dyDescent="0.2">
      <c r="A1662">
        <v>41</v>
      </c>
      <c r="B1662" t="s">
        <v>8219</v>
      </c>
    </row>
    <row r="1663" spans="1:2" x14ac:dyDescent="0.2">
      <c r="A1663">
        <v>75</v>
      </c>
      <c r="B1663" t="s">
        <v>8219</v>
      </c>
    </row>
    <row r="1664" spans="1:2" x14ac:dyDescent="0.2">
      <c r="A1664">
        <v>97</v>
      </c>
      <c r="B1664" t="s">
        <v>8219</v>
      </c>
    </row>
    <row r="1665" spans="1:2" x14ac:dyDescent="0.2">
      <c r="A1665">
        <v>73</v>
      </c>
      <c r="B1665" t="s">
        <v>8219</v>
      </c>
    </row>
    <row r="1666" spans="1:2" x14ac:dyDescent="0.2">
      <c r="A1666">
        <v>49</v>
      </c>
      <c r="B1666" t="s">
        <v>8219</v>
      </c>
    </row>
    <row r="1667" spans="1:2" x14ac:dyDescent="0.2">
      <c r="A1667">
        <v>134</v>
      </c>
      <c r="B1667" t="s">
        <v>8219</v>
      </c>
    </row>
    <row r="1668" spans="1:2" x14ac:dyDescent="0.2">
      <c r="A1668">
        <v>68</v>
      </c>
      <c r="B1668" t="s">
        <v>8219</v>
      </c>
    </row>
    <row r="1669" spans="1:2" x14ac:dyDescent="0.2">
      <c r="A1669">
        <v>49</v>
      </c>
      <c r="B1669" t="s">
        <v>8219</v>
      </c>
    </row>
    <row r="1670" spans="1:2" x14ac:dyDescent="0.2">
      <c r="A1670">
        <v>63</v>
      </c>
      <c r="B1670" t="s">
        <v>8219</v>
      </c>
    </row>
    <row r="1671" spans="1:2" x14ac:dyDescent="0.2">
      <c r="A1671">
        <v>163</v>
      </c>
      <c r="B1671" t="s">
        <v>8219</v>
      </c>
    </row>
    <row r="1672" spans="1:2" x14ac:dyDescent="0.2">
      <c r="A1672">
        <v>288</v>
      </c>
      <c r="B1672" t="s">
        <v>8219</v>
      </c>
    </row>
    <row r="1673" spans="1:2" x14ac:dyDescent="0.2">
      <c r="A1673">
        <v>42</v>
      </c>
      <c r="B1673" t="s">
        <v>8219</v>
      </c>
    </row>
    <row r="1674" spans="1:2" x14ac:dyDescent="0.2">
      <c r="A1674">
        <v>70</v>
      </c>
      <c r="B1674" t="s">
        <v>8219</v>
      </c>
    </row>
    <row r="1675" spans="1:2" x14ac:dyDescent="0.2">
      <c r="A1675">
        <v>30</v>
      </c>
      <c r="B1675" t="s">
        <v>8219</v>
      </c>
    </row>
    <row r="1676" spans="1:2" x14ac:dyDescent="0.2">
      <c r="A1676">
        <v>51</v>
      </c>
      <c r="B1676" t="s">
        <v>8219</v>
      </c>
    </row>
    <row r="1677" spans="1:2" x14ac:dyDescent="0.2">
      <c r="A1677">
        <v>145</v>
      </c>
      <c r="B1677" t="s">
        <v>8219</v>
      </c>
    </row>
    <row r="1678" spans="1:2" x14ac:dyDescent="0.2">
      <c r="A1678">
        <v>21</v>
      </c>
      <c r="B1678" t="s">
        <v>8219</v>
      </c>
    </row>
    <row r="1679" spans="1:2" x14ac:dyDescent="0.2">
      <c r="A1679">
        <v>286</v>
      </c>
      <c r="B1679" t="s">
        <v>8219</v>
      </c>
    </row>
    <row r="1680" spans="1:2" x14ac:dyDescent="0.2">
      <c r="A1680">
        <v>12</v>
      </c>
      <c r="B1680" t="s">
        <v>8219</v>
      </c>
    </row>
    <row r="1681" spans="1:2" x14ac:dyDescent="0.2">
      <c r="A1681">
        <v>100</v>
      </c>
      <c r="B1681" t="s">
        <v>8219</v>
      </c>
    </row>
    <row r="1682" spans="1:2" x14ac:dyDescent="0.2">
      <c r="A1682">
        <v>100</v>
      </c>
      <c r="B1682" t="s">
        <v>8219</v>
      </c>
    </row>
    <row r="1683" spans="1:2" x14ac:dyDescent="0.2">
      <c r="A1683">
        <v>34</v>
      </c>
      <c r="B1683" t="s">
        <v>8219</v>
      </c>
    </row>
    <row r="1684" spans="1:2" x14ac:dyDescent="0.2">
      <c r="A1684">
        <v>63</v>
      </c>
      <c r="B1684" t="s">
        <v>8219</v>
      </c>
    </row>
    <row r="1685" spans="1:2" x14ac:dyDescent="0.2">
      <c r="A1685">
        <v>30</v>
      </c>
      <c r="B1685" t="s">
        <v>8219</v>
      </c>
    </row>
    <row r="1686" spans="1:2" x14ac:dyDescent="0.2">
      <c r="A1686">
        <v>47</v>
      </c>
      <c r="B1686" t="s">
        <v>8219</v>
      </c>
    </row>
    <row r="1687" spans="1:2" x14ac:dyDescent="0.2">
      <c r="A1687">
        <v>237</v>
      </c>
      <c r="B1687" t="s">
        <v>8219</v>
      </c>
    </row>
    <row r="1688" spans="1:2" x14ac:dyDescent="0.2">
      <c r="A1688">
        <v>47</v>
      </c>
      <c r="B1688" t="s">
        <v>8219</v>
      </c>
    </row>
    <row r="1689" spans="1:2" x14ac:dyDescent="0.2">
      <c r="A1689">
        <v>15</v>
      </c>
      <c r="B1689" t="s">
        <v>8219</v>
      </c>
    </row>
    <row r="1690" spans="1:2" x14ac:dyDescent="0.2">
      <c r="A1690">
        <v>81</v>
      </c>
      <c r="B1690" t="s">
        <v>8219</v>
      </c>
    </row>
    <row r="1691" spans="1:2" x14ac:dyDescent="0.2">
      <c r="A1691">
        <v>122</v>
      </c>
      <c r="B1691" t="s">
        <v>8219</v>
      </c>
    </row>
    <row r="1692" spans="1:2" x14ac:dyDescent="0.2">
      <c r="A1692">
        <v>34</v>
      </c>
      <c r="B1692" t="s">
        <v>8219</v>
      </c>
    </row>
    <row r="1693" spans="1:2" x14ac:dyDescent="0.2">
      <c r="A1693">
        <v>207</v>
      </c>
      <c r="B1693" t="s">
        <v>8219</v>
      </c>
    </row>
    <row r="1694" spans="1:2" x14ac:dyDescent="0.2">
      <c r="A1694">
        <v>25</v>
      </c>
      <c r="B1694" t="s">
        <v>8219</v>
      </c>
    </row>
    <row r="1695" spans="1:2" x14ac:dyDescent="0.2">
      <c r="A1695">
        <v>72</v>
      </c>
      <c r="B1695" t="s">
        <v>8219</v>
      </c>
    </row>
    <row r="1696" spans="1:2" x14ac:dyDescent="0.2">
      <c r="A1696">
        <v>14</v>
      </c>
      <c r="B1696" t="s">
        <v>8219</v>
      </c>
    </row>
    <row r="1697" spans="1:2" x14ac:dyDescent="0.2">
      <c r="A1697">
        <v>15</v>
      </c>
      <c r="B1697" t="s">
        <v>8219</v>
      </c>
    </row>
    <row r="1698" spans="1:2" x14ac:dyDescent="0.2">
      <c r="A1698">
        <v>91</v>
      </c>
      <c r="B1698" t="s">
        <v>8219</v>
      </c>
    </row>
    <row r="1699" spans="1:2" x14ac:dyDescent="0.2">
      <c r="A1699">
        <v>24</v>
      </c>
      <c r="B1699" t="s">
        <v>8219</v>
      </c>
    </row>
    <row r="1700" spans="1:2" x14ac:dyDescent="0.2">
      <c r="A1700">
        <v>27</v>
      </c>
      <c r="B1700" t="s">
        <v>8219</v>
      </c>
    </row>
    <row r="1701" spans="1:2" x14ac:dyDescent="0.2">
      <c r="A1701">
        <v>47</v>
      </c>
      <c r="B1701" t="s">
        <v>8219</v>
      </c>
    </row>
    <row r="1702" spans="1:2" x14ac:dyDescent="0.2">
      <c r="A1702">
        <v>44</v>
      </c>
      <c r="B1702" t="s">
        <v>8219</v>
      </c>
    </row>
    <row r="1703" spans="1:2" x14ac:dyDescent="0.2">
      <c r="A1703">
        <v>72</v>
      </c>
      <c r="B1703" t="s">
        <v>8219</v>
      </c>
    </row>
    <row r="1704" spans="1:2" x14ac:dyDescent="0.2">
      <c r="A1704">
        <v>63</v>
      </c>
      <c r="B1704" t="s">
        <v>8219</v>
      </c>
    </row>
    <row r="1705" spans="1:2" x14ac:dyDescent="0.2">
      <c r="A1705">
        <v>88</v>
      </c>
      <c r="B1705" t="s">
        <v>8219</v>
      </c>
    </row>
    <row r="1706" spans="1:2" x14ac:dyDescent="0.2">
      <c r="A1706">
        <v>70</v>
      </c>
      <c r="B1706" t="s">
        <v>8219</v>
      </c>
    </row>
    <row r="1707" spans="1:2" x14ac:dyDescent="0.2">
      <c r="A1707">
        <v>50</v>
      </c>
      <c r="B1707" t="s">
        <v>8219</v>
      </c>
    </row>
    <row r="1708" spans="1:2" x14ac:dyDescent="0.2">
      <c r="A1708">
        <v>35</v>
      </c>
      <c r="B1708" t="s">
        <v>8219</v>
      </c>
    </row>
    <row r="1709" spans="1:2" x14ac:dyDescent="0.2">
      <c r="A1709">
        <v>175</v>
      </c>
      <c r="B1709" t="s">
        <v>8219</v>
      </c>
    </row>
    <row r="1710" spans="1:2" x14ac:dyDescent="0.2">
      <c r="A1710">
        <v>20</v>
      </c>
      <c r="B1710" t="s">
        <v>8219</v>
      </c>
    </row>
    <row r="1711" spans="1:2" x14ac:dyDescent="0.2">
      <c r="A1711">
        <v>54</v>
      </c>
      <c r="B1711" t="s">
        <v>8219</v>
      </c>
    </row>
    <row r="1712" spans="1:2" x14ac:dyDescent="0.2">
      <c r="A1712">
        <v>20</v>
      </c>
      <c r="B1712" t="s">
        <v>8219</v>
      </c>
    </row>
    <row r="1713" spans="1:2" x14ac:dyDescent="0.2">
      <c r="A1713">
        <v>57</v>
      </c>
      <c r="B1713" t="s">
        <v>8219</v>
      </c>
    </row>
    <row r="1714" spans="1:2" x14ac:dyDescent="0.2">
      <c r="A1714">
        <v>31</v>
      </c>
      <c r="B1714" t="s">
        <v>8219</v>
      </c>
    </row>
    <row r="1715" spans="1:2" x14ac:dyDescent="0.2">
      <c r="A1715">
        <v>31</v>
      </c>
      <c r="B1715" t="s">
        <v>8219</v>
      </c>
    </row>
    <row r="1716" spans="1:2" x14ac:dyDescent="0.2">
      <c r="A1716">
        <v>45</v>
      </c>
      <c r="B1716" t="s">
        <v>8219</v>
      </c>
    </row>
    <row r="1717" spans="1:2" x14ac:dyDescent="0.2">
      <c r="A1717">
        <v>41</v>
      </c>
      <c r="B1717" t="s">
        <v>8219</v>
      </c>
    </row>
    <row r="1718" spans="1:2" x14ac:dyDescent="0.2">
      <c r="A1718">
        <v>29</v>
      </c>
      <c r="B1718" t="s">
        <v>8219</v>
      </c>
    </row>
    <row r="1719" spans="1:2" x14ac:dyDescent="0.2">
      <c r="A1719">
        <v>58</v>
      </c>
      <c r="B1719" t="s">
        <v>8219</v>
      </c>
    </row>
    <row r="1720" spans="1:2" x14ac:dyDescent="0.2">
      <c r="A1720">
        <v>89</v>
      </c>
      <c r="B1720" t="s">
        <v>8219</v>
      </c>
    </row>
    <row r="1721" spans="1:2" x14ac:dyDescent="0.2">
      <c r="A1721">
        <v>125</v>
      </c>
      <c r="B1721" t="s">
        <v>8219</v>
      </c>
    </row>
    <row r="1722" spans="1:2" x14ac:dyDescent="0.2">
      <c r="A1722">
        <v>18</v>
      </c>
      <c r="B1722" t="s">
        <v>8219</v>
      </c>
    </row>
    <row r="1723" spans="1:2" x14ac:dyDescent="0.2">
      <c r="A1723">
        <v>32</v>
      </c>
      <c r="B1723" t="s">
        <v>8219</v>
      </c>
    </row>
    <row r="1724" spans="1:2" x14ac:dyDescent="0.2">
      <c r="A1724">
        <v>16</v>
      </c>
      <c r="B1724" t="s">
        <v>8219</v>
      </c>
    </row>
    <row r="1725" spans="1:2" x14ac:dyDescent="0.2">
      <c r="A1725">
        <v>38</v>
      </c>
      <c r="B1725" t="s">
        <v>8219</v>
      </c>
    </row>
    <row r="1726" spans="1:2" x14ac:dyDescent="0.2">
      <c r="A1726">
        <v>15</v>
      </c>
      <c r="B1726" t="s">
        <v>8219</v>
      </c>
    </row>
    <row r="1727" spans="1:2" x14ac:dyDescent="0.2">
      <c r="A1727">
        <v>23</v>
      </c>
      <c r="B1727" t="s">
        <v>8219</v>
      </c>
    </row>
    <row r="1728" spans="1:2" x14ac:dyDescent="0.2">
      <c r="A1728">
        <v>49</v>
      </c>
      <c r="B1728" t="s">
        <v>8219</v>
      </c>
    </row>
    <row r="1729" spans="1:2" x14ac:dyDescent="0.2">
      <c r="A1729">
        <v>10</v>
      </c>
      <c r="B1729" t="s">
        <v>8219</v>
      </c>
    </row>
    <row r="1730" spans="1:2" x14ac:dyDescent="0.2">
      <c r="A1730">
        <v>15</v>
      </c>
      <c r="B1730" t="s">
        <v>8219</v>
      </c>
    </row>
    <row r="1731" spans="1:2" x14ac:dyDescent="0.2">
      <c r="A1731">
        <v>57</v>
      </c>
      <c r="B1731" t="s">
        <v>8219</v>
      </c>
    </row>
    <row r="1732" spans="1:2" x14ac:dyDescent="0.2">
      <c r="A1732">
        <v>33</v>
      </c>
      <c r="B1732" t="s">
        <v>8219</v>
      </c>
    </row>
    <row r="1733" spans="1:2" x14ac:dyDescent="0.2">
      <c r="A1733">
        <v>9</v>
      </c>
      <c r="B1733" t="s">
        <v>8219</v>
      </c>
    </row>
    <row r="1734" spans="1:2" x14ac:dyDescent="0.2">
      <c r="A1734">
        <v>26</v>
      </c>
      <c r="B1734" t="s">
        <v>8219</v>
      </c>
    </row>
    <row r="1735" spans="1:2" x14ac:dyDescent="0.2">
      <c r="A1735">
        <v>69</v>
      </c>
      <c r="B1735" t="s">
        <v>8219</v>
      </c>
    </row>
    <row r="1736" spans="1:2" x14ac:dyDescent="0.2">
      <c r="A1736">
        <v>65</v>
      </c>
      <c r="B1736" t="s">
        <v>8219</v>
      </c>
    </row>
    <row r="1737" spans="1:2" x14ac:dyDescent="0.2">
      <c r="A1737">
        <v>83</v>
      </c>
      <c r="B1737" t="s">
        <v>8219</v>
      </c>
    </row>
    <row r="1738" spans="1:2" x14ac:dyDescent="0.2">
      <c r="A1738">
        <v>111</v>
      </c>
      <c r="B1738" t="s">
        <v>8219</v>
      </c>
    </row>
    <row r="1739" spans="1:2" x14ac:dyDescent="0.2">
      <c r="A1739">
        <v>46</v>
      </c>
      <c r="B1739" t="s">
        <v>8219</v>
      </c>
    </row>
    <row r="1740" spans="1:2" x14ac:dyDescent="0.2">
      <c r="A1740">
        <v>63</v>
      </c>
      <c r="B1740" t="s">
        <v>8219</v>
      </c>
    </row>
    <row r="1741" spans="1:2" x14ac:dyDescent="0.2">
      <c r="A1741">
        <v>9</v>
      </c>
      <c r="B1741" t="s">
        <v>8219</v>
      </c>
    </row>
    <row r="1742" spans="1:2" x14ac:dyDescent="0.2">
      <c r="A1742">
        <v>34</v>
      </c>
      <c r="B1742" t="s">
        <v>8219</v>
      </c>
    </row>
    <row r="1743" spans="1:2" x14ac:dyDescent="0.2">
      <c r="A1743">
        <v>112</v>
      </c>
      <c r="B1743" t="s">
        <v>8219</v>
      </c>
    </row>
    <row r="1744" spans="1:2" x14ac:dyDescent="0.2">
      <c r="A1744">
        <v>47</v>
      </c>
      <c r="B1744" t="s">
        <v>8219</v>
      </c>
    </row>
    <row r="1745" spans="1:2" x14ac:dyDescent="0.2">
      <c r="A1745">
        <v>38</v>
      </c>
      <c r="B1745" t="s">
        <v>8219</v>
      </c>
    </row>
    <row r="1746" spans="1:2" x14ac:dyDescent="0.2">
      <c r="A1746">
        <v>28</v>
      </c>
      <c r="B1746" t="s">
        <v>8219</v>
      </c>
    </row>
    <row r="1747" spans="1:2" x14ac:dyDescent="0.2">
      <c r="A1747">
        <v>78</v>
      </c>
      <c r="B1747" t="s">
        <v>8219</v>
      </c>
    </row>
    <row r="1748" spans="1:2" x14ac:dyDescent="0.2">
      <c r="A1748">
        <v>23</v>
      </c>
      <c r="B1748" t="s">
        <v>8219</v>
      </c>
    </row>
    <row r="1749" spans="1:2" x14ac:dyDescent="0.2">
      <c r="A1749">
        <v>40</v>
      </c>
      <c r="B1749" t="s">
        <v>8219</v>
      </c>
    </row>
    <row r="1750" spans="1:2" x14ac:dyDescent="0.2">
      <c r="A1750">
        <v>13</v>
      </c>
      <c r="B1750" t="s">
        <v>8219</v>
      </c>
    </row>
    <row r="1751" spans="1:2" x14ac:dyDescent="0.2">
      <c r="A1751">
        <v>18</v>
      </c>
      <c r="B1751" t="s">
        <v>8219</v>
      </c>
    </row>
    <row r="1752" spans="1:2" x14ac:dyDescent="0.2">
      <c r="A1752">
        <v>22</v>
      </c>
      <c r="B1752" t="s">
        <v>8219</v>
      </c>
    </row>
    <row r="1753" spans="1:2" x14ac:dyDescent="0.2">
      <c r="A1753">
        <v>79</v>
      </c>
      <c r="B1753" t="s">
        <v>8219</v>
      </c>
    </row>
    <row r="1754" spans="1:2" x14ac:dyDescent="0.2">
      <c r="A1754">
        <v>14</v>
      </c>
      <c r="B1754" t="s">
        <v>8219</v>
      </c>
    </row>
    <row r="1755" spans="1:2" x14ac:dyDescent="0.2">
      <c r="A1755">
        <v>51</v>
      </c>
      <c r="B1755" t="s">
        <v>8219</v>
      </c>
    </row>
    <row r="1756" spans="1:2" x14ac:dyDescent="0.2">
      <c r="A1756">
        <v>54</v>
      </c>
      <c r="B1756" t="s">
        <v>8219</v>
      </c>
    </row>
    <row r="1757" spans="1:2" x14ac:dyDescent="0.2">
      <c r="A1757">
        <v>70</v>
      </c>
      <c r="B1757" t="s">
        <v>8219</v>
      </c>
    </row>
    <row r="1758" spans="1:2" x14ac:dyDescent="0.2">
      <c r="A1758">
        <v>44</v>
      </c>
      <c r="B1758" t="s">
        <v>8219</v>
      </c>
    </row>
    <row r="1759" spans="1:2" x14ac:dyDescent="0.2">
      <c r="A1759">
        <v>55</v>
      </c>
      <c r="B1759" t="s">
        <v>8219</v>
      </c>
    </row>
    <row r="1760" spans="1:2" x14ac:dyDescent="0.2">
      <c r="A1760">
        <v>15</v>
      </c>
      <c r="B1760" t="s">
        <v>8219</v>
      </c>
    </row>
    <row r="1761" spans="1:2" x14ac:dyDescent="0.2">
      <c r="A1761">
        <v>27</v>
      </c>
      <c r="B1761" t="s">
        <v>8219</v>
      </c>
    </row>
    <row r="1762" spans="1:2" x14ac:dyDescent="0.2">
      <c r="A1762">
        <v>21</v>
      </c>
      <c r="B1762" t="s">
        <v>8219</v>
      </c>
    </row>
    <row r="1763" spans="1:2" x14ac:dyDescent="0.2">
      <c r="A1763">
        <v>162</v>
      </c>
      <c r="B1763" t="s">
        <v>8219</v>
      </c>
    </row>
    <row r="1764" spans="1:2" x14ac:dyDescent="0.2">
      <c r="A1764">
        <v>23</v>
      </c>
      <c r="B1764" t="s">
        <v>8219</v>
      </c>
    </row>
    <row r="1765" spans="1:2" x14ac:dyDescent="0.2">
      <c r="A1765">
        <v>72</v>
      </c>
      <c r="B1765" t="s">
        <v>8219</v>
      </c>
    </row>
    <row r="1766" spans="1:2" x14ac:dyDescent="0.2">
      <c r="A1766">
        <v>68</v>
      </c>
      <c r="B1766" t="s">
        <v>8219</v>
      </c>
    </row>
    <row r="1767" spans="1:2" x14ac:dyDescent="0.2">
      <c r="A1767">
        <v>20</v>
      </c>
      <c r="B1767" t="s">
        <v>8219</v>
      </c>
    </row>
    <row r="1768" spans="1:2" x14ac:dyDescent="0.2">
      <c r="A1768">
        <v>26</v>
      </c>
      <c r="B1768" t="s">
        <v>8219</v>
      </c>
    </row>
    <row r="1769" spans="1:2" x14ac:dyDescent="0.2">
      <c r="A1769">
        <v>72</v>
      </c>
      <c r="B1769" t="s">
        <v>8219</v>
      </c>
    </row>
    <row r="1770" spans="1:2" x14ac:dyDescent="0.2">
      <c r="A1770">
        <v>3</v>
      </c>
      <c r="B1770" t="s">
        <v>8219</v>
      </c>
    </row>
    <row r="1771" spans="1:2" x14ac:dyDescent="0.2">
      <c r="A1771">
        <v>18</v>
      </c>
      <c r="B1771" t="s">
        <v>8219</v>
      </c>
    </row>
    <row r="1772" spans="1:2" x14ac:dyDescent="0.2">
      <c r="A1772">
        <v>30</v>
      </c>
      <c r="B1772" t="s">
        <v>8219</v>
      </c>
    </row>
    <row r="1773" spans="1:2" x14ac:dyDescent="0.2">
      <c r="A1773">
        <v>23</v>
      </c>
      <c r="B1773" t="s">
        <v>8219</v>
      </c>
    </row>
    <row r="1774" spans="1:2" x14ac:dyDescent="0.2">
      <c r="A1774">
        <v>54</v>
      </c>
      <c r="B1774" t="s">
        <v>8219</v>
      </c>
    </row>
    <row r="1775" spans="1:2" x14ac:dyDescent="0.2">
      <c r="A1775">
        <v>26</v>
      </c>
      <c r="B1775" t="s">
        <v>8219</v>
      </c>
    </row>
    <row r="1776" spans="1:2" x14ac:dyDescent="0.2">
      <c r="A1776">
        <v>9</v>
      </c>
      <c r="B1776" t="s">
        <v>8219</v>
      </c>
    </row>
    <row r="1777" spans="1:2" x14ac:dyDescent="0.2">
      <c r="A1777">
        <v>27</v>
      </c>
      <c r="B1777" t="s">
        <v>8219</v>
      </c>
    </row>
    <row r="1778" spans="1:2" x14ac:dyDescent="0.2">
      <c r="A1778">
        <v>30</v>
      </c>
      <c r="B1778" t="s">
        <v>8219</v>
      </c>
    </row>
    <row r="1779" spans="1:2" x14ac:dyDescent="0.2">
      <c r="A1779">
        <v>52</v>
      </c>
      <c r="B1779" t="s">
        <v>8219</v>
      </c>
    </row>
    <row r="1780" spans="1:2" x14ac:dyDescent="0.2">
      <c r="A1780">
        <v>17</v>
      </c>
      <c r="B1780" t="s">
        <v>8219</v>
      </c>
    </row>
    <row r="1781" spans="1:2" x14ac:dyDescent="0.2">
      <c r="A1781">
        <v>19</v>
      </c>
      <c r="B1781" t="s">
        <v>8219</v>
      </c>
    </row>
    <row r="1782" spans="1:2" x14ac:dyDescent="0.2">
      <c r="A1782">
        <v>77</v>
      </c>
      <c r="B1782" t="s">
        <v>8219</v>
      </c>
    </row>
    <row r="1783" spans="1:2" x14ac:dyDescent="0.2">
      <c r="A1783">
        <v>21</v>
      </c>
      <c r="B1783" t="s">
        <v>8219</v>
      </c>
    </row>
    <row r="1784" spans="1:2" x14ac:dyDescent="0.2">
      <c r="A1784">
        <v>38</v>
      </c>
      <c r="B1784" t="s">
        <v>8219</v>
      </c>
    </row>
    <row r="1785" spans="1:2" x14ac:dyDescent="0.2">
      <c r="A1785">
        <v>28</v>
      </c>
      <c r="B1785" t="s">
        <v>8219</v>
      </c>
    </row>
    <row r="1786" spans="1:2" x14ac:dyDescent="0.2">
      <c r="A1786">
        <v>48</v>
      </c>
      <c r="B1786" t="s">
        <v>8219</v>
      </c>
    </row>
    <row r="1787" spans="1:2" x14ac:dyDescent="0.2">
      <c r="A1787">
        <v>46</v>
      </c>
      <c r="B1787" t="s">
        <v>8219</v>
      </c>
    </row>
    <row r="1788" spans="1:2" x14ac:dyDescent="0.2">
      <c r="A1788">
        <v>30</v>
      </c>
      <c r="B1788" t="s">
        <v>8219</v>
      </c>
    </row>
    <row r="1789" spans="1:2" x14ac:dyDescent="0.2">
      <c r="A1789">
        <v>64</v>
      </c>
      <c r="B1789" t="s">
        <v>8219</v>
      </c>
    </row>
    <row r="1790" spans="1:2" x14ac:dyDescent="0.2">
      <c r="A1790">
        <v>15</v>
      </c>
      <c r="B1790" t="s">
        <v>8219</v>
      </c>
    </row>
    <row r="1791" spans="1:2" x14ac:dyDescent="0.2">
      <c r="A1791">
        <v>41</v>
      </c>
      <c r="B1791" t="s">
        <v>8219</v>
      </c>
    </row>
    <row r="1792" spans="1:2" x14ac:dyDescent="0.2">
      <c r="A1792">
        <v>35</v>
      </c>
      <c r="B1792" t="s">
        <v>8219</v>
      </c>
    </row>
    <row r="1793" spans="1:2" x14ac:dyDescent="0.2">
      <c r="A1793">
        <v>45</v>
      </c>
      <c r="B1793" t="s">
        <v>8219</v>
      </c>
    </row>
    <row r="1794" spans="1:2" x14ac:dyDescent="0.2">
      <c r="A1794">
        <v>62</v>
      </c>
      <c r="B1794" t="s">
        <v>8219</v>
      </c>
    </row>
    <row r="1795" spans="1:2" x14ac:dyDescent="0.2">
      <c r="A1795">
        <v>22</v>
      </c>
      <c r="B1795" t="s">
        <v>8219</v>
      </c>
    </row>
    <row r="1796" spans="1:2" x14ac:dyDescent="0.2">
      <c r="A1796">
        <v>18</v>
      </c>
      <c r="B1796" t="s">
        <v>8219</v>
      </c>
    </row>
    <row r="1797" spans="1:2" x14ac:dyDescent="0.2">
      <c r="A1797">
        <v>12</v>
      </c>
      <c r="B1797" t="s">
        <v>8219</v>
      </c>
    </row>
    <row r="1798" spans="1:2" x14ac:dyDescent="0.2">
      <c r="A1798">
        <v>44</v>
      </c>
      <c r="B1798" t="s">
        <v>8219</v>
      </c>
    </row>
    <row r="1799" spans="1:2" x14ac:dyDescent="0.2">
      <c r="A1799">
        <v>27</v>
      </c>
      <c r="B1799" t="s">
        <v>8219</v>
      </c>
    </row>
    <row r="1800" spans="1:2" x14ac:dyDescent="0.2">
      <c r="A1800">
        <v>38</v>
      </c>
      <c r="B1800" t="s">
        <v>8219</v>
      </c>
    </row>
    <row r="1801" spans="1:2" x14ac:dyDescent="0.2">
      <c r="A1801">
        <v>28</v>
      </c>
      <c r="B1801" t="s">
        <v>8219</v>
      </c>
    </row>
    <row r="1802" spans="1:2" x14ac:dyDescent="0.2">
      <c r="A1802">
        <v>24</v>
      </c>
      <c r="B1802" t="s">
        <v>8219</v>
      </c>
    </row>
    <row r="1803" spans="1:2" x14ac:dyDescent="0.2">
      <c r="A1803">
        <v>65</v>
      </c>
      <c r="B1803" t="s">
        <v>8219</v>
      </c>
    </row>
    <row r="1804" spans="1:2" x14ac:dyDescent="0.2">
      <c r="A1804">
        <v>46</v>
      </c>
      <c r="B1804" t="s">
        <v>8219</v>
      </c>
    </row>
    <row r="1805" spans="1:2" x14ac:dyDescent="0.2">
      <c r="A1805">
        <v>85</v>
      </c>
      <c r="B1805" t="s">
        <v>8219</v>
      </c>
    </row>
    <row r="1806" spans="1:2" x14ac:dyDescent="0.2">
      <c r="A1806">
        <v>66</v>
      </c>
      <c r="B1806" t="s">
        <v>8219</v>
      </c>
    </row>
    <row r="1807" spans="1:2" x14ac:dyDescent="0.2">
      <c r="A1807">
        <v>165</v>
      </c>
      <c r="B1807" t="s">
        <v>8219</v>
      </c>
    </row>
    <row r="1808" spans="1:2" x14ac:dyDescent="0.2">
      <c r="A1808">
        <v>17</v>
      </c>
      <c r="B1808" t="s">
        <v>8219</v>
      </c>
    </row>
    <row r="1809" spans="1:2" x14ac:dyDescent="0.2">
      <c r="A1809">
        <v>3</v>
      </c>
      <c r="B1809" t="s">
        <v>8219</v>
      </c>
    </row>
    <row r="1810" spans="1:2" x14ac:dyDescent="0.2">
      <c r="A1810">
        <v>17</v>
      </c>
      <c r="B1810" t="s">
        <v>8219</v>
      </c>
    </row>
    <row r="1811" spans="1:2" x14ac:dyDescent="0.2">
      <c r="A1811">
        <v>91</v>
      </c>
      <c r="B1811" t="s">
        <v>8219</v>
      </c>
    </row>
    <row r="1812" spans="1:2" x14ac:dyDescent="0.2">
      <c r="A1812">
        <v>67</v>
      </c>
      <c r="B1812" t="s">
        <v>8219</v>
      </c>
    </row>
    <row r="1813" spans="1:2" x14ac:dyDescent="0.2">
      <c r="A1813">
        <v>18</v>
      </c>
      <c r="B1813" t="s">
        <v>8219</v>
      </c>
    </row>
    <row r="1814" spans="1:2" x14ac:dyDescent="0.2">
      <c r="A1814">
        <v>21</v>
      </c>
      <c r="B1814" t="s">
        <v>8219</v>
      </c>
    </row>
    <row r="1815" spans="1:2" x14ac:dyDescent="0.2">
      <c r="A1815">
        <v>40</v>
      </c>
      <c r="B1815" t="s">
        <v>8219</v>
      </c>
    </row>
    <row r="1816" spans="1:2" x14ac:dyDescent="0.2">
      <c r="A1816">
        <v>78</v>
      </c>
      <c r="B1816" t="s">
        <v>8219</v>
      </c>
    </row>
    <row r="1817" spans="1:2" x14ac:dyDescent="0.2">
      <c r="A1817">
        <v>26</v>
      </c>
      <c r="B1817" t="s">
        <v>8219</v>
      </c>
    </row>
    <row r="1818" spans="1:2" x14ac:dyDescent="0.2">
      <c r="A1818">
        <v>14</v>
      </c>
      <c r="B1818" t="s">
        <v>8219</v>
      </c>
    </row>
    <row r="1819" spans="1:2" x14ac:dyDescent="0.2">
      <c r="A1819">
        <v>44</v>
      </c>
      <c r="B1819" t="s">
        <v>8219</v>
      </c>
    </row>
    <row r="1820" spans="1:2" x14ac:dyDescent="0.2">
      <c r="A1820">
        <v>9</v>
      </c>
      <c r="B1820" t="s">
        <v>8219</v>
      </c>
    </row>
    <row r="1821" spans="1:2" x14ac:dyDescent="0.2">
      <c r="A1821">
        <v>30</v>
      </c>
      <c r="B1821" t="s">
        <v>8219</v>
      </c>
    </row>
    <row r="1822" spans="1:2" x14ac:dyDescent="0.2">
      <c r="A1822">
        <v>45</v>
      </c>
      <c r="B1822" t="s">
        <v>8219</v>
      </c>
    </row>
    <row r="1823" spans="1:2" x14ac:dyDescent="0.2">
      <c r="A1823">
        <v>56</v>
      </c>
      <c r="B1823" t="s">
        <v>8219</v>
      </c>
    </row>
    <row r="1824" spans="1:2" x14ac:dyDescent="0.2">
      <c r="A1824">
        <v>46</v>
      </c>
      <c r="B1824" t="s">
        <v>8219</v>
      </c>
    </row>
    <row r="1825" spans="1:2" x14ac:dyDescent="0.2">
      <c r="A1825">
        <v>34</v>
      </c>
      <c r="B1825" t="s">
        <v>8219</v>
      </c>
    </row>
    <row r="1826" spans="1:2" x14ac:dyDescent="0.2">
      <c r="A1826">
        <v>98</v>
      </c>
      <c r="B1826" t="s">
        <v>8219</v>
      </c>
    </row>
    <row r="1827" spans="1:2" x14ac:dyDescent="0.2">
      <c r="A1827">
        <v>46</v>
      </c>
      <c r="B1827" t="s">
        <v>8219</v>
      </c>
    </row>
    <row r="1828" spans="1:2" x14ac:dyDescent="0.2">
      <c r="A1828">
        <v>10</v>
      </c>
      <c r="B1828" t="s">
        <v>8219</v>
      </c>
    </row>
    <row r="1829" spans="1:2" x14ac:dyDescent="0.2">
      <c r="A1829">
        <v>76</v>
      </c>
      <c r="B1829" t="s">
        <v>8219</v>
      </c>
    </row>
    <row r="1830" spans="1:2" x14ac:dyDescent="0.2">
      <c r="A1830">
        <v>104</v>
      </c>
      <c r="B1830" t="s">
        <v>8219</v>
      </c>
    </row>
    <row r="1831" spans="1:2" x14ac:dyDescent="0.2">
      <c r="A1831">
        <v>87</v>
      </c>
      <c r="B1831" t="s">
        <v>8219</v>
      </c>
    </row>
    <row r="1832" spans="1:2" x14ac:dyDescent="0.2">
      <c r="A1832">
        <v>29</v>
      </c>
      <c r="B1832" t="s">
        <v>8219</v>
      </c>
    </row>
    <row r="1833" spans="1:2" x14ac:dyDescent="0.2">
      <c r="A1833">
        <v>51</v>
      </c>
      <c r="B1833" t="s">
        <v>8219</v>
      </c>
    </row>
    <row r="1834" spans="1:2" x14ac:dyDescent="0.2">
      <c r="A1834">
        <v>12</v>
      </c>
      <c r="B1834" t="s">
        <v>8219</v>
      </c>
    </row>
    <row r="1835" spans="1:2" x14ac:dyDescent="0.2">
      <c r="A1835">
        <v>72</v>
      </c>
      <c r="B1835" t="s">
        <v>8219</v>
      </c>
    </row>
    <row r="1836" spans="1:2" x14ac:dyDescent="0.2">
      <c r="A1836">
        <v>21</v>
      </c>
      <c r="B1836" t="s">
        <v>8219</v>
      </c>
    </row>
    <row r="1837" spans="1:2" x14ac:dyDescent="0.2">
      <c r="A1837">
        <v>42</v>
      </c>
      <c r="B1837" t="s">
        <v>8219</v>
      </c>
    </row>
    <row r="1838" spans="1:2" x14ac:dyDescent="0.2">
      <c r="A1838">
        <v>71</v>
      </c>
      <c r="B1838" t="s">
        <v>8219</v>
      </c>
    </row>
    <row r="1839" spans="1:2" x14ac:dyDescent="0.2">
      <c r="A1839">
        <v>168</v>
      </c>
      <c r="B1839" t="s">
        <v>8219</v>
      </c>
    </row>
    <row r="1840" spans="1:2" x14ac:dyDescent="0.2">
      <c r="A1840">
        <v>19</v>
      </c>
      <c r="B1840" t="s">
        <v>8219</v>
      </c>
    </row>
    <row r="1841" spans="1:2" x14ac:dyDescent="0.2">
      <c r="A1841">
        <v>37</v>
      </c>
      <c r="B1841" t="s">
        <v>8219</v>
      </c>
    </row>
    <row r="1842" spans="1:2" x14ac:dyDescent="0.2">
      <c r="A1842">
        <v>36</v>
      </c>
      <c r="B1842" t="s">
        <v>8219</v>
      </c>
    </row>
    <row r="1843" spans="1:2" x14ac:dyDescent="0.2">
      <c r="A1843">
        <v>14</v>
      </c>
      <c r="B1843" t="s">
        <v>8219</v>
      </c>
    </row>
    <row r="1844" spans="1:2" x14ac:dyDescent="0.2">
      <c r="A1844">
        <v>18</v>
      </c>
      <c r="B1844" t="s">
        <v>8219</v>
      </c>
    </row>
    <row r="1845" spans="1:2" x14ac:dyDescent="0.2">
      <c r="A1845">
        <v>82</v>
      </c>
      <c r="B1845" t="s">
        <v>8219</v>
      </c>
    </row>
    <row r="1846" spans="1:2" x14ac:dyDescent="0.2">
      <c r="A1846">
        <v>43</v>
      </c>
      <c r="B1846" t="s">
        <v>8219</v>
      </c>
    </row>
    <row r="1847" spans="1:2" x14ac:dyDescent="0.2">
      <c r="A1847">
        <v>8</v>
      </c>
      <c r="B1847" t="s">
        <v>8219</v>
      </c>
    </row>
    <row r="1848" spans="1:2" x14ac:dyDescent="0.2">
      <c r="A1848">
        <v>45</v>
      </c>
      <c r="B1848" t="s">
        <v>8219</v>
      </c>
    </row>
    <row r="1849" spans="1:2" x14ac:dyDescent="0.2">
      <c r="A1849">
        <v>20</v>
      </c>
      <c r="B1849" t="s">
        <v>8219</v>
      </c>
    </row>
    <row r="1850" spans="1:2" x14ac:dyDescent="0.2">
      <c r="A1850">
        <v>31</v>
      </c>
      <c r="B1850" t="s">
        <v>8219</v>
      </c>
    </row>
    <row r="1851" spans="1:2" x14ac:dyDescent="0.2">
      <c r="A1851">
        <v>25</v>
      </c>
      <c r="B1851" t="s">
        <v>8219</v>
      </c>
    </row>
    <row r="1852" spans="1:2" x14ac:dyDescent="0.2">
      <c r="A1852">
        <v>14</v>
      </c>
      <c r="B1852" t="s">
        <v>8219</v>
      </c>
    </row>
    <row r="1853" spans="1:2" x14ac:dyDescent="0.2">
      <c r="A1853">
        <v>45</v>
      </c>
      <c r="B1853" t="s">
        <v>8219</v>
      </c>
    </row>
    <row r="1854" spans="1:2" x14ac:dyDescent="0.2">
      <c r="A1854">
        <v>20</v>
      </c>
      <c r="B1854" t="s">
        <v>8219</v>
      </c>
    </row>
    <row r="1855" spans="1:2" x14ac:dyDescent="0.2">
      <c r="A1855">
        <v>39</v>
      </c>
      <c r="B1855" t="s">
        <v>8219</v>
      </c>
    </row>
    <row r="1856" spans="1:2" x14ac:dyDescent="0.2">
      <c r="A1856">
        <v>16</v>
      </c>
      <c r="B1856" t="s">
        <v>8219</v>
      </c>
    </row>
    <row r="1857" spans="1:2" x14ac:dyDescent="0.2">
      <c r="A1857">
        <v>37</v>
      </c>
      <c r="B1857" t="s">
        <v>8219</v>
      </c>
    </row>
    <row r="1858" spans="1:2" x14ac:dyDescent="0.2">
      <c r="A1858">
        <v>14</v>
      </c>
      <c r="B1858" t="s">
        <v>8219</v>
      </c>
    </row>
    <row r="1859" spans="1:2" x14ac:dyDescent="0.2">
      <c r="A1859">
        <v>21</v>
      </c>
      <c r="B1859" t="s">
        <v>8219</v>
      </c>
    </row>
    <row r="1860" spans="1:2" x14ac:dyDescent="0.2">
      <c r="A1860">
        <v>69</v>
      </c>
      <c r="B1860" t="s">
        <v>8219</v>
      </c>
    </row>
    <row r="1861" spans="1:2" x14ac:dyDescent="0.2">
      <c r="A1861">
        <v>16</v>
      </c>
      <c r="B1861" t="s">
        <v>8219</v>
      </c>
    </row>
    <row r="1862" spans="1:2" x14ac:dyDescent="0.2">
      <c r="A1862">
        <v>55</v>
      </c>
      <c r="B1862" t="s">
        <v>8219</v>
      </c>
    </row>
    <row r="1863" spans="1:2" x14ac:dyDescent="0.2">
      <c r="A1863">
        <v>27</v>
      </c>
      <c r="B1863" t="s">
        <v>8219</v>
      </c>
    </row>
    <row r="1864" spans="1:2" x14ac:dyDescent="0.2">
      <c r="A1864">
        <v>36</v>
      </c>
      <c r="B1864" t="s">
        <v>8219</v>
      </c>
    </row>
    <row r="1865" spans="1:2" x14ac:dyDescent="0.2">
      <c r="A1865">
        <v>19</v>
      </c>
      <c r="B1865" t="s">
        <v>8219</v>
      </c>
    </row>
    <row r="1866" spans="1:2" x14ac:dyDescent="0.2">
      <c r="A1866">
        <v>12</v>
      </c>
      <c r="B1866" t="s">
        <v>8219</v>
      </c>
    </row>
    <row r="1867" spans="1:2" x14ac:dyDescent="0.2">
      <c r="A1867">
        <v>17</v>
      </c>
      <c r="B1867" t="s">
        <v>8219</v>
      </c>
    </row>
    <row r="1868" spans="1:2" x14ac:dyDescent="0.2">
      <c r="A1868">
        <v>114</v>
      </c>
      <c r="B1868" t="s">
        <v>8219</v>
      </c>
    </row>
    <row r="1869" spans="1:2" x14ac:dyDescent="0.2">
      <c r="A1869">
        <v>93</v>
      </c>
      <c r="B1869" t="s">
        <v>8219</v>
      </c>
    </row>
    <row r="1870" spans="1:2" x14ac:dyDescent="0.2">
      <c r="A1870">
        <v>36</v>
      </c>
      <c r="B1870" t="s">
        <v>8219</v>
      </c>
    </row>
    <row r="1871" spans="1:2" x14ac:dyDescent="0.2">
      <c r="A1871">
        <v>61</v>
      </c>
      <c r="B1871" t="s">
        <v>8219</v>
      </c>
    </row>
    <row r="1872" spans="1:2" x14ac:dyDescent="0.2">
      <c r="A1872">
        <v>47</v>
      </c>
      <c r="B1872" t="s">
        <v>8219</v>
      </c>
    </row>
    <row r="1873" spans="1:2" x14ac:dyDescent="0.2">
      <c r="A1873">
        <v>17</v>
      </c>
      <c r="B1873" t="s">
        <v>8219</v>
      </c>
    </row>
    <row r="1874" spans="1:2" x14ac:dyDescent="0.2">
      <c r="A1874">
        <v>63</v>
      </c>
      <c r="B1874" t="s">
        <v>8219</v>
      </c>
    </row>
    <row r="1875" spans="1:2" x14ac:dyDescent="0.2">
      <c r="A1875">
        <v>9</v>
      </c>
      <c r="B1875" t="s">
        <v>8219</v>
      </c>
    </row>
    <row r="1876" spans="1:2" x14ac:dyDescent="0.2">
      <c r="A1876">
        <v>30</v>
      </c>
      <c r="B1876" t="s">
        <v>8219</v>
      </c>
    </row>
    <row r="1877" spans="1:2" x14ac:dyDescent="0.2">
      <c r="A1877">
        <v>23</v>
      </c>
      <c r="B1877" t="s">
        <v>8219</v>
      </c>
    </row>
    <row r="1878" spans="1:2" x14ac:dyDescent="0.2">
      <c r="A1878">
        <v>33</v>
      </c>
      <c r="B1878" t="s">
        <v>8219</v>
      </c>
    </row>
    <row r="1879" spans="1:2" x14ac:dyDescent="0.2">
      <c r="A1879">
        <v>39</v>
      </c>
      <c r="B1879" t="s">
        <v>8219</v>
      </c>
    </row>
    <row r="1880" spans="1:2" x14ac:dyDescent="0.2">
      <c r="A1880">
        <v>17</v>
      </c>
      <c r="B1880" t="s">
        <v>8219</v>
      </c>
    </row>
    <row r="1881" spans="1:2" x14ac:dyDescent="0.2">
      <c r="A1881">
        <v>6</v>
      </c>
      <c r="B1881" t="s">
        <v>8219</v>
      </c>
    </row>
    <row r="1882" spans="1:2" x14ac:dyDescent="0.2">
      <c r="A1882">
        <v>39</v>
      </c>
      <c r="B1882" t="s">
        <v>8219</v>
      </c>
    </row>
    <row r="1883" spans="1:2" x14ac:dyDescent="0.2">
      <c r="A1883">
        <v>57</v>
      </c>
      <c r="B1883" t="s">
        <v>8219</v>
      </c>
    </row>
    <row r="1884" spans="1:2" x14ac:dyDescent="0.2">
      <c r="A1884">
        <v>56</v>
      </c>
      <c r="B1884" t="s">
        <v>8219</v>
      </c>
    </row>
    <row r="1885" spans="1:2" x14ac:dyDescent="0.2">
      <c r="A1885">
        <v>13</v>
      </c>
      <c r="B1885" t="s">
        <v>8219</v>
      </c>
    </row>
    <row r="1886" spans="1:2" x14ac:dyDescent="0.2">
      <c r="A1886">
        <v>95</v>
      </c>
      <c r="B1886" t="s">
        <v>8219</v>
      </c>
    </row>
    <row r="1887" spans="1:2" x14ac:dyDescent="0.2">
      <c r="A1887">
        <v>80</v>
      </c>
      <c r="B1887" t="s">
        <v>8219</v>
      </c>
    </row>
    <row r="1888" spans="1:2" x14ac:dyDescent="0.2">
      <c r="A1888">
        <v>133</v>
      </c>
      <c r="B1888" t="s">
        <v>8219</v>
      </c>
    </row>
    <row r="1889" spans="1:2" x14ac:dyDescent="0.2">
      <c r="A1889">
        <v>44</v>
      </c>
      <c r="B1889" t="s">
        <v>8219</v>
      </c>
    </row>
    <row r="1890" spans="1:2" x14ac:dyDescent="0.2">
      <c r="A1890">
        <v>30</v>
      </c>
      <c r="B1890" t="s">
        <v>8219</v>
      </c>
    </row>
    <row r="1891" spans="1:2" x14ac:dyDescent="0.2">
      <c r="A1891">
        <v>56</v>
      </c>
      <c r="B1891" t="s">
        <v>8219</v>
      </c>
    </row>
    <row r="1892" spans="1:2" x14ac:dyDescent="0.2">
      <c r="A1892">
        <v>66</v>
      </c>
      <c r="B1892" t="s">
        <v>8219</v>
      </c>
    </row>
    <row r="1893" spans="1:2" x14ac:dyDescent="0.2">
      <c r="A1893">
        <v>29</v>
      </c>
      <c r="B1893" t="s">
        <v>8219</v>
      </c>
    </row>
    <row r="1894" spans="1:2" x14ac:dyDescent="0.2">
      <c r="A1894">
        <v>72</v>
      </c>
      <c r="B1894" t="s">
        <v>8219</v>
      </c>
    </row>
    <row r="1895" spans="1:2" x14ac:dyDescent="0.2">
      <c r="A1895">
        <v>27</v>
      </c>
      <c r="B1895" t="s">
        <v>8219</v>
      </c>
    </row>
    <row r="1896" spans="1:2" x14ac:dyDescent="0.2">
      <c r="A1896">
        <v>10</v>
      </c>
      <c r="B1896" t="s">
        <v>8219</v>
      </c>
    </row>
    <row r="1897" spans="1:2" x14ac:dyDescent="0.2">
      <c r="A1897">
        <v>35</v>
      </c>
      <c r="B1897" t="s">
        <v>8219</v>
      </c>
    </row>
    <row r="1898" spans="1:2" x14ac:dyDescent="0.2">
      <c r="A1898">
        <v>29</v>
      </c>
      <c r="B1898" t="s">
        <v>8219</v>
      </c>
    </row>
    <row r="1899" spans="1:2" x14ac:dyDescent="0.2">
      <c r="A1899">
        <v>13</v>
      </c>
      <c r="B1899" t="s">
        <v>8219</v>
      </c>
    </row>
    <row r="1900" spans="1:2" x14ac:dyDescent="0.2">
      <c r="A1900">
        <v>72</v>
      </c>
      <c r="B1900" t="s">
        <v>8219</v>
      </c>
    </row>
    <row r="1901" spans="1:2" x14ac:dyDescent="0.2">
      <c r="A1901">
        <v>78</v>
      </c>
      <c r="B1901" t="s">
        <v>8219</v>
      </c>
    </row>
    <row r="1902" spans="1:2" x14ac:dyDescent="0.2">
      <c r="A1902">
        <v>49</v>
      </c>
      <c r="B1902" t="s">
        <v>8219</v>
      </c>
    </row>
    <row r="1903" spans="1:2" x14ac:dyDescent="0.2">
      <c r="A1903">
        <v>42</v>
      </c>
      <c r="B1903" t="s">
        <v>8219</v>
      </c>
    </row>
    <row r="1904" spans="1:2" x14ac:dyDescent="0.2">
      <c r="A1904">
        <v>35</v>
      </c>
      <c r="B1904" t="s">
        <v>8219</v>
      </c>
    </row>
    <row r="1905" spans="1:2" x14ac:dyDescent="0.2">
      <c r="A1905">
        <v>42</v>
      </c>
      <c r="B1905" t="s">
        <v>8219</v>
      </c>
    </row>
    <row r="1906" spans="1:2" x14ac:dyDescent="0.2">
      <c r="A1906">
        <v>42</v>
      </c>
      <c r="B1906" t="s">
        <v>8219</v>
      </c>
    </row>
    <row r="1907" spans="1:2" x14ac:dyDescent="0.2">
      <c r="A1907">
        <v>31</v>
      </c>
      <c r="B1907" t="s">
        <v>8219</v>
      </c>
    </row>
    <row r="1908" spans="1:2" x14ac:dyDescent="0.2">
      <c r="A1908">
        <v>38</v>
      </c>
      <c r="B1908" t="s">
        <v>8219</v>
      </c>
    </row>
    <row r="1909" spans="1:2" x14ac:dyDescent="0.2">
      <c r="A1909">
        <v>8</v>
      </c>
      <c r="B1909" t="s">
        <v>8219</v>
      </c>
    </row>
    <row r="1910" spans="1:2" x14ac:dyDescent="0.2">
      <c r="A1910">
        <v>39</v>
      </c>
      <c r="B1910" t="s">
        <v>8219</v>
      </c>
    </row>
    <row r="1911" spans="1:2" x14ac:dyDescent="0.2">
      <c r="A1911">
        <v>29</v>
      </c>
      <c r="B1911" t="s">
        <v>8219</v>
      </c>
    </row>
    <row r="1912" spans="1:2" x14ac:dyDescent="0.2">
      <c r="A1912">
        <v>72</v>
      </c>
      <c r="B1912" t="s">
        <v>8219</v>
      </c>
    </row>
    <row r="1913" spans="1:2" x14ac:dyDescent="0.2">
      <c r="A1913">
        <v>15</v>
      </c>
      <c r="B1913" t="s">
        <v>8219</v>
      </c>
    </row>
    <row r="1914" spans="1:2" x14ac:dyDescent="0.2">
      <c r="A1914">
        <v>33</v>
      </c>
      <c r="B1914" t="s">
        <v>8219</v>
      </c>
    </row>
    <row r="1915" spans="1:2" x14ac:dyDescent="0.2">
      <c r="A1915">
        <v>15</v>
      </c>
      <c r="B1915" t="s">
        <v>8219</v>
      </c>
    </row>
    <row r="1916" spans="1:2" x14ac:dyDescent="0.2">
      <c r="A1916">
        <v>19</v>
      </c>
      <c r="B1916" t="s">
        <v>8219</v>
      </c>
    </row>
    <row r="1917" spans="1:2" x14ac:dyDescent="0.2">
      <c r="A1917">
        <v>17</v>
      </c>
      <c r="B1917" t="s">
        <v>8219</v>
      </c>
    </row>
    <row r="1918" spans="1:2" x14ac:dyDescent="0.2">
      <c r="A1918">
        <v>44</v>
      </c>
      <c r="B1918" t="s">
        <v>8219</v>
      </c>
    </row>
    <row r="1919" spans="1:2" x14ac:dyDescent="0.2">
      <c r="A1919">
        <v>10</v>
      </c>
      <c r="B1919" t="s">
        <v>8219</v>
      </c>
    </row>
    <row r="1920" spans="1:2" x14ac:dyDescent="0.2">
      <c r="A1920">
        <v>46</v>
      </c>
      <c r="B1920" t="s">
        <v>8219</v>
      </c>
    </row>
    <row r="1921" spans="1:2" x14ac:dyDescent="0.2">
      <c r="A1921">
        <v>11</v>
      </c>
      <c r="B1921" t="s">
        <v>8219</v>
      </c>
    </row>
    <row r="1922" spans="1:2" x14ac:dyDescent="0.2">
      <c r="A1922">
        <v>13</v>
      </c>
      <c r="B1922" t="s">
        <v>8219</v>
      </c>
    </row>
    <row r="1923" spans="1:2" x14ac:dyDescent="0.2">
      <c r="A1923">
        <v>33</v>
      </c>
      <c r="B1923" t="s">
        <v>8219</v>
      </c>
    </row>
    <row r="1924" spans="1:2" x14ac:dyDescent="0.2">
      <c r="A1924">
        <v>28</v>
      </c>
      <c r="B1924" t="s">
        <v>8219</v>
      </c>
    </row>
    <row r="1925" spans="1:2" x14ac:dyDescent="0.2">
      <c r="A1925">
        <v>21</v>
      </c>
      <c r="B1925" t="s">
        <v>8219</v>
      </c>
    </row>
    <row r="1926" spans="1:2" x14ac:dyDescent="0.2">
      <c r="A1926">
        <v>13</v>
      </c>
      <c r="B1926" t="s">
        <v>8219</v>
      </c>
    </row>
    <row r="1927" spans="1:2" x14ac:dyDescent="0.2">
      <c r="A1927">
        <v>34</v>
      </c>
      <c r="B1927" t="s">
        <v>8219</v>
      </c>
    </row>
    <row r="1928" spans="1:2" x14ac:dyDescent="0.2">
      <c r="A1928">
        <v>80</v>
      </c>
      <c r="B1928" t="s">
        <v>8219</v>
      </c>
    </row>
    <row r="1929" spans="1:2" x14ac:dyDescent="0.2">
      <c r="A1929">
        <v>74</v>
      </c>
      <c r="B1929" t="s">
        <v>8219</v>
      </c>
    </row>
    <row r="1930" spans="1:2" x14ac:dyDescent="0.2">
      <c r="A1930">
        <v>7</v>
      </c>
      <c r="B1930" t="s">
        <v>8219</v>
      </c>
    </row>
    <row r="1931" spans="1:2" x14ac:dyDescent="0.2">
      <c r="A1931">
        <v>34</v>
      </c>
      <c r="B1931" t="s">
        <v>8219</v>
      </c>
    </row>
    <row r="1932" spans="1:2" x14ac:dyDescent="0.2">
      <c r="A1932">
        <v>86</v>
      </c>
      <c r="B1932" t="s">
        <v>8219</v>
      </c>
    </row>
    <row r="1933" spans="1:2" x14ac:dyDescent="0.2">
      <c r="A1933">
        <v>37</v>
      </c>
      <c r="B1933" t="s">
        <v>8219</v>
      </c>
    </row>
    <row r="1934" spans="1:2" x14ac:dyDescent="0.2">
      <c r="A1934">
        <v>18</v>
      </c>
      <c r="B1934" t="s">
        <v>8219</v>
      </c>
    </row>
    <row r="1935" spans="1:2" x14ac:dyDescent="0.2">
      <c r="A1935">
        <v>22</v>
      </c>
      <c r="B1935" t="s">
        <v>8219</v>
      </c>
    </row>
    <row r="1936" spans="1:2" x14ac:dyDescent="0.2">
      <c r="A1936">
        <v>26</v>
      </c>
      <c r="B1936" t="s">
        <v>8219</v>
      </c>
    </row>
    <row r="1937" spans="1:2" x14ac:dyDescent="0.2">
      <c r="A1937">
        <v>27</v>
      </c>
      <c r="B1937" t="s">
        <v>8219</v>
      </c>
    </row>
    <row r="1938" spans="1:2" x14ac:dyDescent="0.2">
      <c r="A1938">
        <v>8</v>
      </c>
      <c r="B1938" t="s">
        <v>8219</v>
      </c>
    </row>
    <row r="1939" spans="1:2" x14ac:dyDescent="0.2">
      <c r="A1939">
        <v>204</v>
      </c>
      <c r="B1939" t="s">
        <v>8219</v>
      </c>
    </row>
    <row r="1940" spans="1:2" x14ac:dyDescent="0.2">
      <c r="A1940">
        <v>46</v>
      </c>
      <c r="B1940" t="s">
        <v>8219</v>
      </c>
    </row>
    <row r="1941" spans="1:2" x14ac:dyDescent="0.2">
      <c r="A1941">
        <v>17</v>
      </c>
      <c r="B1941" t="s">
        <v>8219</v>
      </c>
    </row>
    <row r="1942" spans="1:2" x14ac:dyDescent="0.2">
      <c r="A1942">
        <v>28</v>
      </c>
      <c r="B1942" t="s">
        <v>8219</v>
      </c>
    </row>
    <row r="1943" spans="1:2" x14ac:dyDescent="0.2">
      <c r="A1943">
        <v>83</v>
      </c>
      <c r="B1943" t="s">
        <v>8219</v>
      </c>
    </row>
    <row r="1944" spans="1:2" x14ac:dyDescent="0.2">
      <c r="A1944">
        <v>13</v>
      </c>
      <c r="B1944" t="s">
        <v>8219</v>
      </c>
    </row>
    <row r="1945" spans="1:2" x14ac:dyDescent="0.2">
      <c r="A1945">
        <v>8</v>
      </c>
      <c r="B1945" t="s">
        <v>8219</v>
      </c>
    </row>
    <row r="1946" spans="1:2" x14ac:dyDescent="0.2">
      <c r="A1946">
        <v>32</v>
      </c>
      <c r="B1946" t="s">
        <v>8219</v>
      </c>
    </row>
    <row r="1947" spans="1:2" x14ac:dyDescent="0.2">
      <c r="A1947">
        <v>85</v>
      </c>
      <c r="B1947" t="s">
        <v>8219</v>
      </c>
    </row>
    <row r="1948" spans="1:2" x14ac:dyDescent="0.2">
      <c r="A1948">
        <v>29</v>
      </c>
      <c r="B1948" t="s">
        <v>8219</v>
      </c>
    </row>
    <row r="1949" spans="1:2" x14ac:dyDescent="0.2">
      <c r="A1949">
        <v>24</v>
      </c>
      <c r="B1949" t="s">
        <v>8219</v>
      </c>
    </row>
    <row r="1950" spans="1:2" x14ac:dyDescent="0.2">
      <c r="A1950">
        <v>8</v>
      </c>
      <c r="B1950" t="s">
        <v>8219</v>
      </c>
    </row>
    <row r="1951" spans="1:2" x14ac:dyDescent="0.2">
      <c r="A1951">
        <v>19</v>
      </c>
      <c r="B1951" t="s">
        <v>8219</v>
      </c>
    </row>
    <row r="1952" spans="1:2" x14ac:dyDescent="0.2">
      <c r="A1952">
        <v>336</v>
      </c>
      <c r="B1952" t="s">
        <v>8219</v>
      </c>
    </row>
    <row r="1953" spans="1:2" x14ac:dyDescent="0.2">
      <c r="A1953">
        <v>13</v>
      </c>
      <c r="B1953" t="s">
        <v>8219</v>
      </c>
    </row>
    <row r="1954" spans="1:2" x14ac:dyDescent="0.2">
      <c r="A1954">
        <v>42</v>
      </c>
      <c r="B1954" t="s">
        <v>8219</v>
      </c>
    </row>
    <row r="1955" spans="1:2" x14ac:dyDescent="0.2">
      <c r="A1955">
        <v>64</v>
      </c>
      <c r="B1955" t="s">
        <v>8219</v>
      </c>
    </row>
    <row r="1956" spans="1:2" x14ac:dyDescent="0.2">
      <c r="A1956">
        <v>25</v>
      </c>
      <c r="B1956" t="s">
        <v>8219</v>
      </c>
    </row>
    <row r="1957" spans="1:2" x14ac:dyDescent="0.2">
      <c r="A1957">
        <v>20</v>
      </c>
      <c r="B1957" t="s">
        <v>8219</v>
      </c>
    </row>
    <row r="1958" spans="1:2" x14ac:dyDescent="0.2">
      <c r="A1958">
        <v>104</v>
      </c>
      <c r="B1958" t="s">
        <v>8219</v>
      </c>
    </row>
    <row r="1959" spans="1:2" x14ac:dyDescent="0.2">
      <c r="A1959">
        <v>53</v>
      </c>
      <c r="B1959" t="s">
        <v>8219</v>
      </c>
    </row>
    <row r="1960" spans="1:2" x14ac:dyDescent="0.2">
      <c r="A1960">
        <v>14</v>
      </c>
      <c r="B1960" t="s">
        <v>8219</v>
      </c>
    </row>
    <row r="1961" spans="1:2" x14ac:dyDescent="0.2">
      <c r="A1961">
        <v>20</v>
      </c>
      <c r="B1961" t="s">
        <v>8219</v>
      </c>
    </row>
    <row r="1962" spans="1:2" x14ac:dyDescent="0.2">
      <c r="A1962">
        <v>558</v>
      </c>
      <c r="B1962" t="s">
        <v>8219</v>
      </c>
    </row>
    <row r="1963" spans="1:2" x14ac:dyDescent="0.2">
      <c r="A1963">
        <v>22</v>
      </c>
      <c r="B1963" t="s">
        <v>8219</v>
      </c>
    </row>
    <row r="1964" spans="1:2" x14ac:dyDescent="0.2">
      <c r="A1964">
        <v>24</v>
      </c>
      <c r="B1964" t="s">
        <v>8219</v>
      </c>
    </row>
    <row r="1965" spans="1:2" x14ac:dyDescent="0.2">
      <c r="A1965">
        <v>74</v>
      </c>
      <c r="B1965" t="s">
        <v>8219</v>
      </c>
    </row>
    <row r="1966" spans="1:2" x14ac:dyDescent="0.2">
      <c r="A1966">
        <v>54</v>
      </c>
      <c r="B1966" t="s">
        <v>8219</v>
      </c>
    </row>
    <row r="1967" spans="1:2" x14ac:dyDescent="0.2">
      <c r="A1967">
        <v>31</v>
      </c>
      <c r="B1967" t="s">
        <v>8219</v>
      </c>
    </row>
    <row r="1968" spans="1:2" x14ac:dyDescent="0.2">
      <c r="A1968">
        <v>25</v>
      </c>
      <c r="B1968" t="s">
        <v>8219</v>
      </c>
    </row>
    <row r="1969" spans="1:2" x14ac:dyDescent="0.2">
      <c r="A1969">
        <v>17</v>
      </c>
      <c r="B1969" t="s">
        <v>8219</v>
      </c>
    </row>
    <row r="1970" spans="1:2" x14ac:dyDescent="0.2">
      <c r="A1970">
        <v>12</v>
      </c>
      <c r="B1970" t="s">
        <v>8219</v>
      </c>
    </row>
    <row r="1971" spans="1:2" x14ac:dyDescent="0.2">
      <c r="A1971">
        <v>38</v>
      </c>
      <c r="B1971" t="s">
        <v>8219</v>
      </c>
    </row>
    <row r="1972" spans="1:2" x14ac:dyDescent="0.2">
      <c r="A1972">
        <v>41</v>
      </c>
      <c r="B1972" t="s">
        <v>8219</v>
      </c>
    </row>
    <row r="1973" spans="1:2" x14ac:dyDescent="0.2">
      <c r="A1973">
        <v>19</v>
      </c>
      <c r="B1973" t="s">
        <v>8219</v>
      </c>
    </row>
    <row r="1974" spans="1:2" x14ac:dyDescent="0.2">
      <c r="A1974">
        <v>41</v>
      </c>
      <c r="B1974" t="s">
        <v>8219</v>
      </c>
    </row>
    <row r="1975" spans="1:2" x14ac:dyDescent="0.2">
      <c r="A1975">
        <v>26</v>
      </c>
      <c r="B1975" t="s">
        <v>8219</v>
      </c>
    </row>
    <row r="1976" spans="1:2" x14ac:dyDescent="0.2">
      <c r="A1976">
        <v>25</v>
      </c>
      <c r="B1976" t="s">
        <v>8219</v>
      </c>
    </row>
    <row r="1977" spans="1:2" x14ac:dyDescent="0.2">
      <c r="A1977">
        <v>9</v>
      </c>
      <c r="B1977" t="s">
        <v>8219</v>
      </c>
    </row>
    <row r="1978" spans="1:2" x14ac:dyDescent="0.2">
      <c r="A1978">
        <v>78</v>
      </c>
      <c r="B1978" t="s">
        <v>8219</v>
      </c>
    </row>
    <row r="1979" spans="1:2" x14ac:dyDescent="0.2">
      <c r="A1979">
        <v>45</v>
      </c>
      <c r="B1979" t="s">
        <v>8219</v>
      </c>
    </row>
    <row r="1980" spans="1:2" x14ac:dyDescent="0.2">
      <c r="A1980">
        <v>102</v>
      </c>
      <c r="B1980" t="s">
        <v>8219</v>
      </c>
    </row>
    <row r="1981" spans="1:2" x14ac:dyDescent="0.2">
      <c r="A1981">
        <v>5</v>
      </c>
      <c r="B1981" t="s">
        <v>8219</v>
      </c>
    </row>
    <row r="1982" spans="1:2" x14ac:dyDescent="0.2">
      <c r="A1982">
        <v>27</v>
      </c>
      <c r="B1982" t="s">
        <v>8219</v>
      </c>
    </row>
    <row r="1983" spans="1:2" x14ac:dyDescent="0.2">
      <c r="A1983">
        <v>37</v>
      </c>
      <c r="B1983" t="s">
        <v>8219</v>
      </c>
    </row>
    <row r="1984" spans="1:2" x14ac:dyDescent="0.2">
      <c r="A1984">
        <v>14</v>
      </c>
      <c r="B1984" t="s">
        <v>8219</v>
      </c>
    </row>
    <row r="1985" spans="1:2" x14ac:dyDescent="0.2">
      <c r="A1985">
        <v>27</v>
      </c>
      <c r="B1985" t="s">
        <v>8219</v>
      </c>
    </row>
    <row r="1986" spans="1:2" x14ac:dyDescent="0.2">
      <c r="A1986">
        <v>45</v>
      </c>
      <c r="B1986" t="s">
        <v>8219</v>
      </c>
    </row>
    <row r="1987" spans="1:2" x14ac:dyDescent="0.2">
      <c r="A1987">
        <v>49</v>
      </c>
      <c r="B1987" t="s">
        <v>8219</v>
      </c>
    </row>
    <row r="1988" spans="1:2" x14ac:dyDescent="0.2">
      <c r="A1988">
        <v>24</v>
      </c>
      <c r="B1988" t="s">
        <v>8219</v>
      </c>
    </row>
    <row r="1989" spans="1:2" x14ac:dyDescent="0.2">
      <c r="A1989">
        <v>112</v>
      </c>
      <c r="B1989" t="s">
        <v>8219</v>
      </c>
    </row>
    <row r="1990" spans="1:2" x14ac:dyDescent="0.2">
      <c r="A1990">
        <v>23</v>
      </c>
      <c r="B1990" t="s">
        <v>8219</v>
      </c>
    </row>
    <row r="1991" spans="1:2" x14ac:dyDescent="0.2">
      <c r="A1991">
        <v>54</v>
      </c>
      <c r="B1991" t="s">
        <v>8219</v>
      </c>
    </row>
    <row r="1992" spans="1:2" x14ac:dyDescent="0.2">
      <c r="A1992">
        <v>28</v>
      </c>
      <c r="B1992" t="s">
        <v>8219</v>
      </c>
    </row>
    <row r="1993" spans="1:2" x14ac:dyDescent="0.2">
      <c r="A1993">
        <v>11</v>
      </c>
      <c r="B1993" t="s">
        <v>8219</v>
      </c>
    </row>
    <row r="1994" spans="1:2" x14ac:dyDescent="0.2">
      <c r="A1994">
        <v>62</v>
      </c>
      <c r="B1994" t="s">
        <v>8219</v>
      </c>
    </row>
    <row r="1995" spans="1:2" x14ac:dyDescent="0.2">
      <c r="A1995">
        <v>73</v>
      </c>
      <c r="B1995" t="s">
        <v>8219</v>
      </c>
    </row>
    <row r="1996" spans="1:2" x14ac:dyDescent="0.2">
      <c r="A1996">
        <v>18</v>
      </c>
      <c r="B1996" t="s">
        <v>8219</v>
      </c>
    </row>
    <row r="1997" spans="1:2" x14ac:dyDescent="0.2">
      <c r="A1997">
        <v>35</v>
      </c>
      <c r="B1997" t="s">
        <v>8219</v>
      </c>
    </row>
    <row r="1998" spans="1:2" x14ac:dyDescent="0.2">
      <c r="A1998">
        <v>43</v>
      </c>
      <c r="B1998" t="s">
        <v>8219</v>
      </c>
    </row>
    <row r="1999" spans="1:2" x14ac:dyDescent="0.2">
      <c r="A1999">
        <v>36</v>
      </c>
      <c r="B1999" t="s">
        <v>8219</v>
      </c>
    </row>
    <row r="2000" spans="1:2" x14ac:dyDescent="0.2">
      <c r="A2000">
        <v>62</v>
      </c>
      <c r="B2000" t="s">
        <v>8219</v>
      </c>
    </row>
    <row r="2001" spans="1:2" x14ac:dyDescent="0.2">
      <c r="A2001">
        <v>15</v>
      </c>
      <c r="B2001" t="s">
        <v>8219</v>
      </c>
    </row>
    <row r="2002" spans="1:2" x14ac:dyDescent="0.2">
      <c r="A2002">
        <v>33</v>
      </c>
      <c r="B2002" t="s">
        <v>8219</v>
      </c>
    </row>
    <row r="2003" spans="1:2" x14ac:dyDescent="0.2">
      <c r="A2003">
        <v>27</v>
      </c>
      <c r="B2003" t="s">
        <v>8219</v>
      </c>
    </row>
    <row r="2004" spans="1:2" x14ac:dyDescent="0.2">
      <c r="A2004">
        <v>17</v>
      </c>
      <c r="B2004" t="s">
        <v>8219</v>
      </c>
    </row>
    <row r="2005" spans="1:2" x14ac:dyDescent="0.2">
      <c r="A2005">
        <v>4</v>
      </c>
      <c r="B2005" t="s">
        <v>8219</v>
      </c>
    </row>
    <row r="2006" spans="1:2" x14ac:dyDescent="0.2">
      <c r="A2006">
        <v>53</v>
      </c>
      <c r="B2006" t="s">
        <v>8219</v>
      </c>
    </row>
    <row r="2007" spans="1:2" x14ac:dyDescent="0.2">
      <c r="A2007">
        <v>49</v>
      </c>
      <c r="B2007" t="s">
        <v>8219</v>
      </c>
    </row>
    <row r="2008" spans="1:2" x14ac:dyDescent="0.2">
      <c r="A2008">
        <v>57</v>
      </c>
      <c r="B2008" t="s">
        <v>8219</v>
      </c>
    </row>
    <row r="2009" spans="1:2" x14ac:dyDescent="0.2">
      <c r="A2009">
        <v>69</v>
      </c>
      <c r="B2009" t="s">
        <v>8219</v>
      </c>
    </row>
    <row r="2010" spans="1:2" x14ac:dyDescent="0.2">
      <c r="A2010">
        <v>15</v>
      </c>
      <c r="B2010" t="s">
        <v>8219</v>
      </c>
    </row>
    <row r="2011" spans="1:2" x14ac:dyDescent="0.2">
      <c r="A2011">
        <v>64</v>
      </c>
      <c r="B2011" t="s">
        <v>8219</v>
      </c>
    </row>
    <row r="2012" spans="1:2" x14ac:dyDescent="0.2">
      <c r="A2012">
        <v>20</v>
      </c>
      <c r="B2012" t="s">
        <v>8219</v>
      </c>
    </row>
    <row r="2013" spans="1:2" x14ac:dyDescent="0.2">
      <c r="A2013">
        <v>27</v>
      </c>
      <c r="B2013" t="s">
        <v>8219</v>
      </c>
    </row>
    <row r="2014" spans="1:2" x14ac:dyDescent="0.2">
      <c r="A2014">
        <v>21</v>
      </c>
      <c r="B2014" t="s">
        <v>8219</v>
      </c>
    </row>
    <row r="2015" spans="1:2" x14ac:dyDescent="0.2">
      <c r="A2015">
        <v>31</v>
      </c>
      <c r="B2015" t="s">
        <v>8219</v>
      </c>
    </row>
    <row r="2016" spans="1:2" x14ac:dyDescent="0.2">
      <c r="A2016">
        <v>51</v>
      </c>
      <c r="B2016" t="s">
        <v>8219</v>
      </c>
    </row>
    <row r="2017" spans="1:2" x14ac:dyDescent="0.2">
      <c r="A2017">
        <v>57</v>
      </c>
      <c r="B2017" t="s">
        <v>8219</v>
      </c>
    </row>
    <row r="2018" spans="1:2" x14ac:dyDescent="0.2">
      <c r="A2018">
        <v>20</v>
      </c>
      <c r="B2018" t="s">
        <v>8219</v>
      </c>
    </row>
    <row r="2019" spans="1:2" x14ac:dyDescent="0.2">
      <c r="A2019">
        <v>71</v>
      </c>
      <c r="B2019" t="s">
        <v>8219</v>
      </c>
    </row>
    <row r="2020" spans="1:2" x14ac:dyDescent="0.2">
      <c r="A2020">
        <v>72</v>
      </c>
      <c r="B2020" t="s">
        <v>8219</v>
      </c>
    </row>
    <row r="2021" spans="1:2" x14ac:dyDescent="0.2">
      <c r="A2021">
        <v>45</v>
      </c>
      <c r="B2021" t="s">
        <v>8219</v>
      </c>
    </row>
    <row r="2022" spans="1:2" x14ac:dyDescent="0.2">
      <c r="A2022">
        <v>51</v>
      </c>
      <c r="B2022" t="s">
        <v>8219</v>
      </c>
    </row>
    <row r="2023" spans="1:2" x14ac:dyDescent="0.2">
      <c r="A2023">
        <v>56</v>
      </c>
      <c r="B2023" t="s">
        <v>8219</v>
      </c>
    </row>
    <row r="2024" spans="1:2" x14ac:dyDescent="0.2">
      <c r="A2024">
        <v>17</v>
      </c>
      <c r="B2024" t="s">
        <v>8219</v>
      </c>
    </row>
    <row r="2025" spans="1:2" x14ac:dyDescent="0.2">
      <c r="A2025">
        <v>197</v>
      </c>
      <c r="B2025" t="s">
        <v>8219</v>
      </c>
    </row>
    <row r="2026" spans="1:2" x14ac:dyDescent="0.2">
      <c r="A2026">
        <v>70</v>
      </c>
      <c r="B2026" t="s">
        <v>8219</v>
      </c>
    </row>
    <row r="2027" spans="1:2" x14ac:dyDescent="0.2">
      <c r="A2027">
        <v>21</v>
      </c>
      <c r="B2027" t="s">
        <v>8219</v>
      </c>
    </row>
    <row r="2028" spans="1:2" x14ac:dyDescent="0.2">
      <c r="A2028">
        <v>34</v>
      </c>
      <c r="B2028" t="s">
        <v>8219</v>
      </c>
    </row>
    <row r="2029" spans="1:2" x14ac:dyDescent="0.2">
      <c r="A2029">
        <v>39</v>
      </c>
      <c r="B2029" t="s">
        <v>8219</v>
      </c>
    </row>
    <row r="2030" spans="1:2" x14ac:dyDescent="0.2">
      <c r="A2030">
        <v>78</v>
      </c>
      <c r="B2030" t="s">
        <v>8219</v>
      </c>
    </row>
    <row r="2031" spans="1:2" x14ac:dyDescent="0.2">
      <c r="A2031">
        <v>48</v>
      </c>
      <c r="B2031" t="s">
        <v>8219</v>
      </c>
    </row>
    <row r="2032" spans="1:2" x14ac:dyDescent="0.2">
      <c r="A2032">
        <v>29</v>
      </c>
      <c r="B2032" t="s">
        <v>8219</v>
      </c>
    </row>
    <row r="2033" spans="1:2" x14ac:dyDescent="0.2">
      <c r="A2033">
        <v>73</v>
      </c>
      <c r="B2033" t="s">
        <v>8219</v>
      </c>
    </row>
    <row r="2034" spans="1:2" x14ac:dyDescent="0.2">
      <c r="A2034">
        <v>8</v>
      </c>
      <c r="B2034" t="s">
        <v>8219</v>
      </c>
    </row>
    <row r="2035" spans="1:2" x14ac:dyDescent="0.2">
      <c r="A2035">
        <v>17</v>
      </c>
      <c r="B2035" t="s">
        <v>8219</v>
      </c>
    </row>
    <row r="2036" spans="1:2" x14ac:dyDescent="0.2">
      <c r="A2036">
        <v>9</v>
      </c>
      <c r="B2036" t="s">
        <v>8219</v>
      </c>
    </row>
    <row r="2037" spans="1:2" x14ac:dyDescent="0.2">
      <c r="A2037">
        <v>17</v>
      </c>
      <c r="B2037" t="s">
        <v>8219</v>
      </c>
    </row>
    <row r="2038" spans="1:2" x14ac:dyDescent="0.2">
      <c r="A2038">
        <v>33</v>
      </c>
      <c r="B2038" t="s">
        <v>8219</v>
      </c>
    </row>
    <row r="2039" spans="1:2" x14ac:dyDescent="0.2">
      <c r="A2039">
        <v>38</v>
      </c>
      <c r="B2039" t="s">
        <v>8219</v>
      </c>
    </row>
    <row r="2040" spans="1:2" x14ac:dyDescent="0.2">
      <c r="A2040">
        <v>79</v>
      </c>
      <c r="B2040" t="s">
        <v>8219</v>
      </c>
    </row>
    <row r="2041" spans="1:2" x14ac:dyDescent="0.2">
      <c r="A2041">
        <v>46</v>
      </c>
      <c r="B2041" t="s">
        <v>8219</v>
      </c>
    </row>
    <row r="2042" spans="1:2" x14ac:dyDescent="0.2">
      <c r="A2042">
        <v>20</v>
      </c>
      <c r="B2042" t="s">
        <v>8219</v>
      </c>
    </row>
    <row r="2043" spans="1:2" x14ac:dyDescent="0.2">
      <c r="A2043">
        <v>20</v>
      </c>
      <c r="B2043" t="s">
        <v>8219</v>
      </c>
    </row>
    <row r="2044" spans="1:2" x14ac:dyDescent="0.2">
      <c r="A2044">
        <v>13</v>
      </c>
      <c r="B2044" t="s">
        <v>8219</v>
      </c>
    </row>
    <row r="2045" spans="1:2" x14ac:dyDescent="0.2">
      <c r="A2045">
        <v>22</v>
      </c>
      <c r="B2045" t="s">
        <v>8219</v>
      </c>
    </row>
    <row r="2046" spans="1:2" x14ac:dyDescent="0.2">
      <c r="A2046">
        <v>36</v>
      </c>
      <c r="B2046" t="s">
        <v>8219</v>
      </c>
    </row>
    <row r="2047" spans="1:2" x14ac:dyDescent="0.2">
      <c r="A2047">
        <v>40</v>
      </c>
      <c r="B2047" t="s">
        <v>8219</v>
      </c>
    </row>
    <row r="2048" spans="1:2" x14ac:dyDescent="0.2">
      <c r="A2048">
        <v>9</v>
      </c>
      <c r="B2048" t="s">
        <v>8219</v>
      </c>
    </row>
    <row r="2049" spans="1:2" x14ac:dyDescent="0.2">
      <c r="A2049">
        <v>19</v>
      </c>
      <c r="B2049" t="s">
        <v>8219</v>
      </c>
    </row>
    <row r="2050" spans="1:2" x14ac:dyDescent="0.2">
      <c r="A2050">
        <v>14</v>
      </c>
      <c r="B2050" t="s">
        <v>8219</v>
      </c>
    </row>
    <row r="2051" spans="1:2" x14ac:dyDescent="0.2">
      <c r="A2051">
        <v>38</v>
      </c>
      <c r="B2051" t="s">
        <v>8219</v>
      </c>
    </row>
    <row r="2052" spans="1:2" x14ac:dyDescent="0.2">
      <c r="A2052">
        <v>58</v>
      </c>
      <c r="B2052" t="s">
        <v>8219</v>
      </c>
    </row>
    <row r="2053" spans="1:2" x14ac:dyDescent="0.2">
      <c r="A2053">
        <v>28</v>
      </c>
      <c r="B2053" t="s">
        <v>8219</v>
      </c>
    </row>
    <row r="2054" spans="1:2" x14ac:dyDescent="0.2">
      <c r="A2054">
        <v>17</v>
      </c>
      <c r="B2054" t="s">
        <v>8219</v>
      </c>
    </row>
    <row r="2055" spans="1:2" x14ac:dyDescent="0.2">
      <c r="A2055">
        <v>12</v>
      </c>
      <c r="B2055" t="s">
        <v>8219</v>
      </c>
    </row>
    <row r="2056" spans="1:2" x14ac:dyDescent="0.2">
      <c r="A2056">
        <v>40</v>
      </c>
      <c r="B2056" t="s">
        <v>8219</v>
      </c>
    </row>
    <row r="2057" spans="1:2" x14ac:dyDescent="0.2">
      <c r="A2057">
        <v>57</v>
      </c>
      <c r="B2057" t="s">
        <v>8219</v>
      </c>
    </row>
    <row r="2058" spans="1:2" x14ac:dyDescent="0.2">
      <c r="A2058">
        <v>114</v>
      </c>
      <c r="B2058" t="s">
        <v>8219</v>
      </c>
    </row>
    <row r="2059" spans="1:2" x14ac:dyDescent="0.2">
      <c r="A2059">
        <v>31</v>
      </c>
      <c r="B2059" t="s">
        <v>8219</v>
      </c>
    </row>
    <row r="2060" spans="1:2" x14ac:dyDescent="0.2">
      <c r="A2060">
        <v>3</v>
      </c>
      <c r="B2060" t="s">
        <v>8219</v>
      </c>
    </row>
    <row r="2061" spans="1:2" x14ac:dyDescent="0.2">
      <c r="A2061">
        <v>16</v>
      </c>
      <c r="B2061" t="s">
        <v>8219</v>
      </c>
    </row>
    <row r="2062" spans="1:2" x14ac:dyDescent="0.2">
      <c r="A2062">
        <v>199</v>
      </c>
      <c r="B2062" t="s">
        <v>8219</v>
      </c>
    </row>
    <row r="2063" spans="1:2" x14ac:dyDescent="0.2">
      <c r="A2063">
        <v>31</v>
      </c>
      <c r="B2063" t="s">
        <v>8219</v>
      </c>
    </row>
    <row r="2064" spans="1:2" x14ac:dyDescent="0.2">
      <c r="A2064">
        <v>30</v>
      </c>
      <c r="B2064" t="s">
        <v>8219</v>
      </c>
    </row>
    <row r="2065" spans="1:2" x14ac:dyDescent="0.2">
      <c r="A2065">
        <v>34</v>
      </c>
      <c r="B2065" t="s">
        <v>8219</v>
      </c>
    </row>
    <row r="2066" spans="1:2" x14ac:dyDescent="0.2">
      <c r="A2066">
        <v>18</v>
      </c>
      <c r="B2066" t="s">
        <v>8219</v>
      </c>
    </row>
    <row r="2067" spans="1:2" x14ac:dyDescent="0.2">
      <c r="A2067">
        <v>67</v>
      </c>
      <c r="B2067" t="s">
        <v>8219</v>
      </c>
    </row>
    <row r="2068" spans="1:2" x14ac:dyDescent="0.2">
      <c r="A2068">
        <v>66</v>
      </c>
      <c r="B2068" t="s">
        <v>8219</v>
      </c>
    </row>
    <row r="2069" spans="1:2" x14ac:dyDescent="0.2">
      <c r="A2069">
        <v>23</v>
      </c>
      <c r="B2069" t="s">
        <v>8219</v>
      </c>
    </row>
    <row r="2070" spans="1:2" x14ac:dyDescent="0.2">
      <c r="A2070">
        <v>126</v>
      </c>
      <c r="B2070" t="s">
        <v>8219</v>
      </c>
    </row>
    <row r="2071" spans="1:2" x14ac:dyDescent="0.2">
      <c r="A2071">
        <v>6</v>
      </c>
      <c r="B2071" t="s">
        <v>8219</v>
      </c>
    </row>
    <row r="2072" spans="1:2" x14ac:dyDescent="0.2">
      <c r="A2072">
        <v>25</v>
      </c>
      <c r="B2072" t="s">
        <v>8219</v>
      </c>
    </row>
    <row r="2073" spans="1:2" x14ac:dyDescent="0.2">
      <c r="A2073">
        <v>39</v>
      </c>
      <c r="B2073" t="s">
        <v>8219</v>
      </c>
    </row>
    <row r="2074" spans="1:2" x14ac:dyDescent="0.2">
      <c r="A2074">
        <v>62</v>
      </c>
      <c r="B2074" t="s">
        <v>8219</v>
      </c>
    </row>
    <row r="2075" spans="1:2" x14ac:dyDescent="0.2">
      <c r="A2075">
        <v>31</v>
      </c>
      <c r="B2075" t="s">
        <v>8219</v>
      </c>
    </row>
    <row r="2076" spans="1:2" x14ac:dyDescent="0.2">
      <c r="A2076">
        <v>274</v>
      </c>
      <c r="B2076" t="s">
        <v>8219</v>
      </c>
    </row>
    <row r="2077" spans="1:2" x14ac:dyDescent="0.2">
      <c r="A2077">
        <v>17</v>
      </c>
      <c r="B2077" t="s">
        <v>8219</v>
      </c>
    </row>
    <row r="2078" spans="1:2" x14ac:dyDescent="0.2">
      <c r="A2078">
        <v>14</v>
      </c>
      <c r="B2078" t="s">
        <v>8219</v>
      </c>
    </row>
    <row r="2079" spans="1:2" x14ac:dyDescent="0.2">
      <c r="A2079">
        <v>60</v>
      </c>
      <c r="B2079" t="s">
        <v>8219</v>
      </c>
    </row>
    <row r="2080" spans="1:2" x14ac:dyDescent="0.2">
      <c r="A2080">
        <v>33</v>
      </c>
      <c r="B2080" t="s">
        <v>8219</v>
      </c>
    </row>
    <row r="2081" spans="1:2" x14ac:dyDescent="0.2">
      <c r="A2081">
        <v>78</v>
      </c>
      <c r="B2081" t="s">
        <v>8219</v>
      </c>
    </row>
    <row r="2082" spans="1:2" x14ac:dyDescent="0.2">
      <c r="A2082">
        <v>30</v>
      </c>
      <c r="B2082" t="s">
        <v>8219</v>
      </c>
    </row>
    <row r="2083" spans="1:2" x14ac:dyDescent="0.2">
      <c r="A2083">
        <v>136</v>
      </c>
      <c r="B2083" t="s">
        <v>8219</v>
      </c>
    </row>
    <row r="2084" spans="1:2" x14ac:dyDescent="0.2">
      <c r="A2084">
        <v>40</v>
      </c>
      <c r="B2084" t="s">
        <v>8219</v>
      </c>
    </row>
    <row r="2085" spans="1:2" x14ac:dyDescent="0.2">
      <c r="A2085">
        <v>18</v>
      </c>
      <c r="B2085" t="s">
        <v>8219</v>
      </c>
    </row>
    <row r="2086" spans="1:2" x14ac:dyDescent="0.2">
      <c r="A2086">
        <v>39</v>
      </c>
      <c r="B2086" t="s">
        <v>8219</v>
      </c>
    </row>
    <row r="2087" spans="1:2" x14ac:dyDescent="0.2">
      <c r="A2087">
        <v>21</v>
      </c>
      <c r="B2087" t="s">
        <v>8219</v>
      </c>
    </row>
    <row r="2088" spans="1:2" x14ac:dyDescent="0.2">
      <c r="A2088">
        <v>30</v>
      </c>
      <c r="B2088" t="s">
        <v>8219</v>
      </c>
    </row>
    <row r="2089" spans="1:2" x14ac:dyDescent="0.2">
      <c r="A2089">
        <v>27</v>
      </c>
      <c r="B2089" t="s">
        <v>8219</v>
      </c>
    </row>
    <row r="2090" spans="1:2" x14ac:dyDescent="0.2">
      <c r="A2090">
        <v>35</v>
      </c>
      <c r="B2090" t="s">
        <v>8219</v>
      </c>
    </row>
    <row r="2091" spans="1:2" x14ac:dyDescent="0.2">
      <c r="A2091">
        <v>13</v>
      </c>
      <c r="B2091" t="s">
        <v>8219</v>
      </c>
    </row>
    <row r="2092" spans="1:2" x14ac:dyDescent="0.2">
      <c r="A2092">
        <v>23</v>
      </c>
      <c r="B2092" t="s">
        <v>8219</v>
      </c>
    </row>
    <row r="2093" spans="1:2" x14ac:dyDescent="0.2">
      <c r="A2093">
        <v>39</v>
      </c>
      <c r="B2093" t="s">
        <v>8219</v>
      </c>
    </row>
    <row r="2094" spans="1:2" x14ac:dyDescent="0.2">
      <c r="A2094">
        <v>35</v>
      </c>
      <c r="B2094" t="s">
        <v>8219</v>
      </c>
    </row>
    <row r="2095" spans="1:2" x14ac:dyDescent="0.2">
      <c r="A2095">
        <v>27</v>
      </c>
      <c r="B2095" t="s">
        <v>8219</v>
      </c>
    </row>
    <row r="2096" spans="1:2" x14ac:dyDescent="0.2">
      <c r="A2096">
        <v>21</v>
      </c>
      <c r="B2096" t="s">
        <v>8219</v>
      </c>
    </row>
    <row r="2097" spans="1:2" x14ac:dyDescent="0.2">
      <c r="A2097">
        <v>104</v>
      </c>
      <c r="B2097" t="s">
        <v>8219</v>
      </c>
    </row>
    <row r="2098" spans="1:2" x14ac:dyDescent="0.2">
      <c r="A2098">
        <v>19</v>
      </c>
      <c r="B2098" t="s">
        <v>8219</v>
      </c>
    </row>
    <row r="2099" spans="1:2" x14ac:dyDescent="0.2">
      <c r="A2099">
        <v>97</v>
      </c>
      <c r="B2099" t="s">
        <v>8219</v>
      </c>
    </row>
    <row r="2100" spans="1:2" x14ac:dyDescent="0.2">
      <c r="A2100">
        <v>27</v>
      </c>
      <c r="B2100" t="s">
        <v>8219</v>
      </c>
    </row>
    <row r="2101" spans="1:2" x14ac:dyDescent="0.2">
      <c r="A2101">
        <v>24</v>
      </c>
      <c r="B2101" t="s">
        <v>8219</v>
      </c>
    </row>
    <row r="2102" spans="1:2" x14ac:dyDescent="0.2">
      <c r="A2102">
        <v>13</v>
      </c>
      <c r="B2102" t="s">
        <v>8219</v>
      </c>
    </row>
    <row r="2103" spans="1:2" x14ac:dyDescent="0.2">
      <c r="A2103">
        <v>46</v>
      </c>
      <c r="B2103" t="s">
        <v>8219</v>
      </c>
    </row>
    <row r="2104" spans="1:2" x14ac:dyDescent="0.2">
      <c r="A2104">
        <v>4</v>
      </c>
      <c r="B2104" t="s">
        <v>8219</v>
      </c>
    </row>
    <row r="2105" spans="1:2" x14ac:dyDescent="0.2">
      <c r="A2105">
        <v>40</v>
      </c>
      <c r="B2105" t="s">
        <v>8219</v>
      </c>
    </row>
    <row r="2106" spans="1:2" x14ac:dyDescent="0.2">
      <c r="A2106">
        <v>44</v>
      </c>
      <c r="B2106" t="s">
        <v>8219</v>
      </c>
    </row>
    <row r="2107" spans="1:2" x14ac:dyDescent="0.2">
      <c r="A2107">
        <v>35</v>
      </c>
      <c r="B2107" t="s">
        <v>8219</v>
      </c>
    </row>
    <row r="2108" spans="1:2" x14ac:dyDescent="0.2">
      <c r="A2108">
        <v>63</v>
      </c>
      <c r="B2108" t="s">
        <v>8219</v>
      </c>
    </row>
    <row r="2109" spans="1:2" x14ac:dyDescent="0.2">
      <c r="A2109">
        <v>89</v>
      </c>
      <c r="B2109" t="s">
        <v>8219</v>
      </c>
    </row>
    <row r="2110" spans="1:2" x14ac:dyDescent="0.2">
      <c r="A2110">
        <v>15</v>
      </c>
      <c r="B2110" t="s">
        <v>8219</v>
      </c>
    </row>
    <row r="2111" spans="1:2" x14ac:dyDescent="0.2">
      <c r="A2111">
        <v>46</v>
      </c>
      <c r="B2111" t="s">
        <v>8219</v>
      </c>
    </row>
    <row r="2112" spans="1:2" x14ac:dyDescent="0.2">
      <c r="A2112">
        <v>33</v>
      </c>
      <c r="B2112" t="s">
        <v>8219</v>
      </c>
    </row>
    <row r="2113" spans="1:2" x14ac:dyDescent="0.2">
      <c r="A2113">
        <v>52</v>
      </c>
      <c r="B2113" t="s">
        <v>8219</v>
      </c>
    </row>
    <row r="2114" spans="1:2" x14ac:dyDescent="0.2">
      <c r="A2114">
        <v>7</v>
      </c>
      <c r="B2114" t="s">
        <v>8219</v>
      </c>
    </row>
    <row r="2115" spans="1:2" x14ac:dyDescent="0.2">
      <c r="A2115">
        <v>28</v>
      </c>
      <c r="B2115" t="s">
        <v>8219</v>
      </c>
    </row>
    <row r="2116" spans="1:2" x14ac:dyDescent="0.2">
      <c r="A2116">
        <v>11</v>
      </c>
      <c r="B2116" t="s">
        <v>8219</v>
      </c>
    </row>
    <row r="2117" spans="1:2" x14ac:dyDescent="0.2">
      <c r="A2117">
        <v>15</v>
      </c>
      <c r="B2117" t="s">
        <v>8219</v>
      </c>
    </row>
    <row r="2118" spans="1:2" x14ac:dyDescent="0.2">
      <c r="A2118">
        <v>30</v>
      </c>
      <c r="B2118" t="s">
        <v>8219</v>
      </c>
    </row>
    <row r="2119" spans="1:2" x14ac:dyDescent="0.2">
      <c r="A2119">
        <v>27</v>
      </c>
      <c r="B2119" t="s">
        <v>8219</v>
      </c>
    </row>
    <row r="2120" spans="1:2" x14ac:dyDescent="0.2">
      <c r="A2120">
        <v>28</v>
      </c>
      <c r="B2120" t="s">
        <v>8219</v>
      </c>
    </row>
    <row r="2121" spans="1:2" x14ac:dyDescent="0.2">
      <c r="A2121">
        <v>17</v>
      </c>
      <c r="B2121" t="s">
        <v>8219</v>
      </c>
    </row>
    <row r="2122" spans="1:2" x14ac:dyDescent="0.2">
      <c r="A2122">
        <v>50</v>
      </c>
      <c r="B2122" t="s">
        <v>8219</v>
      </c>
    </row>
    <row r="2123" spans="1:2" x14ac:dyDescent="0.2">
      <c r="A2123">
        <v>26</v>
      </c>
      <c r="B2123" t="s">
        <v>8219</v>
      </c>
    </row>
    <row r="2124" spans="1:2" x14ac:dyDescent="0.2">
      <c r="A2124">
        <v>88</v>
      </c>
      <c r="B2124" t="s">
        <v>8219</v>
      </c>
    </row>
    <row r="2125" spans="1:2" x14ac:dyDescent="0.2">
      <c r="A2125">
        <v>91</v>
      </c>
      <c r="B2125" t="s">
        <v>8219</v>
      </c>
    </row>
    <row r="2126" spans="1:2" x14ac:dyDescent="0.2">
      <c r="A2126">
        <v>3</v>
      </c>
      <c r="B2126" t="s">
        <v>8219</v>
      </c>
    </row>
    <row r="2127" spans="1:2" x14ac:dyDescent="0.2">
      <c r="A2127">
        <v>28</v>
      </c>
      <c r="B2127" t="s">
        <v>8219</v>
      </c>
    </row>
    <row r="2128" spans="1:2" x14ac:dyDescent="0.2">
      <c r="A2128">
        <v>77</v>
      </c>
      <c r="B2128" t="s">
        <v>8219</v>
      </c>
    </row>
    <row r="2129" spans="1:2" x14ac:dyDescent="0.2">
      <c r="A2129">
        <v>27</v>
      </c>
      <c r="B2129" t="s">
        <v>8219</v>
      </c>
    </row>
    <row r="2130" spans="1:2" x14ac:dyDescent="0.2">
      <c r="A2130">
        <v>107</v>
      </c>
      <c r="B2130" t="s">
        <v>8219</v>
      </c>
    </row>
    <row r="2131" spans="1:2" x14ac:dyDescent="0.2">
      <c r="A2131">
        <v>96</v>
      </c>
      <c r="B2131" t="s">
        <v>8219</v>
      </c>
    </row>
    <row r="2132" spans="1:2" x14ac:dyDescent="0.2">
      <c r="A2132">
        <v>56</v>
      </c>
      <c r="B2132" t="s">
        <v>8219</v>
      </c>
    </row>
    <row r="2133" spans="1:2" x14ac:dyDescent="0.2">
      <c r="A2133">
        <v>58</v>
      </c>
      <c r="B2133" t="s">
        <v>8219</v>
      </c>
    </row>
    <row r="2134" spans="1:2" x14ac:dyDescent="0.2">
      <c r="A2134">
        <v>15</v>
      </c>
      <c r="B2134" t="s">
        <v>8219</v>
      </c>
    </row>
    <row r="2135" spans="1:2" x14ac:dyDescent="0.2">
      <c r="A2135">
        <v>20</v>
      </c>
      <c r="B2135" t="s">
        <v>8219</v>
      </c>
    </row>
    <row r="2136" spans="1:2" x14ac:dyDescent="0.2">
      <c r="A2136">
        <v>38</v>
      </c>
      <c r="B2136" t="s">
        <v>8219</v>
      </c>
    </row>
    <row r="2137" spans="1:2" x14ac:dyDescent="0.2">
      <c r="A2137">
        <v>33</v>
      </c>
      <c r="B2137" t="s">
        <v>8219</v>
      </c>
    </row>
    <row r="2138" spans="1:2" x14ac:dyDescent="0.2">
      <c r="A2138">
        <v>57</v>
      </c>
      <c r="B2138" t="s">
        <v>8219</v>
      </c>
    </row>
    <row r="2139" spans="1:2" x14ac:dyDescent="0.2">
      <c r="A2139">
        <v>25</v>
      </c>
      <c r="B2139" t="s">
        <v>8219</v>
      </c>
    </row>
    <row r="2140" spans="1:2" x14ac:dyDescent="0.2">
      <c r="A2140">
        <v>14</v>
      </c>
      <c r="B2140" t="s">
        <v>8219</v>
      </c>
    </row>
    <row r="2141" spans="1:2" x14ac:dyDescent="0.2">
      <c r="A2141">
        <v>94</v>
      </c>
      <c r="B2141" t="s">
        <v>8219</v>
      </c>
    </row>
    <row r="2142" spans="1:2" x14ac:dyDescent="0.2">
      <c r="A2142">
        <v>59</v>
      </c>
      <c r="B2142" t="s">
        <v>8219</v>
      </c>
    </row>
    <row r="2143" spans="1:2" x14ac:dyDescent="0.2">
      <c r="A2143">
        <v>36</v>
      </c>
      <c r="B2143" t="s">
        <v>8219</v>
      </c>
    </row>
    <row r="2144" spans="1:2" x14ac:dyDescent="0.2">
      <c r="A2144">
        <v>115</v>
      </c>
      <c r="B2144" t="s">
        <v>8219</v>
      </c>
    </row>
    <row r="2145" spans="1:2" x14ac:dyDescent="0.2">
      <c r="A2145">
        <v>30</v>
      </c>
      <c r="B2145" t="s">
        <v>8219</v>
      </c>
    </row>
    <row r="2146" spans="1:2" x14ac:dyDescent="0.2">
      <c r="A2146">
        <v>52</v>
      </c>
      <c r="B2146" t="s">
        <v>8219</v>
      </c>
    </row>
    <row r="2147" spans="1:2" x14ac:dyDescent="0.2">
      <c r="A2147">
        <v>27</v>
      </c>
      <c r="B2147" t="s">
        <v>8219</v>
      </c>
    </row>
    <row r="2148" spans="1:2" x14ac:dyDescent="0.2">
      <c r="A2148">
        <v>24</v>
      </c>
      <c r="B2148" t="s">
        <v>8219</v>
      </c>
    </row>
    <row r="2149" spans="1:2" x14ac:dyDescent="0.2">
      <c r="A2149">
        <v>10</v>
      </c>
      <c r="B2149" t="s">
        <v>8219</v>
      </c>
    </row>
    <row r="2150" spans="1:2" x14ac:dyDescent="0.2">
      <c r="A2150">
        <v>30</v>
      </c>
      <c r="B2150" t="s">
        <v>8219</v>
      </c>
    </row>
    <row r="2151" spans="1:2" x14ac:dyDescent="0.2">
      <c r="A2151">
        <v>71</v>
      </c>
      <c r="B2151" t="s">
        <v>8219</v>
      </c>
    </row>
    <row r="2152" spans="1:2" x14ac:dyDescent="0.2">
      <c r="A2152">
        <v>10</v>
      </c>
      <c r="B2152" t="s">
        <v>8219</v>
      </c>
    </row>
    <row r="2153" spans="1:2" x14ac:dyDescent="0.2">
      <c r="A2153">
        <v>24</v>
      </c>
      <c r="B2153" t="s">
        <v>8219</v>
      </c>
    </row>
    <row r="2154" spans="1:2" x14ac:dyDescent="0.2">
      <c r="A2154">
        <v>38</v>
      </c>
      <c r="B2154" t="s">
        <v>8219</v>
      </c>
    </row>
    <row r="2155" spans="1:2" x14ac:dyDescent="0.2">
      <c r="A2155">
        <v>26</v>
      </c>
      <c r="B2155" t="s">
        <v>8219</v>
      </c>
    </row>
    <row r="2156" spans="1:2" x14ac:dyDescent="0.2">
      <c r="A2156">
        <v>19</v>
      </c>
      <c r="B2156" t="s">
        <v>8219</v>
      </c>
    </row>
    <row r="2157" spans="1:2" x14ac:dyDescent="0.2">
      <c r="A2157">
        <v>11</v>
      </c>
      <c r="B2157" t="s">
        <v>8219</v>
      </c>
    </row>
    <row r="2158" spans="1:2" x14ac:dyDescent="0.2">
      <c r="A2158">
        <v>27</v>
      </c>
      <c r="B2158" t="s">
        <v>8219</v>
      </c>
    </row>
    <row r="2159" spans="1:2" x14ac:dyDescent="0.2">
      <c r="A2159">
        <v>34</v>
      </c>
      <c r="B2159" t="s">
        <v>8219</v>
      </c>
    </row>
    <row r="2160" spans="1:2" x14ac:dyDescent="0.2">
      <c r="A2160">
        <v>20</v>
      </c>
      <c r="B2160" t="s">
        <v>8219</v>
      </c>
    </row>
    <row r="2161" spans="1:2" x14ac:dyDescent="0.2">
      <c r="A2161">
        <v>37</v>
      </c>
      <c r="B2161" t="s">
        <v>8219</v>
      </c>
    </row>
    <row r="2162" spans="1:2" x14ac:dyDescent="0.2">
      <c r="A2162">
        <v>20</v>
      </c>
      <c r="B2162" t="s">
        <v>8219</v>
      </c>
    </row>
    <row r="2163" spans="1:2" x14ac:dyDescent="0.2">
      <c r="A2163">
        <v>10</v>
      </c>
      <c r="B2163" t="s">
        <v>8219</v>
      </c>
    </row>
    <row r="2164" spans="1:2" x14ac:dyDescent="0.2">
      <c r="A2164">
        <v>26</v>
      </c>
      <c r="B2164" t="s">
        <v>8219</v>
      </c>
    </row>
    <row r="2165" spans="1:2" x14ac:dyDescent="0.2">
      <c r="A2165">
        <v>20</v>
      </c>
      <c r="B2165" t="s">
        <v>8219</v>
      </c>
    </row>
    <row r="2166" spans="1:2" x14ac:dyDescent="0.2">
      <c r="A2166">
        <v>46</v>
      </c>
      <c r="B2166" t="s">
        <v>8219</v>
      </c>
    </row>
    <row r="2167" spans="1:2" x14ac:dyDescent="0.2">
      <c r="A2167">
        <v>76</v>
      </c>
      <c r="B2167" t="s">
        <v>8219</v>
      </c>
    </row>
    <row r="2168" spans="1:2" x14ac:dyDescent="0.2">
      <c r="A2168">
        <v>41</v>
      </c>
      <c r="B2168" t="s">
        <v>8219</v>
      </c>
    </row>
    <row r="2169" spans="1:2" x14ac:dyDescent="0.2">
      <c r="A2169">
        <v>7</v>
      </c>
      <c r="B2169" t="s">
        <v>8219</v>
      </c>
    </row>
    <row r="2170" spans="1:2" x14ac:dyDescent="0.2">
      <c r="A2170">
        <v>49</v>
      </c>
      <c r="B2170" t="s">
        <v>8219</v>
      </c>
    </row>
    <row r="2171" spans="1:2" x14ac:dyDescent="0.2">
      <c r="A2171">
        <v>26</v>
      </c>
      <c r="B2171" t="s">
        <v>8219</v>
      </c>
    </row>
    <row r="2172" spans="1:2" x14ac:dyDescent="0.2">
      <c r="A2172">
        <v>65</v>
      </c>
      <c r="B2172" t="s">
        <v>8219</v>
      </c>
    </row>
    <row r="2173" spans="1:2" x14ac:dyDescent="0.2">
      <c r="A2173">
        <v>28</v>
      </c>
      <c r="B2173" t="s">
        <v>8219</v>
      </c>
    </row>
    <row r="2174" spans="1:2" x14ac:dyDescent="0.2">
      <c r="A2174">
        <v>8</v>
      </c>
      <c r="B2174" t="s">
        <v>8219</v>
      </c>
    </row>
    <row r="2175" spans="1:2" x14ac:dyDescent="0.2">
      <c r="A2175">
        <v>3</v>
      </c>
      <c r="B2175" t="s">
        <v>8219</v>
      </c>
    </row>
    <row r="2176" spans="1:2" x14ac:dyDescent="0.2">
      <c r="A2176">
        <v>9</v>
      </c>
      <c r="B2176" t="s">
        <v>8219</v>
      </c>
    </row>
    <row r="2177" spans="1:2" x14ac:dyDescent="0.2">
      <c r="A2177">
        <v>9</v>
      </c>
      <c r="B2177" t="s">
        <v>8219</v>
      </c>
    </row>
    <row r="2178" spans="1:2" x14ac:dyDescent="0.2">
      <c r="A2178">
        <v>20</v>
      </c>
      <c r="B2178" t="s">
        <v>8219</v>
      </c>
    </row>
    <row r="2179" spans="1:2" x14ac:dyDescent="0.2">
      <c r="A2179">
        <v>57</v>
      </c>
      <c r="B2179" t="s">
        <v>8219</v>
      </c>
    </row>
    <row r="2180" spans="1:2" x14ac:dyDescent="0.2">
      <c r="A2180">
        <v>8</v>
      </c>
      <c r="B2180" t="s">
        <v>8219</v>
      </c>
    </row>
    <row r="2181" spans="1:2" x14ac:dyDescent="0.2">
      <c r="A2181">
        <v>14</v>
      </c>
      <c r="B2181" t="s">
        <v>8219</v>
      </c>
    </row>
    <row r="2182" spans="1:2" x14ac:dyDescent="0.2">
      <c r="A2182">
        <v>17</v>
      </c>
      <c r="B2182" t="s">
        <v>8219</v>
      </c>
    </row>
    <row r="2183" spans="1:2" x14ac:dyDescent="0.2">
      <c r="A2183">
        <v>100</v>
      </c>
      <c r="B2183" t="s">
        <v>8219</v>
      </c>
    </row>
    <row r="2184" spans="1:2" x14ac:dyDescent="0.2">
      <c r="A2184">
        <v>32</v>
      </c>
      <c r="B2184" t="s">
        <v>8219</v>
      </c>
    </row>
    <row r="2185" spans="1:2" x14ac:dyDescent="0.2">
      <c r="A2185">
        <v>3</v>
      </c>
      <c r="B2185" t="s">
        <v>8219</v>
      </c>
    </row>
  </sheetData>
  <conditionalFormatting sqref="B1:B2185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E1:E1530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CategoryStats</vt:lpstr>
      <vt:lpstr>SubcategoryStatus</vt:lpstr>
      <vt:lpstr>LaunchDateOutcome</vt:lpstr>
      <vt:lpstr>Bonus1-GoalOutcome</vt:lpstr>
      <vt:lpstr>Bonus2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Ravindar Selvanayagam</cp:lastModifiedBy>
  <dcterms:created xsi:type="dcterms:W3CDTF">2017-04-20T15:17:24Z</dcterms:created>
  <dcterms:modified xsi:type="dcterms:W3CDTF">2020-03-07T04:34:01Z</dcterms:modified>
</cp:coreProperties>
</file>