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周数据" sheetId="3" r:id="rId1"/>
    <sheet name="与上周差值图表" sheetId="8" r:id="rId2"/>
    <sheet name="各周折线图 " sheetId="5" r:id="rId3"/>
    <sheet name="全部未闭环" sheetId="7" r:id="rId4"/>
  </sheets>
  <definedNames>
    <definedName name="_xlnm._FilterDatabase" localSheetId="0" hidden="1">周数据!$V$1:$V$105</definedName>
    <definedName name="_xlnm._FilterDatabase" localSheetId="1" hidden="1">与上周差值图表!#REF!</definedName>
    <definedName name="_xlnm._FilterDatabase" localSheetId="3" hidden="1">全部未闭环!$A$11:$AE$11</definedName>
  </definedNames>
  <calcPr calcId="144525"/>
</workbook>
</file>

<file path=xl/sharedStrings.xml><?xml version="1.0" encoding="utf-8"?>
<sst xmlns="http://schemas.openxmlformats.org/spreadsheetml/2006/main" count="284" uniqueCount="117">
  <si>
    <t>{{year}}第{{week}}周</t>
  </si>
  <si>
    <t>部门</t>
  </si>
  <si>
    <t>供电部</t>
  </si>
  <si>
    <t>通号部</t>
  </si>
  <si>
    <t>工建部</t>
  </si>
  <si>
    <t>调度机械部</t>
  </si>
  <si>
    <t>专业</t>
  </si>
  <si>
    <t>变配电</t>
  </si>
  <si>
    <t>接触网</t>
  </si>
  <si>
    <t>风水电</t>
  </si>
  <si>
    <t>站台门</t>
  </si>
  <si>
    <t>通信</t>
  </si>
  <si>
    <t>综合监控</t>
  </si>
  <si>
    <t>信号</t>
  </si>
  <si>
    <t>AFC</t>
  </si>
  <si>
    <t>工务</t>
  </si>
  <si>
    <t>房建</t>
  </si>
  <si>
    <t>工程车</t>
  </si>
  <si>
    <t>合计</t>
  </si>
  <si>
    <t>故障</t>
  </si>
  <si>
    <t>闭环</t>
  </si>
  <si>
    <t>未闭环</t>
  </si>
  <si>
    <t>与上周差值</t>
  </si>
  <si>
    <t>全部未闭环</t>
  </si>
  <si>
    <t>蓝色单元格为公式，勿改动</t>
  </si>
  <si>
    <t>供电+低压供电总数</t>
  </si>
  <si>
    <t>低压供电总数</t>
  </si>
  <si>
    <t>供电+低压供电派工</t>
  </si>
  <si>
    <t>低压供电派工</t>
  </si>
  <si>
    <t>综合监控总数</t>
  </si>
  <si>
    <t>综合监控FAS</t>
  </si>
  <si>
    <t>综合监控派工</t>
  </si>
  <si>
    <t>综合监控FAS派工</t>
  </si>
  <si>
    <r>
      <rPr>
        <b/>
        <sz val="12"/>
        <rFont val="宋体"/>
        <charset val="134"/>
      </rPr>
      <t>在此行下方粘贴EAM故障表格，</t>
    </r>
    <r>
      <rPr>
        <b/>
        <sz val="12"/>
        <color indexed="10"/>
        <rFont val="宋体"/>
        <charset val="134"/>
      </rPr>
      <t>先清空原表再粘贴。</t>
    </r>
  </si>
  <si>
    <t>故障编号</t>
  </si>
  <si>
    <t>故障现象</t>
  </si>
  <si>
    <t>故障详情</t>
  </si>
  <si>
    <t>对象名称</t>
  </si>
  <si>
    <t>部件名称</t>
  </si>
  <si>
    <t>故障工单编号</t>
  </si>
  <si>
    <t>对象编码</t>
  </si>
  <si>
    <t>故障状态</t>
  </si>
  <si>
    <t>维修部门</t>
  </si>
  <si>
    <t>提报部门</t>
  </si>
  <si>
    <t>提报人员</t>
  </si>
  <si>
    <t>联系电话</t>
  </si>
  <si>
    <t>提报时间</t>
  </si>
  <si>
    <t>发现人</t>
  </si>
  <si>
    <t>发现时间</t>
  </si>
  <si>
    <t>故障紧急程度</t>
  </si>
  <si>
    <t>故障影响</t>
  </si>
  <si>
    <t>线路</t>
  </si>
  <si>
    <t>车底号/车厢号</t>
  </si>
  <si>
    <t>位置一</t>
  </si>
  <si>
    <t>位置二</t>
  </si>
  <si>
    <t>系统</t>
  </si>
  <si>
    <t>设备分类</t>
  </si>
  <si>
    <t>模块</t>
  </si>
  <si>
    <t>更换部件</t>
  </si>
  <si>
    <t>旧配件编号</t>
  </si>
  <si>
    <t>新配件编号</t>
  </si>
  <si>
    <t>部件更换时间</t>
  </si>
  <si>
    <t>故障处理人员</t>
  </si>
  <si>
    <t>故障处理人数</t>
  </si>
  <si>
    <t>{{a.faultNo}}</t>
  </si>
  <si>
    <t>{{a.faultDisplayDetail}}</t>
  </si>
  <si>
    <t>{{a.faultDetail}}</t>
  </si>
  <si>
    <t>{{a.objectName}}</t>
  </si>
  <si>
    <t>{{a.partName}}</t>
  </si>
  <si>
    <t>{{a.faultWorkNo}}</t>
  </si>
  <si>
    <t>{{a.objectCode}}</t>
  </si>
  <si>
    <t>{{a.faultStatus}}</t>
  </si>
  <si>
    <t>{{a.repairDeptName}}</t>
  </si>
  <si>
    <t>{{a.fillinDeptName}}</t>
  </si>
  <si>
    <t>{{a.fillinUserName}}</t>
  </si>
  <si>
    <t>{{a.discovererPhone}}</t>
  </si>
  <si>
    <t>{{a.fillinTime}}</t>
  </si>
  <si>
    <t>{{a.discovererName}}</t>
  </si>
  <si>
    <t>{{a.discoveryTime}}</t>
  </si>
  <si>
    <t>{{a.levelFault}}</t>
  </si>
  <si>
    <t>{{a.faultAffect}}</t>
  </si>
  <si>
    <t>{{a.lineCode}}</t>
  </si>
  <si>
    <t>{{a.trainTrunk}}</t>
  </si>
  <si>
    <t>{{a.positionName}}</t>
  </si>
  <si>
    <t>{{a.position2Name}}</t>
  </si>
  <si>
    <t>{{a.majorName}}</t>
  </si>
  <si>
    <t>{{a.systemName}}</t>
  </si>
  <si>
    <t>{{a.equipTypeName}}</t>
  </si>
  <si>
    <t>{{a.faultModule}}</t>
  </si>
  <si>
    <t>{{a.replacementName}}</t>
  </si>
  <si>
    <t>{{a.oldRepNo}}</t>
  </si>
  <si>
    <t>{{a.newRepNo}}</t>
  </si>
  <si>
    <t>{{a.operateCostTime}}</t>
  </si>
  <si>
    <t>{{a.dealerUnit}}</t>
  </si>
  <si>
    <t>{{a.dealerNum}}</t>
  </si>
  <si>
    <t/>
  </si>
  <si>
    <t>2023年第7周</t>
  </si>
  <si>
    <t>上周</t>
  </si>
  <si>
    <t>2023年第14周</t>
  </si>
  <si>
    <t>本周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</si>
  <si>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</si>
  <si>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</si>
  <si>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</si>
  <si>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</si>
  <si>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</si>
  <si>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</si>
  <si>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</si>
  <si>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</si>
  <si>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</si>
  <si>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</si>
  <si>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</si>
  <si>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</si>
  <si>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</si>
  <si>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</si>
  <si>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</si>
  <si>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2023周故障折线图</t>
  </si>
  <si>
    <r>
      <rPr>
        <b/>
        <sz val="12"/>
        <rFont val="宋体"/>
        <charset val="134"/>
      </rPr>
      <t>在此行（第10行）下方粘贴EAM故障表格，</t>
    </r>
    <r>
      <rPr>
        <b/>
        <sz val="12"/>
        <color indexed="10"/>
        <rFont val="宋体"/>
        <charset val="134"/>
      </rPr>
      <t>先清空原表再粘贴。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</si>
</sst>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sz val="10"/>
      <name val="Arial"/>
      <charset val="0"/>
    </font>
    <font>
      <b/>
      <sz val="10.5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Times New Roman"/>
      <charset val="0"/>
    </font>
    <font>
      <b/>
      <sz val="11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8"/>
      <color indexed="8"/>
      <name val="Arial"/>
      <charset val="0"/>
    </font>
    <font>
      <b/>
      <sz val="10.5"/>
      <name val="宋体"/>
      <charset val="134"/>
    </font>
    <font>
      <sz val="10"/>
      <name val="宋体"/>
      <charset val="134"/>
    </font>
    <font>
      <b/>
      <sz val="10"/>
      <color rgb="FF000000"/>
      <name val="宋体"/>
      <charset val="134"/>
    </font>
    <font>
      <sz val="10"/>
      <name val="Times New Roman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2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13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14" borderId="16" applyNumberFormat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28" fillId="15" borderId="1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  <color rgb="00C0C0C0"/>
      <color rgb="005B9BD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00"/>
              <a:t>变配电</a:t>
            </a:r>
            <a:endParaRPr sz="1400" b="1" i="0" u="none" strike="noStrike" baseline="0">
              <a:solidFill>
                <a:srgbClr val="00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166666666666667"/>
          <c:y val="0.047808764940239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与上周差值图表!$C$1</c:f>
              <c:strCache>
                <c:ptCount val="1"/>
                <c:pt idx="0">
                  <c:v>变配电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与上周差值图表!$C$2:$C$3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567725"/>
        <c:axId val="962567811"/>
      </c:lineChart>
      <c:catAx>
        <c:axId val="1445677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567811"/>
        <c:crosses val="autoZero"/>
        <c:auto val="1"/>
        <c:lblAlgn val="ctr"/>
        <c:lblOffset val="100"/>
        <c:noMultiLvlLbl val="0"/>
      </c:catAx>
      <c:valAx>
        <c:axId val="962567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677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工务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与上周差值图表!$K$2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0030270"/>
        <c:axId val="302899201"/>
      </c:lineChart>
      <c:catAx>
        <c:axId val="660030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99201"/>
        <c:crosses val="autoZero"/>
        <c:auto val="1"/>
        <c:lblAlgn val="ctr"/>
        <c:lblOffset val="100"/>
        <c:noMultiLvlLbl val="0"/>
      </c:catAx>
      <c:valAx>
        <c:axId val="302899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302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工程车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与上周差值图表!$M$2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2440807"/>
        <c:axId val="204772037"/>
      </c:lineChart>
      <c:catAx>
        <c:axId val="382440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772037"/>
        <c:crosses val="autoZero"/>
        <c:auto val="1"/>
        <c:lblAlgn val="ctr"/>
        <c:lblOffset val="100"/>
        <c:noMultiLvlLbl val="0"/>
      </c:catAx>
      <c:valAx>
        <c:axId val="2047720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40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合计</a:t>
            </a: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与上周差值图表!$N$2:$N$3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683754"/>
        <c:axId val="569524863"/>
      </c:lineChart>
      <c:catAx>
        <c:axId val="130683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524863"/>
        <c:crosses val="autoZero"/>
        <c:auto val="1"/>
        <c:lblAlgn val="ctr"/>
        <c:lblOffset val="100"/>
        <c:noMultiLvlLbl val="0"/>
      </c:catAx>
      <c:valAx>
        <c:axId val="5695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6837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'各周折线图 '!$A$30</c:f>
              <c:strCache>
                <c:ptCount val="1"/>
                <c:pt idx="0">
                  <c:v>2023周故障折线图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'!$C$29:$Q$29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'!$C$30:$Q$30</c:f>
              <c:numCache>
                <c:formatCode>General</c:formatCode>
                <c:ptCount val="15"/>
                <c:pt idx="0">
                  <c:v>335</c:v>
                </c:pt>
                <c:pt idx="1">
                  <c:v>44</c:v>
                </c:pt>
                <c:pt idx="2">
                  <c:v>43</c:v>
                </c:pt>
                <c:pt idx="3">
                  <c:v>23</c:v>
                </c:pt>
                <c:pt idx="4">
                  <c:v>33</c:v>
                </c:pt>
                <c:pt idx="5">
                  <c:v>52</c:v>
                </c:pt>
                <c:pt idx="6">
                  <c:v>33</c:v>
                </c:pt>
                <c:pt idx="7">
                  <c:v>28</c:v>
                </c:pt>
                <c:pt idx="8">
                  <c:v>32</c:v>
                </c:pt>
                <c:pt idx="9">
                  <c:v>31</c:v>
                </c:pt>
                <c:pt idx="10">
                  <c:v>38</c:v>
                </c:pt>
                <c:pt idx="11">
                  <c:v>44</c:v>
                </c:pt>
                <c:pt idx="12">
                  <c:v>31</c:v>
                </c:pt>
                <c:pt idx="13">
                  <c:v>24</c:v>
                </c:pt>
                <c:pt idx="14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3359899"/>
        <c:axId val="455806039"/>
      </c:lineChart>
      <c:catAx>
        <c:axId val="9733598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806039"/>
        <c:crosses val="autoZero"/>
        <c:auto val="1"/>
        <c:lblAlgn val="ctr"/>
        <c:lblOffset val="100"/>
        <c:noMultiLvlLbl val="0"/>
      </c:catAx>
      <c:valAx>
        <c:axId val="455806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3598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 sz="1600" b="1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161745492553"/>
          <c:y val="0.269018743109151"/>
          <c:w val="0.802900444212177"/>
          <c:h val="0.631841234840132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'!$S$35</c:f>
              <c:strCache>
                <c:ptCount val="1"/>
                <c:pt idx="0">
                  <c:v>工程车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'!$S$36:$S$50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457150"/>
        <c:axId val="181889787"/>
      </c:lineChart>
      <c:catAx>
        <c:axId val="1784571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81889787"/>
        <c:crosses val="autoZero"/>
        <c:auto val="1"/>
        <c:lblAlgn val="ctr"/>
        <c:lblOffset val="100"/>
        <c:noMultiLvlLbl val="0"/>
      </c:catAx>
      <c:valAx>
        <c:axId val="18188978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784571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25025"/>
          <c:y val="0.02825"/>
          <c:w val="0.499"/>
          <c:h val="0.177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371762548705019"/>
          <c:y val="0.221939586645469"/>
          <c:w val="0.955947742379097"/>
          <c:h val="0.647186009538951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'!$J$35</c:f>
              <c:strCache>
                <c:ptCount val="1"/>
                <c:pt idx="0">
                  <c:v>接触网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'!$J$36:$J$50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3798090"/>
        <c:axId val="549867223"/>
      </c:lineChart>
      <c:catAx>
        <c:axId val="223798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549867223"/>
        <c:crosses val="autoZero"/>
        <c:auto val="1"/>
        <c:lblAlgn val="ctr"/>
        <c:lblOffset val="100"/>
        <c:noMultiLvlLbl val="0"/>
      </c:catAx>
      <c:valAx>
        <c:axId val="54986722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23798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254"/>
          <c:y val="0.03325"/>
          <c:w val="0.49175"/>
          <c:h val="0.2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53062919637295"/>
          <c:y val="0.197755960729313"/>
          <c:w val="0.963826399944625"/>
          <c:h val="0.686788218793829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'!$I$35</c:f>
              <c:strCache>
                <c:ptCount val="1"/>
                <c:pt idx="0">
                  <c:v>变配电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'!$I$36:$I$50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3143427"/>
        <c:axId val="825343768"/>
      </c:lineChart>
      <c:catAx>
        <c:axId val="3831434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825343768"/>
        <c:crosses val="autoZero"/>
        <c:auto val="1"/>
        <c:lblAlgn val="ctr"/>
        <c:lblOffset val="100"/>
        <c:noMultiLvlLbl val="0"/>
      </c:catAx>
      <c:valAx>
        <c:axId val="8253437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831434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296"/>
          <c:y val="0.0375"/>
          <c:w val="0.4075"/>
          <c:h val="0.237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082294264339"/>
          <c:y val="0.0946462716027933"/>
          <c:w val="0.965213898373167"/>
          <c:h val="0.676713286713287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'!$K$35</c:f>
              <c:strCache>
                <c:ptCount val="1"/>
                <c:pt idx="0">
                  <c:v>风水电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'!$K$36:$K$50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902524"/>
        <c:axId val="992730147"/>
      </c:lineChart>
      <c:catAx>
        <c:axId val="569025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992730147"/>
        <c:crosses val="autoZero"/>
        <c:auto val="1"/>
        <c:lblAlgn val="ctr"/>
        <c:lblOffset val="100"/>
        <c:noMultiLvlLbl val="0"/>
      </c:catAx>
      <c:valAx>
        <c:axId val="99273014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56902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40575"/>
          <c:y val="0.00875"/>
          <c:w val="0.22575"/>
          <c:h val="0.294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43548177927636"/>
          <c:y val="0.145908761766836"/>
          <c:w val="0.973699909220594"/>
          <c:h val="0.705068790731354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'!$M$35</c:f>
              <c:strCache>
                <c:ptCount val="1"/>
                <c:pt idx="0">
                  <c:v>通信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'!$M$36:$M$50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7318233"/>
        <c:axId val="478379596"/>
      </c:lineChart>
      <c:catAx>
        <c:axId val="627318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478379596"/>
        <c:crosses val="autoZero"/>
        <c:auto val="1"/>
        <c:lblAlgn val="ctr"/>
        <c:lblOffset val="100"/>
        <c:noMultiLvlLbl val="0"/>
      </c:catAx>
      <c:valAx>
        <c:axId val="4783795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6273182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33375"/>
          <c:y val="0.043"/>
          <c:w val="0.332"/>
          <c:h val="0.27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37691431464372"/>
          <c:y val="0.218893197039126"/>
          <c:w val="0.971611188457157"/>
          <c:h val="0.636023968981318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'!$O$35</c:f>
              <c:strCache>
                <c:ptCount val="1"/>
                <c:pt idx="0">
                  <c:v>信号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'!$O$36:$O$50</c:f>
              <c:numCache>
                <c:formatCode>General</c:formatCode>
                <c:ptCount val="15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487882"/>
        <c:axId val="398327386"/>
      </c:lineChart>
      <c:catAx>
        <c:axId val="314878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98327386"/>
        <c:crosses val="autoZero"/>
        <c:auto val="1"/>
        <c:lblAlgn val="ctr"/>
        <c:lblOffset val="100"/>
        <c:noMultiLvlLbl val="0"/>
      </c:catAx>
      <c:valAx>
        <c:axId val="39832738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14878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23875"/>
          <c:y val="0.04175"/>
          <c:w val="0.531"/>
          <c:h val="0.248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接触网</a:t>
            </a:r>
            <a:endParaRPr b="1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400" b="0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433417261155406"/>
          <c:y val="0.007100591715976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8055555555556"/>
          <c:y val="0.141666666666667"/>
          <c:w val="0.901027777777778"/>
          <c:h val="0.711666666666667"/>
        </c:manualLayout>
      </c:layout>
      <c:lineChart>
        <c:grouping val="standard"/>
        <c:varyColors val="0"/>
        <c:ser>
          <c:idx val="0"/>
          <c:order val="0"/>
          <c:tx>
            <c:strRef>
              <c:f>与上周差值图表!$D$1</c:f>
              <c:strCache>
                <c:ptCount val="1"/>
                <c:pt idx="0">
                  <c:v>接触网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与上周差值图表!$D$2:$D$3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2012988"/>
        <c:axId val="861980456"/>
      </c:lineChart>
      <c:catAx>
        <c:axId val="4820129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980456"/>
        <c:crosses val="autoZero"/>
        <c:auto val="1"/>
        <c:lblAlgn val="ctr"/>
        <c:lblOffset val="100"/>
        <c:noMultiLvlLbl val="0"/>
      </c:catAx>
      <c:valAx>
        <c:axId val="86198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0129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651311288483466"/>
          <c:y val="0.0343539955190441"/>
          <c:w val="0.928027366020524"/>
          <c:h val="0.863181478715459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'!$P$35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'!$P$36:$P$50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423654"/>
        <c:axId val="777172878"/>
      </c:lineChart>
      <c:catAx>
        <c:axId val="3184236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77172878"/>
        <c:crosses val="autoZero"/>
        <c:auto val="1"/>
        <c:lblAlgn val="ctr"/>
        <c:lblOffset val="100"/>
        <c:noMultiLvlLbl val="0"/>
      </c:catAx>
      <c:valAx>
        <c:axId val="77717287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18423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01175"/>
          <c:y val="0.06"/>
          <c:w val="0.18075"/>
          <c:h val="0.255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95662028584021"/>
          <c:y val="0.037125969708164"/>
          <c:w val="0.96778946042939"/>
          <c:h val="0.867085334318434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'!$R$35</c:f>
              <c:strCache>
                <c:ptCount val="1"/>
                <c:pt idx="0">
                  <c:v>房建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'!$R$36:$R$50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12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6361964"/>
        <c:axId val="940905372"/>
      </c:lineChart>
      <c:catAx>
        <c:axId val="7063619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940905372"/>
        <c:crosses val="autoZero"/>
        <c:auto val="1"/>
        <c:lblAlgn val="ctr"/>
        <c:lblOffset val="100"/>
        <c:noMultiLvlLbl val="0"/>
      </c:catAx>
      <c:valAx>
        <c:axId val="9409053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063619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318"/>
          <c:y val="0.0275"/>
          <c:w val="0.3635"/>
          <c:h val="0.17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963257664404"/>
          <c:y val="0.0492635855764347"/>
          <c:w val="0.87438330170778"/>
          <c:h val="0.741086846114779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'!$Q$35</c:f>
              <c:strCache>
                <c:ptCount val="1"/>
                <c:pt idx="0">
                  <c:v>工务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'!$Q$36:$Q$50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9426804"/>
        <c:axId val="611946114"/>
      </c:lineChart>
      <c:catAx>
        <c:axId val="7794268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611946114"/>
        <c:crosses val="autoZero"/>
        <c:auto val="1"/>
        <c:lblAlgn val="ctr"/>
        <c:lblOffset val="100"/>
        <c:noMultiLvlLbl val="0"/>
      </c:catAx>
      <c:valAx>
        <c:axId val="61194611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7794268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17275"/>
          <c:y val="0.0455"/>
          <c:w val="0.37175"/>
          <c:h val="0.183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268193077592555"/>
          <c:y val="0.179370629370629"/>
          <c:w val="0.965213898373167"/>
          <c:h val="0.676713286713287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'!$L$35</c:f>
              <c:strCache>
                <c:ptCount val="1"/>
                <c:pt idx="0">
                  <c:v>站台门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'!$L$36:$L$50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6179337"/>
        <c:axId val="118628094"/>
      </c:lineChart>
      <c:catAx>
        <c:axId val="8561793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118628094"/>
        <c:crosses val="autoZero"/>
        <c:auto val="1"/>
        <c:lblAlgn val="ctr"/>
        <c:lblOffset val="100"/>
        <c:noMultiLvlLbl val="0"/>
      </c:catAx>
      <c:valAx>
        <c:axId val="11862809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8561793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3995"/>
          <c:y val="0.0115"/>
          <c:w val="0.2225"/>
          <c:h val="0.294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180972515856237"/>
          <c:y val="0.22120464952448"/>
          <c:w val="0.976466324373301"/>
          <c:h val="0.633814723494188"/>
        </c:manualLayout>
      </c:layout>
      <c:lineChart>
        <c:grouping val="standard"/>
        <c:varyColors val="0"/>
        <c:ser>
          <c:idx val="0"/>
          <c:order val="0"/>
          <c:tx>
            <c:strRef>
              <c:f>'各周折线图 '!$N$35</c:f>
              <c:strCache>
                <c:ptCount val="1"/>
                <c:pt idx="0">
                  <c:v>综合监控</c:v>
                </c:pt>
              </c:strCache>
            </c:strRef>
          </c:tx>
          <c:spPr>
            <a:ln w="28575" cap="rnd" cmpd="sng" algn="ctr">
              <a:solidFill>
                <a:srgbClr val="1F4A95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616161"/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'各周折线图 '!$H$36:$H$50</c:f>
              <c:strCache>
                <c:ptCount val="15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</c:strCache>
            </c:strRef>
          </c:cat>
          <c:val>
            <c:numRef>
              <c:f>'各周折线图 '!$N$36:$N$50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2715318"/>
        <c:axId val="260596076"/>
      </c:lineChart>
      <c:catAx>
        <c:axId val="2927153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60596076"/>
        <c:crosses val="autoZero"/>
        <c:auto val="1"/>
        <c:lblAlgn val="ctr"/>
        <c:lblOffset val="100"/>
        <c:noMultiLvlLbl val="0"/>
      </c:catAx>
      <c:valAx>
        <c:axId val="2605960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1F4A95">
                  <a:alpha val="10000"/>
                </a:srgb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92715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cap="none" spc="0" normalizeH="0" baseline="0">
                <a:solidFill>
                  <a:srgbClr val="61616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</c:legendEntry>
      <c:layout>
        <c:manualLayout>
          <c:xMode val="edge"/>
          <c:yMode val="edge"/>
          <c:x val="0.0365"/>
          <c:y val="0.00625"/>
          <c:w val="0.94925"/>
          <c:h val="0.260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汉仪旗黑-55简" panose="00020600040101010101" charset="-128"/>
              <a:ea typeface="汉仪旗黑-55简" panose="00020600040101010101" charset="-128"/>
              <a:cs typeface="汉仪旗黑-55简" panose="00020600040101010101" charset="-128"/>
              <a:sym typeface="汉仪旗黑-55简" panose="00020600040101010101" charset="-128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12700" cap="flat" cmpd="sng" algn="ctr">
      <a:noFill/>
      <a:prstDash val="solid"/>
      <a:round/>
    </a:ln>
    <a:effectLst/>
  </c:spPr>
  <c:txPr>
    <a:bodyPr wrap="square"/>
    <a:lstStyle/>
    <a:p>
      <a:pPr>
        <a:defRPr lang="zh-CN">
          <a:solidFill>
            <a:srgbClr val="616161"/>
          </a:solidFill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00"/>
              <a:t>风水电</a:t>
            </a:r>
            <a:endParaRPr sz="1400" b="1" i="0" u="none" strike="noStrike" baseline="0">
              <a:solidFill>
                <a:srgbClr val="00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与上周差值图表!$E$1</c:f>
              <c:strCache>
                <c:ptCount val="1"/>
                <c:pt idx="0">
                  <c:v>风水电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与上周差值图表!$E$2:$E$3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0"/>
        <c:smooth val="0"/>
        <c:axId val="436862536"/>
        <c:axId val="122408213"/>
      </c:lineChart>
      <c:catAx>
        <c:axId val="43686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408213"/>
        <c:crosses val="autoZero"/>
        <c:auto val="1"/>
        <c:lblAlgn val="ctr"/>
        <c:lblOffset val="100"/>
        <c:noMultiLvlLbl val="0"/>
      </c:catAx>
      <c:valAx>
        <c:axId val="1224082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86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站台门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439563230066023"/>
          <c:y val="0.0239155920281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与上周差值图表!$F$1</c:f>
              <c:strCache>
                <c:ptCount val="1"/>
                <c:pt idx="0">
                  <c:v>站台门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与上周差值图表!$F$2:$F$3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337675"/>
        <c:axId val="600882278"/>
      </c:lineChart>
      <c:catAx>
        <c:axId val="443376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882278"/>
        <c:crosses val="autoZero"/>
        <c:auto val="1"/>
        <c:lblAlgn val="ctr"/>
        <c:lblOffset val="100"/>
        <c:noMultiLvlLbl val="0"/>
      </c:catAx>
      <c:valAx>
        <c:axId val="6008822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376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综合监控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383151446544784"/>
          <c:y val="0.028409090909090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370856936242"/>
          <c:y val="0.17679180887372"/>
          <c:w val="0.914113535012655"/>
          <c:h val="0.716587030716724"/>
        </c:manualLayout>
      </c:layout>
      <c:lineChart>
        <c:grouping val="standard"/>
        <c:varyColors val="0"/>
        <c:ser>
          <c:idx val="0"/>
          <c:order val="0"/>
          <c:tx>
            <c:strRef>
              <c:f>与上周差值图表!$H$1</c:f>
              <c:strCache>
                <c:ptCount val="1"/>
                <c:pt idx="0">
                  <c:v>综合监控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与上周差值图表!$H$2:$H$3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9002547"/>
        <c:axId val="521364271"/>
      </c:lineChart>
      <c:catAx>
        <c:axId val="9790025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364271"/>
        <c:crosses val="autoZero"/>
        <c:auto val="1"/>
        <c:lblAlgn val="ctr"/>
        <c:lblOffset val="100"/>
        <c:noMultiLvlLbl val="0"/>
      </c:catAx>
      <c:valAx>
        <c:axId val="5213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0025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 b="0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信号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与上周差值图表!$I$1</c:f>
              <c:strCache>
                <c:ptCount val="1"/>
                <c:pt idx="0">
                  <c:v>信号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与上周差值图表!$I$2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3009596"/>
        <c:axId val="519263053"/>
      </c:lineChart>
      <c:catAx>
        <c:axId val="9830095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263053"/>
        <c:crosses val="autoZero"/>
        <c:auto val="1"/>
        <c:lblAlgn val="ctr"/>
        <c:lblOffset val="100"/>
        <c:noMultiLvlLbl val="0"/>
      </c:catAx>
      <c:valAx>
        <c:axId val="5192630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0095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与上周差值图表!$J$1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与上周差值图表!$J$2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0135760"/>
        <c:axId val="323080567"/>
      </c:lineChart>
      <c:catAx>
        <c:axId val="6401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080567"/>
        <c:crosses val="autoZero"/>
        <c:auto val="1"/>
        <c:lblAlgn val="ctr"/>
        <c:lblOffset val="100"/>
        <c:noMultiLvlLbl val="0"/>
      </c:catAx>
      <c:valAx>
        <c:axId val="3230805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6401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房建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与上周差值图表!$L$1</c:f>
              <c:strCache>
                <c:ptCount val="1"/>
                <c:pt idx="0">
                  <c:v>房建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</c:f>
              <c:strCache>
                <c:ptCount val="1"/>
                <c:pt idx="0">
                  <c:v>2023年第7周</c:v>
                </c:pt>
              </c:strCache>
            </c:strRef>
          </c:cat>
          <c:val>
            <c:numRef>
              <c:f>与上周差值图表!$L$2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3637276"/>
        <c:axId val="429087337"/>
      </c:lineChart>
      <c:catAx>
        <c:axId val="6736372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087337"/>
        <c:crosses val="autoZero"/>
        <c:auto val="1"/>
        <c:lblAlgn val="ctr"/>
        <c:lblOffset val="100"/>
        <c:noMultiLvlLbl val="0"/>
      </c:catAx>
      <c:valAx>
        <c:axId val="429087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6372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通信</a:t>
            </a:r>
            <a:endParaRPr sz="14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4293077030227"/>
          <c:y val="0.17967460504598"/>
          <c:w val="0.919682407020476"/>
          <c:h val="0.706295684979958"/>
        </c:manualLayout>
      </c:layout>
      <c:lineChart>
        <c:grouping val="standard"/>
        <c:varyColors val="0"/>
        <c:ser>
          <c:idx val="0"/>
          <c:order val="0"/>
          <c:tx>
            <c:strRef>
              <c:f>与上周差值图表!$G$1</c:f>
              <c:strCache>
                <c:ptCount val="1"/>
                <c:pt idx="0">
                  <c:v>通信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与上周差值图表!$A$2:$A$3</c:f>
              <c:strCache>
                <c:ptCount val="2"/>
                <c:pt idx="0">
                  <c:v>2023年第7周</c:v>
                </c:pt>
                <c:pt idx="1">
                  <c:v>2023年第14周</c:v>
                </c:pt>
              </c:strCache>
            </c:strRef>
          </c:cat>
          <c:val>
            <c:numRef>
              <c:f>与上周差值图表!$G$2:$G$3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8910595"/>
        <c:axId val="429579379"/>
      </c:lineChart>
      <c:catAx>
        <c:axId val="108910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579379"/>
        <c:crosses val="autoZero"/>
        <c:auto val="1"/>
        <c:lblAlgn val="ctr"/>
        <c:lblOffset val="100"/>
        <c:noMultiLvlLbl val="0"/>
      </c:catAx>
      <c:valAx>
        <c:axId val="4295793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105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1.xml"/><Relationship Id="rId8" Type="http://schemas.openxmlformats.org/officeDocument/2006/relationships/chart" Target="../charts/chart20.xml"/><Relationship Id="rId7" Type="http://schemas.openxmlformats.org/officeDocument/2006/relationships/chart" Target="../charts/chart19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2" Type="http://schemas.openxmlformats.org/officeDocument/2006/relationships/chart" Target="../charts/chart24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21590</xdr:colOff>
      <xdr:row>6</xdr:row>
      <xdr:rowOff>56515</xdr:rowOff>
    </xdr:from>
    <xdr:to>
      <xdr:col>1</xdr:col>
      <xdr:colOff>256540</xdr:colOff>
      <xdr:row>14</xdr:row>
      <xdr:rowOff>59690</xdr:rowOff>
    </xdr:to>
    <xdr:graphicFrame>
      <xdr:nvGraphicFramePr>
        <xdr:cNvPr id="522457" name="图表 1"/>
        <xdr:cNvGraphicFramePr/>
      </xdr:nvGraphicFramePr>
      <xdr:xfrm>
        <a:off x="21590" y="1209040"/>
        <a:ext cx="1387475" cy="153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306070</xdr:colOff>
      <xdr:row>6</xdr:row>
      <xdr:rowOff>37465</xdr:rowOff>
    </xdr:from>
    <xdr:to>
      <xdr:col>4</xdr:col>
      <xdr:colOff>163830</xdr:colOff>
      <xdr:row>14</xdr:row>
      <xdr:rowOff>106680</xdr:rowOff>
    </xdr:to>
    <xdr:graphicFrame>
      <xdr:nvGraphicFramePr>
        <xdr:cNvPr id="522458" name="图表 2"/>
        <xdr:cNvGraphicFramePr/>
      </xdr:nvGraphicFramePr>
      <xdr:xfrm>
        <a:off x="1458595" y="1189990"/>
        <a:ext cx="2648585" cy="1602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6</xdr:row>
      <xdr:rowOff>13335</xdr:rowOff>
    </xdr:from>
    <xdr:to>
      <xdr:col>7</xdr:col>
      <xdr:colOff>516890</xdr:colOff>
      <xdr:row>14</xdr:row>
      <xdr:rowOff>145415</xdr:rowOff>
    </xdr:to>
    <xdr:graphicFrame>
      <xdr:nvGraphicFramePr>
        <xdr:cNvPr id="522459" name="图表 3"/>
        <xdr:cNvGraphicFramePr/>
      </xdr:nvGraphicFramePr>
      <xdr:xfrm>
        <a:off x="4187190" y="1165860"/>
        <a:ext cx="2349500" cy="1665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19685</xdr:colOff>
      <xdr:row>6</xdr:row>
      <xdr:rowOff>50165</xdr:rowOff>
    </xdr:from>
    <xdr:to>
      <xdr:col>11</xdr:col>
      <xdr:colOff>372110</xdr:colOff>
      <xdr:row>15</xdr:row>
      <xdr:rowOff>89535</xdr:rowOff>
    </xdr:to>
    <xdr:graphicFrame>
      <xdr:nvGraphicFramePr>
        <xdr:cNvPr id="522460" name="图表 1"/>
        <xdr:cNvGraphicFramePr/>
      </xdr:nvGraphicFramePr>
      <xdr:xfrm>
        <a:off x="6725285" y="1202690"/>
        <a:ext cx="2409825" cy="1763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90170</xdr:colOff>
      <xdr:row>14</xdr:row>
      <xdr:rowOff>175895</xdr:rowOff>
    </xdr:from>
    <xdr:to>
      <xdr:col>4</xdr:col>
      <xdr:colOff>415290</xdr:colOff>
      <xdr:row>25</xdr:row>
      <xdr:rowOff>90805</xdr:rowOff>
    </xdr:to>
    <xdr:graphicFrame>
      <xdr:nvGraphicFramePr>
        <xdr:cNvPr id="522461" name="图表 3"/>
        <xdr:cNvGraphicFramePr/>
      </xdr:nvGraphicFramePr>
      <xdr:xfrm>
        <a:off x="1242695" y="2861945"/>
        <a:ext cx="3115945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515620</xdr:colOff>
      <xdr:row>14</xdr:row>
      <xdr:rowOff>177165</xdr:rowOff>
    </xdr:from>
    <xdr:to>
      <xdr:col>7</xdr:col>
      <xdr:colOff>593090</xdr:colOff>
      <xdr:row>25</xdr:row>
      <xdr:rowOff>81915</xdr:rowOff>
    </xdr:to>
    <xdr:graphicFrame>
      <xdr:nvGraphicFramePr>
        <xdr:cNvPr id="522462" name="图表 4"/>
        <xdr:cNvGraphicFramePr/>
      </xdr:nvGraphicFramePr>
      <xdr:xfrm>
        <a:off x="4458970" y="2863215"/>
        <a:ext cx="215392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488315</xdr:colOff>
      <xdr:row>15</xdr:row>
      <xdr:rowOff>160020</xdr:rowOff>
    </xdr:from>
    <xdr:to>
      <xdr:col>14</xdr:col>
      <xdr:colOff>43180</xdr:colOff>
      <xdr:row>26</xdr:row>
      <xdr:rowOff>59690</xdr:rowOff>
    </xdr:to>
    <xdr:graphicFrame>
      <xdr:nvGraphicFramePr>
        <xdr:cNvPr id="522463" name="图表 5"/>
        <xdr:cNvGraphicFramePr/>
      </xdr:nvGraphicFramePr>
      <xdr:xfrm>
        <a:off x="9251315" y="3036570"/>
        <a:ext cx="1612265" cy="1995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26</xdr:row>
      <xdr:rowOff>113665</xdr:rowOff>
    </xdr:from>
    <xdr:to>
      <xdr:col>1</xdr:col>
      <xdr:colOff>41910</xdr:colOff>
      <xdr:row>36</xdr:row>
      <xdr:rowOff>140335</xdr:rowOff>
    </xdr:to>
    <xdr:graphicFrame>
      <xdr:nvGraphicFramePr>
        <xdr:cNvPr id="522464" name="图表 7"/>
        <xdr:cNvGraphicFramePr/>
      </xdr:nvGraphicFramePr>
      <xdr:xfrm>
        <a:off x="38100" y="5085715"/>
        <a:ext cx="1156335" cy="1931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81915</xdr:colOff>
      <xdr:row>14</xdr:row>
      <xdr:rowOff>155575</xdr:rowOff>
    </xdr:from>
    <xdr:to>
      <xdr:col>0</xdr:col>
      <xdr:colOff>2055495</xdr:colOff>
      <xdr:row>25</xdr:row>
      <xdr:rowOff>113030</xdr:rowOff>
    </xdr:to>
    <xdr:graphicFrame>
      <xdr:nvGraphicFramePr>
        <xdr:cNvPr id="522465" name="图表 2"/>
        <xdr:cNvGraphicFramePr/>
      </xdr:nvGraphicFramePr>
      <xdr:xfrm>
        <a:off x="81915" y="2841625"/>
        <a:ext cx="1070610" cy="2052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90170</xdr:colOff>
      <xdr:row>16</xdr:row>
      <xdr:rowOff>13335</xdr:rowOff>
    </xdr:from>
    <xdr:to>
      <xdr:col>11</xdr:col>
      <xdr:colOff>424815</xdr:colOff>
      <xdr:row>26</xdr:row>
      <xdr:rowOff>146050</xdr:rowOff>
    </xdr:to>
    <xdr:graphicFrame>
      <xdr:nvGraphicFramePr>
        <xdr:cNvPr id="522466" name="图表 1"/>
        <xdr:cNvGraphicFramePr/>
      </xdr:nvGraphicFramePr>
      <xdr:xfrm>
        <a:off x="6795770" y="3080385"/>
        <a:ext cx="239204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127635</xdr:colOff>
      <xdr:row>26</xdr:row>
      <xdr:rowOff>11430</xdr:rowOff>
    </xdr:from>
    <xdr:to>
      <xdr:col>4</xdr:col>
      <xdr:colOff>362585</xdr:colOff>
      <xdr:row>36</xdr:row>
      <xdr:rowOff>140335</xdr:rowOff>
    </xdr:to>
    <xdr:graphicFrame>
      <xdr:nvGraphicFramePr>
        <xdr:cNvPr id="522467" name="图表 2"/>
        <xdr:cNvGraphicFramePr/>
      </xdr:nvGraphicFramePr>
      <xdr:xfrm>
        <a:off x="1280160" y="4983480"/>
        <a:ext cx="3025775" cy="2033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424815</xdr:colOff>
      <xdr:row>25</xdr:row>
      <xdr:rowOff>126365</xdr:rowOff>
    </xdr:from>
    <xdr:to>
      <xdr:col>8</xdr:col>
      <xdr:colOff>52070</xdr:colOff>
      <xdr:row>36</xdr:row>
      <xdr:rowOff>26670</xdr:rowOff>
    </xdr:to>
    <xdr:graphicFrame>
      <xdr:nvGraphicFramePr>
        <xdr:cNvPr id="522468" name="图表 3"/>
        <xdr:cNvGraphicFramePr/>
      </xdr:nvGraphicFramePr>
      <xdr:xfrm>
        <a:off x="4368165" y="4907915"/>
        <a:ext cx="2389505" cy="1995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70485</xdr:colOff>
      <xdr:row>1</xdr:row>
      <xdr:rowOff>78740</xdr:rowOff>
    </xdr:from>
    <xdr:to>
      <xdr:col>13</xdr:col>
      <xdr:colOff>674370</xdr:colOff>
      <xdr:row>21</xdr:row>
      <xdr:rowOff>82550</xdr:rowOff>
    </xdr:to>
    <xdr:graphicFrame>
      <xdr:nvGraphicFramePr>
        <xdr:cNvPr id="519416" name="图表 2"/>
        <xdr:cNvGraphicFramePr/>
      </xdr:nvGraphicFramePr>
      <xdr:xfrm>
        <a:off x="70485" y="269240"/>
        <a:ext cx="10970895" cy="381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166370</xdr:colOff>
      <xdr:row>50</xdr:row>
      <xdr:rowOff>149860</xdr:rowOff>
    </xdr:from>
    <xdr:to>
      <xdr:col>19</xdr:col>
      <xdr:colOff>664210</xdr:colOff>
      <xdr:row>66</xdr:row>
      <xdr:rowOff>14605</xdr:rowOff>
    </xdr:to>
    <xdr:graphicFrame>
      <xdr:nvGraphicFramePr>
        <xdr:cNvPr id="519417" name="图表 2" descr="7b0a202020202263686172745265734964223a20223230343734373433220a7d0a"/>
        <xdr:cNvGraphicFramePr/>
      </xdr:nvGraphicFramePr>
      <xdr:xfrm>
        <a:off x="12590780" y="9900285"/>
        <a:ext cx="2555240" cy="2912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1125220</xdr:colOff>
      <xdr:row>46</xdr:row>
      <xdr:rowOff>68580</xdr:rowOff>
    </xdr:from>
    <xdr:to>
      <xdr:col>6</xdr:col>
      <xdr:colOff>558165</xdr:colOff>
      <xdr:row>58</xdr:row>
      <xdr:rowOff>167005</xdr:rowOff>
    </xdr:to>
    <xdr:graphicFrame>
      <xdr:nvGraphicFramePr>
        <xdr:cNvPr id="519418" name="图表 4" descr="7b0a202020202263686172745265734964223a20223230343734373433220a7d0a"/>
        <xdr:cNvGraphicFramePr/>
      </xdr:nvGraphicFramePr>
      <xdr:xfrm>
        <a:off x="3544570" y="9018905"/>
        <a:ext cx="2580005" cy="2422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588645</xdr:colOff>
      <xdr:row>59</xdr:row>
      <xdr:rowOff>45085</xdr:rowOff>
    </xdr:from>
    <xdr:to>
      <xdr:col>6</xdr:col>
      <xdr:colOff>555625</xdr:colOff>
      <xdr:row>70</xdr:row>
      <xdr:rowOff>119380</xdr:rowOff>
    </xdr:to>
    <xdr:graphicFrame>
      <xdr:nvGraphicFramePr>
        <xdr:cNvPr id="519419" name="图表 5" descr="7b0a202020202263686172745265734964223a20223230343734373433220a7d0a"/>
        <xdr:cNvGraphicFramePr/>
      </xdr:nvGraphicFramePr>
      <xdr:xfrm>
        <a:off x="3007995" y="11510010"/>
        <a:ext cx="3114040" cy="216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880745</xdr:colOff>
      <xdr:row>33</xdr:row>
      <xdr:rowOff>173355</xdr:rowOff>
    </xdr:from>
    <xdr:to>
      <xdr:col>6</xdr:col>
      <xdr:colOff>492125</xdr:colOff>
      <xdr:row>44</xdr:row>
      <xdr:rowOff>180975</xdr:rowOff>
    </xdr:to>
    <xdr:graphicFrame>
      <xdr:nvGraphicFramePr>
        <xdr:cNvPr id="519420" name="图表 5" descr="7b0a202020202263686172745265734964223a20223230343734373433220a7d0a"/>
        <xdr:cNvGraphicFramePr/>
      </xdr:nvGraphicFramePr>
      <xdr:xfrm>
        <a:off x="3300095" y="6532880"/>
        <a:ext cx="2758440" cy="219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142240</xdr:colOff>
      <xdr:row>33</xdr:row>
      <xdr:rowOff>135890</xdr:rowOff>
    </xdr:from>
    <xdr:to>
      <xdr:col>3</xdr:col>
      <xdr:colOff>784225</xdr:colOff>
      <xdr:row>43</xdr:row>
      <xdr:rowOff>15875</xdr:rowOff>
    </xdr:to>
    <xdr:graphicFrame>
      <xdr:nvGraphicFramePr>
        <xdr:cNvPr id="519421" name="图表 5" descr="7b0a202020202263686172745265734964223a20223230343734373433220a7d0a"/>
        <xdr:cNvGraphicFramePr/>
      </xdr:nvGraphicFramePr>
      <xdr:xfrm>
        <a:off x="142240" y="6495415"/>
        <a:ext cx="3061335" cy="1870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172720</xdr:colOff>
      <xdr:row>59</xdr:row>
      <xdr:rowOff>83820</xdr:rowOff>
    </xdr:from>
    <xdr:to>
      <xdr:col>3</xdr:col>
      <xdr:colOff>335915</xdr:colOff>
      <xdr:row>71</xdr:row>
      <xdr:rowOff>1270</xdr:rowOff>
    </xdr:to>
    <xdr:graphicFrame>
      <xdr:nvGraphicFramePr>
        <xdr:cNvPr id="519422" name="图表 5" descr="7b0a202020202263686172745265734964223a20223230343734373433220a7d0a"/>
        <xdr:cNvGraphicFramePr/>
      </xdr:nvGraphicFramePr>
      <xdr:xfrm>
        <a:off x="172720" y="11548745"/>
        <a:ext cx="2582545" cy="220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184785</xdr:colOff>
      <xdr:row>50</xdr:row>
      <xdr:rowOff>111760</xdr:rowOff>
    </xdr:from>
    <xdr:to>
      <xdr:col>11</xdr:col>
      <xdr:colOff>248285</xdr:colOff>
      <xdr:row>64</xdr:row>
      <xdr:rowOff>158750</xdr:rowOff>
    </xdr:to>
    <xdr:graphicFrame>
      <xdr:nvGraphicFramePr>
        <xdr:cNvPr id="519423" name="图表 6" descr="7b0a202020202263686172745265734964223a20223230343734373433220a7d0a"/>
        <xdr:cNvGraphicFramePr/>
      </xdr:nvGraphicFramePr>
      <xdr:xfrm>
        <a:off x="6436995" y="9862185"/>
        <a:ext cx="2806700" cy="2713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128905</xdr:colOff>
      <xdr:row>71</xdr:row>
      <xdr:rowOff>38735</xdr:rowOff>
    </xdr:from>
    <xdr:to>
      <xdr:col>3</xdr:col>
      <xdr:colOff>506730</xdr:colOff>
      <xdr:row>86</xdr:row>
      <xdr:rowOff>146050</xdr:rowOff>
    </xdr:to>
    <xdr:graphicFrame>
      <xdr:nvGraphicFramePr>
        <xdr:cNvPr id="519424" name="图表 7" descr="7b0a202020202263686172745265734964223a20223230343734373433220a7d0a"/>
        <xdr:cNvGraphicFramePr/>
      </xdr:nvGraphicFramePr>
      <xdr:xfrm>
        <a:off x="128905" y="13789660"/>
        <a:ext cx="2797175" cy="2964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652145</xdr:colOff>
      <xdr:row>50</xdr:row>
      <xdr:rowOff>163830</xdr:rowOff>
    </xdr:from>
    <xdr:to>
      <xdr:col>15</xdr:col>
      <xdr:colOff>607695</xdr:colOff>
      <xdr:row>65</xdr:row>
      <xdr:rowOff>11430</xdr:rowOff>
    </xdr:to>
    <xdr:graphicFrame>
      <xdr:nvGraphicFramePr>
        <xdr:cNvPr id="519425" name="图表 8" descr="7b0a202020202263686172745265734964223a20223230343734373433220a7d0a"/>
        <xdr:cNvGraphicFramePr/>
      </xdr:nvGraphicFramePr>
      <xdr:xfrm>
        <a:off x="9647555" y="9914255"/>
        <a:ext cx="269875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46</xdr:row>
      <xdr:rowOff>86995</xdr:rowOff>
    </xdr:from>
    <xdr:to>
      <xdr:col>3</xdr:col>
      <xdr:colOff>892175</xdr:colOff>
      <xdr:row>58</xdr:row>
      <xdr:rowOff>73660</xdr:rowOff>
    </xdr:to>
    <xdr:graphicFrame>
      <xdr:nvGraphicFramePr>
        <xdr:cNvPr id="519426" name="图表 5" descr="7b0a202020202263686172745265734964223a20223230343734373433220a7d0a"/>
        <xdr:cNvGraphicFramePr/>
      </xdr:nvGraphicFramePr>
      <xdr:xfrm>
        <a:off x="9525" y="9037320"/>
        <a:ext cx="3302000" cy="231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617220</xdr:colOff>
      <xdr:row>71</xdr:row>
      <xdr:rowOff>126365</xdr:rowOff>
    </xdr:from>
    <xdr:to>
      <xdr:col>6</xdr:col>
      <xdr:colOff>613410</xdr:colOff>
      <xdr:row>85</xdr:row>
      <xdr:rowOff>128905</xdr:rowOff>
    </xdr:to>
    <xdr:graphicFrame>
      <xdr:nvGraphicFramePr>
        <xdr:cNvPr id="519427" name="图表 5" descr="7b0a202020202263686172745265734964223a20223230343734373433220a7d0a"/>
        <xdr:cNvGraphicFramePr/>
      </xdr:nvGraphicFramePr>
      <xdr:xfrm>
        <a:off x="3036570" y="13877290"/>
        <a:ext cx="3143250" cy="266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abSelected="1" workbookViewId="0">
      <selection activeCell="B13" sqref="B13"/>
    </sheetView>
  </sheetViews>
  <sheetFormatPr defaultColWidth="9" defaultRowHeight="15"/>
  <cols>
    <col min="1" max="1" width="13.25" customWidth="1"/>
    <col min="2" max="2" width="8.91666666666667" customWidth="1"/>
    <col min="5" max="5" width="9.25"/>
    <col min="8" max="8" width="13.1666666666667" customWidth="1"/>
    <col min="9" max="9" width="15.0833333333333" customWidth="1"/>
    <col min="10" max="10" width="15.9166666666667" customWidth="1"/>
    <col min="12" max="12" width="9.16666666666667" customWidth="1"/>
    <col min="16" max="16" width="11.75" customWidth="1"/>
  </cols>
  <sheetData>
    <row r="1" customHeight="1" spans="1:14">
      <c r="A1" s="41" t="s">
        <v>0</v>
      </c>
      <c r="B1" s="4" t="s">
        <v>1</v>
      </c>
      <c r="C1" s="4" t="s">
        <v>2</v>
      </c>
      <c r="D1" s="4"/>
      <c r="E1" s="4"/>
      <c r="F1" s="4"/>
      <c r="G1" s="4" t="s">
        <v>3</v>
      </c>
      <c r="H1" s="4"/>
      <c r="I1" s="4"/>
      <c r="J1" s="4"/>
      <c r="K1" s="4" t="s">
        <v>4</v>
      </c>
      <c r="L1" s="4"/>
      <c r="M1" s="4" t="s">
        <v>5</v>
      </c>
      <c r="N1" s="16"/>
    </row>
    <row r="2" ht="15.75" spans="1:14">
      <c r="A2" s="3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</row>
    <row r="3" ht="15.75" spans="1:14">
      <c r="A3" s="3"/>
      <c r="B3" s="6" t="s">
        <v>19</v>
      </c>
      <c r="C3" s="7">
        <f>C10-D10</f>
        <v>0</v>
      </c>
      <c r="D3" s="8">
        <f>COUNTIFS(V$17:V$9880,"*接触网*")</f>
        <v>0</v>
      </c>
      <c r="E3" s="7">
        <f>COUNTIFS(V$17:V$9880,"*低压供电*")+COUNTIFS(V$17:V$9880,"*给排水*")+COUNTIFS(V$17:V$9880,"*空调*")</f>
        <v>0</v>
      </c>
      <c r="F3" s="7">
        <f>COUNTIFS(V$17:V$9880,"*PSD*")</f>
        <v>0</v>
      </c>
      <c r="G3" s="7">
        <f>COUNTIFS(V$17:V$9880,"*通信*")</f>
        <v>0</v>
      </c>
      <c r="H3" s="7">
        <f>G10-H10</f>
        <v>0</v>
      </c>
      <c r="I3" s="7">
        <f>COUNTIFS(V$17:V$9880,"*信号*")</f>
        <v>0</v>
      </c>
      <c r="J3" s="7">
        <f>COUNTIFS(V$17:V$9880,"*AFC*")</f>
        <v>0</v>
      </c>
      <c r="K3" s="7">
        <f>COUNTIFS(V$17:V$9880,"*轨道*")</f>
        <v>0</v>
      </c>
      <c r="L3" s="7">
        <f>COUNTIFS(V$17:V$9880,"*土建*")</f>
        <v>0</v>
      </c>
      <c r="M3" s="7">
        <f>COUNTIFS(V$17:V$9880,"*工程车*")</f>
        <v>0</v>
      </c>
      <c r="N3" s="7">
        <f>SUM(C3:M3)</f>
        <v>0</v>
      </c>
    </row>
    <row r="4" ht="15.75" spans="1:14">
      <c r="A4" s="3"/>
      <c r="B4" s="6" t="s">
        <v>20</v>
      </c>
      <c r="C4" s="42">
        <f>C3-C5</f>
        <v>0</v>
      </c>
      <c r="D4" s="42">
        <f t="shared" ref="D4:N4" si="0">D3-D5</f>
        <v>0</v>
      </c>
      <c r="E4" s="42">
        <f t="shared" si="0"/>
        <v>0</v>
      </c>
      <c r="F4" s="42">
        <f t="shared" si="0"/>
        <v>0</v>
      </c>
      <c r="G4" s="42">
        <f t="shared" si="0"/>
        <v>0</v>
      </c>
      <c r="H4" s="42">
        <f t="shared" si="0"/>
        <v>0</v>
      </c>
      <c r="I4" s="42">
        <f t="shared" si="0"/>
        <v>0</v>
      </c>
      <c r="J4" s="42">
        <f t="shared" si="0"/>
        <v>0</v>
      </c>
      <c r="K4" s="42">
        <f t="shared" si="0"/>
        <v>0</v>
      </c>
      <c r="L4" s="42">
        <f t="shared" si="0"/>
        <v>0</v>
      </c>
      <c r="M4" s="42">
        <f t="shared" si="0"/>
        <v>0</v>
      </c>
      <c r="N4" s="7">
        <f>SUM(C4:M4)</f>
        <v>0</v>
      </c>
    </row>
    <row r="5" ht="15.75" spans="1:14">
      <c r="A5" s="3"/>
      <c r="B5" s="6" t="s">
        <v>21</v>
      </c>
      <c r="C5" s="42">
        <f>E10-F10</f>
        <v>0</v>
      </c>
      <c r="D5" s="43">
        <f>COUNTIFS(V$17:V$9880,"*接触网*",H$17:H$9880,"*派工*")</f>
        <v>0</v>
      </c>
      <c r="E5" s="42">
        <f>COUNTIFS(V$17:V$9880,"*低压供电*",H$17:H$9880,"*派工*")+COUNTIFS(V$17:V$9880,"*给排水*",H$17:H$9880,"*派工*")+COUNTIFS(V$17:V$9880,"*空调*",H$17:H$9880,"*派工*")</f>
        <v>0</v>
      </c>
      <c r="F5" s="42">
        <f>COUNTIFS(V$17:V$9880,"*PSD*",H$17:H$9880,"*派工*")</f>
        <v>0</v>
      </c>
      <c r="G5" s="42">
        <f>COUNTIFS(V$17:V$9880,"*通信*",H$17:H$9880,"*派工*")</f>
        <v>0</v>
      </c>
      <c r="H5" s="42">
        <f>I10-J10</f>
        <v>0</v>
      </c>
      <c r="I5" s="42">
        <f>COUNTIFS(V$17:V$9880,"*信号*",H$17:H$9880,"*派工*")</f>
        <v>0</v>
      </c>
      <c r="J5" s="42">
        <f>COUNTIFS(V$17:V$9880,"*AFC*",H$17:H$9880,"*派工*")</f>
        <v>0</v>
      </c>
      <c r="K5" s="42">
        <f>COUNTIFS(V$17:V$9880,"*轨道*",H$17:H$9880,"*派工*")</f>
        <v>0</v>
      </c>
      <c r="L5" s="42">
        <f>COUNTIFS(V$17:V$9880,"*土建*",H$17:H$9880,"*派工*")</f>
        <v>0</v>
      </c>
      <c r="M5" s="42">
        <f>COUNTIFS(V$17:V$9880,"*工程车*",H$17:H$9880,"*派工*")</f>
        <v>0</v>
      </c>
      <c r="N5" s="7">
        <f>SUM(C5:M5)</f>
        <v>0</v>
      </c>
    </row>
    <row r="6" ht="15.75" spans="1:14">
      <c r="A6" s="3"/>
      <c r="B6" s="6" t="s">
        <v>22</v>
      </c>
      <c r="C6" s="42">
        <f>与上周差值图表!C4</f>
        <v>0</v>
      </c>
      <c r="D6" s="42">
        <f>与上周差值图表!D4</f>
        <v>0</v>
      </c>
      <c r="E6" s="42">
        <f>与上周差值图表!E4</f>
        <v>0</v>
      </c>
      <c r="F6" s="42">
        <f>与上周差值图表!F4</f>
        <v>0</v>
      </c>
      <c r="G6" s="42">
        <f>与上周差值图表!G4</f>
        <v>0</v>
      </c>
      <c r="H6" s="42">
        <f>与上周差值图表!H4</f>
        <v>0</v>
      </c>
      <c r="I6" s="42">
        <f>与上周差值图表!I4</f>
        <v>0</v>
      </c>
      <c r="J6" s="42">
        <f>与上周差值图表!J4</f>
        <v>0</v>
      </c>
      <c r="K6" s="42">
        <f>与上周差值图表!K4</f>
        <v>0</v>
      </c>
      <c r="L6" s="42">
        <f>与上周差值图表!L4</f>
        <v>0</v>
      </c>
      <c r="M6" s="42">
        <f>与上周差值图表!M4</f>
        <v>0</v>
      </c>
      <c r="N6" s="42">
        <f>与上周差值图表!N4</f>
        <v>0</v>
      </c>
    </row>
    <row r="7" ht="15.75" spans="1:14">
      <c r="A7" s="3"/>
      <c r="B7" s="44" t="s">
        <v>23</v>
      </c>
      <c r="C7" s="45">
        <f>全部未闭环!C3</f>
        <v>0</v>
      </c>
      <c r="D7" s="45">
        <f>全部未闭环!D3</f>
        <v>0</v>
      </c>
      <c r="E7" s="45">
        <f>全部未闭环!E3</f>
        <v>0</v>
      </c>
      <c r="F7" s="45">
        <f>全部未闭环!F3</f>
        <v>0</v>
      </c>
      <c r="G7" s="45">
        <f>全部未闭环!G3</f>
        <v>0</v>
      </c>
      <c r="H7" s="45">
        <f>全部未闭环!H3</f>
        <v>0</v>
      </c>
      <c r="I7" s="45">
        <f>全部未闭环!I3</f>
        <v>0</v>
      </c>
      <c r="J7" s="45">
        <f>全部未闭环!J3</f>
        <v>0</v>
      </c>
      <c r="K7" s="45">
        <f>全部未闭环!K3</f>
        <v>0</v>
      </c>
      <c r="L7" s="45">
        <f>全部未闭环!L3</f>
        <v>0</v>
      </c>
      <c r="M7" s="45">
        <f>全部未闭环!M3</f>
        <v>0</v>
      </c>
      <c r="N7" s="45">
        <f>全部未闭环!N3</f>
        <v>0</v>
      </c>
    </row>
    <row r="8" ht="15.75"/>
    <row r="9" ht="38" customHeight="1" spans="1:10">
      <c r="A9" s="46" t="s">
        <v>24</v>
      </c>
      <c r="C9" s="10" t="s">
        <v>25</v>
      </c>
      <c r="D9" s="10" t="s">
        <v>26</v>
      </c>
      <c r="E9" s="10" t="s">
        <v>27</v>
      </c>
      <c r="F9" s="10" t="s">
        <v>28</v>
      </c>
      <c r="G9" s="10" t="s">
        <v>29</v>
      </c>
      <c r="H9" s="10" t="s">
        <v>30</v>
      </c>
      <c r="I9" s="10" t="s">
        <v>31</v>
      </c>
      <c r="J9" s="10" t="s">
        <v>32</v>
      </c>
    </row>
    <row r="10" spans="3:10">
      <c r="C10" s="11">
        <f>COUNTIFS(V$17:V$9880,"*供电*")</f>
        <v>0</v>
      </c>
      <c r="D10" s="11">
        <f>COUNTIFS(V$17:V$9880,"*低压供电*")</f>
        <v>0</v>
      </c>
      <c r="E10" s="11">
        <f>COUNTIFS(V$17:V$9880,"*供电*",H$17:H$9880,"*派工*")</f>
        <v>0</v>
      </c>
      <c r="F10" s="11">
        <f>COUNTIFS(V$17:V$9880,"*低压供电*",H$17:H$9880,"*派工*")</f>
        <v>0</v>
      </c>
      <c r="G10" s="11">
        <f>COUNTIFS(V$17:V$9880,"*综合监控*")</f>
        <v>0</v>
      </c>
      <c r="H10" s="11">
        <f>COUNTIFS(W$17:W$9880,"*FAS*")</f>
        <v>0</v>
      </c>
      <c r="I10" s="11">
        <f>COUNTIFS(V$17:V$9880,"*综合监控*",H$17:H$9880,"*派工*")</f>
        <v>0</v>
      </c>
      <c r="J10" s="11">
        <f>COUNTIFS(W$17:W$9880,"*FAS*",H$17:H$9880,"*派工*")</f>
        <v>0</v>
      </c>
    </row>
    <row r="11" ht="14.25" customHeight="1" spans="1:14">
      <c r="A11" s="47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6:29">
      <c r="P12" s="18"/>
      <c r="Q12" s="18"/>
      <c r="R12" s="18"/>
      <c r="S12" s="18"/>
      <c r="T12" s="18"/>
      <c r="U12" s="18"/>
      <c r="X12" s="18"/>
      <c r="Y12" s="18"/>
      <c r="Z12" s="18"/>
      <c r="AA12" s="18"/>
      <c r="AB12" s="18"/>
      <c r="AC12" s="18"/>
    </row>
    <row r="14" ht="15.75"/>
    <row r="15" s="1" customFormat="1" ht="15.75" spans="1:18">
      <c r="A15" s="12" t="s">
        <v>33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7"/>
    </row>
    <row r="16" s="2" customFormat="1" ht="12.5" spans="1:31">
      <c r="A16" s="14" t="s">
        <v>34</v>
      </c>
      <c r="B16" s="14" t="s">
        <v>35</v>
      </c>
      <c r="C16" s="14" t="s">
        <v>36</v>
      </c>
      <c r="D16" s="14" t="s">
        <v>37</v>
      </c>
      <c r="E16" s="14" t="s">
        <v>38</v>
      </c>
      <c r="F16" s="14" t="s">
        <v>39</v>
      </c>
      <c r="G16" s="14" t="s">
        <v>40</v>
      </c>
      <c r="H16" s="14" t="s">
        <v>41</v>
      </c>
      <c r="I16" s="14" t="s">
        <v>42</v>
      </c>
      <c r="J16" s="14" t="s">
        <v>43</v>
      </c>
      <c r="K16" s="14" t="s">
        <v>44</v>
      </c>
      <c r="L16" s="14" t="s">
        <v>45</v>
      </c>
      <c r="M16" s="14" t="s">
        <v>46</v>
      </c>
      <c r="N16" s="14" t="s">
        <v>47</v>
      </c>
      <c r="O16" s="14" t="s">
        <v>48</v>
      </c>
      <c r="P16" s="14" t="s">
        <v>49</v>
      </c>
      <c r="Q16" s="14" t="s">
        <v>50</v>
      </c>
      <c r="R16" s="14" t="s">
        <v>51</v>
      </c>
      <c r="S16" s="14" t="s">
        <v>52</v>
      </c>
      <c r="T16" s="14" t="s">
        <v>53</v>
      </c>
      <c r="U16" s="14" t="s">
        <v>54</v>
      </c>
      <c r="V16" s="14" t="s">
        <v>6</v>
      </c>
      <c r="W16" s="14" t="s">
        <v>55</v>
      </c>
      <c r="X16" s="14" t="s">
        <v>56</v>
      </c>
      <c r="Y16" s="14" t="s">
        <v>57</v>
      </c>
      <c r="Z16" s="14" t="s">
        <v>58</v>
      </c>
      <c r="AA16" s="14" t="s">
        <v>59</v>
      </c>
      <c r="AB16" s="14" t="s">
        <v>60</v>
      </c>
      <c r="AC16" s="14" t="s">
        <v>61</v>
      </c>
      <c r="AD16" s="14" t="s">
        <v>62</v>
      </c>
      <c r="AE16" s="14" t="s">
        <v>63</v>
      </c>
    </row>
    <row r="17" s="2" customFormat="1" ht="30" spans="1:31">
      <c r="A17" s="15" t="s">
        <v>64</v>
      </c>
      <c r="B17" s="15" t="s">
        <v>65</v>
      </c>
      <c r="C17" s="15" t="s">
        <v>66</v>
      </c>
      <c r="D17" s="15" t="s">
        <v>67</v>
      </c>
      <c r="E17" s="15" t="s">
        <v>68</v>
      </c>
      <c r="F17" s="15" t="s">
        <v>69</v>
      </c>
      <c r="G17" s="15" t="s">
        <v>70</v>
      </c>
      <c r="H17" s="15" t="s">
        <v>71</v>
      </c>
      <c r="I17" s="15" t="s">
        <v>72</v>
      </c>
      <c r="J17" s="15" t="s">
        <v>73</v>
      </c>
      <c r="K17" s="15" t="s">
        <v>74</v>
      </c>
      <c r="L17" s="15" t="s">
        <v>75</v>
      </c>
      <c r="M17" s="15" t="s">
        <v>76</v>
      </c>
      <c r="N17" s="15" t="s">
        <v>77</v>
      </c>
      <c r="O17" s="15" t="s">
        <v>78</v>
      </c>
      <c r="P17" s="15" t="s">
        <v>79</v>
      </c>
      <c r="Q17" s="15" t="s">
        <v>80</v>
      </c>
      <c r="R17" s="15" t="s">
        <v>81</v>
      </c>
      <c r="S17" s="15" t="s">
        <v>82</v>
      </c>
      <c r="T17" s="15" t="s">
        <v>83</v>
      </c>
      <c r="U17" s="15" t="s">
        <v>84</v>
      </c>
      <c r="V17" s="15" t="s">
        <v>85</v>
      </c>
      <c r="W17" s="15" t="s">
        <v>86</v>
      </c>
      <c r="X17" s="15" t="s">
        <v>87</v>
      </c>
      <c r="Y17" s="15" t="s">
        <v>88</v>
      </c>
      <c r="Z17" s="15" t="s">
        <v>89</v>
      </c>
      <c r="AA17" s="15" t="s">
        <v>90</v>
      </c>
      <c r="AB17" s="15" t="s">
        <v>91</v>
      </c>
      <c r="AC17" s="15" t="s">
        <v>92</v>
      </c>
      <c r="AD17" s="15" t="s">
        <v>93</v>
      </c>
      <c r="AE17" s="15" t="s">
        <v>94</v>
      </c>
    </row>
    <row r="18" s="2" customFormat="1" ht="12.5" spans="1:3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="2" customFormat="1" ht="12.5" spans="3:31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="2" customFormat="1" spans="3:31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/>
      <c r="W20"/>
      <c r="X20" s="15"/>
      <c r="Y20" s="15"/>
      <c r="Z20" s="15"/>
      <c r="AA20" s="15" t="s">
        <v>95</v>
      </c>
      <c r="AB20" s="15" t="s">
        <v>95</v>
      </c>
      <c r="AC20" s="15" t="s">
        <v>95</v>
      </c>
      <c r="AD20" s="15" t="s">
        <v>95</v>
      </c>
      <c r="AE20" s="15" t="s">
        <v>95</v>
      </c>
    </row>
    <row r="21" s="2" customFormat="1" spans="3:31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/>
      <c r="W21"/>
      <c r="X21" s="15"/>
      <c r="Y21" s="15"/>
      <c r="Z21" s="15"/>
      <c r="AA21" s="15" t="s">
        <v>95</v>
      </c>
      <c r="AB21" s="15" t="s">
        <v>95</v>
      </c>
      <c r="AC21" s="15" t="s">
        <v>95</v>
      </c>
      <c r="AD21" s="15" t="s">
        <v>95</v>
      </c>
      <c r="AE21" s="15" t="s">
        <v>95</v>
      </c>
    </row>
    <row r="22" s="2" customFormat="1" spans="3:31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/>
      <c r="V22"/>
      <c r="W22"/>
      <c r="X22" s="15"/>
      <c r="Y22" s="15"/>
      <c r="Z22" s="15"/>
      <c r="AA22" s="15" t="s">
        <v>95</v>
      </c>
      <c r="AB22" s="15" t="s">
        <v>95</v>
      </c>
      <c r="AC22" s="15" t="s">
        <v>95</v>
      </c>
      <c r="AD22" s="15" t="s">
        <v>95</v>
      </c>
      <c r="AE22" s="15" t="s">
        <v>95</v>
      </c>
    </row>
    <row r="23" s="2" customFormat="1" spans="1:3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/>
      <c r="T23"/>
      <c r="U23"/>
      <c r="V23"/>
      <c r="W23"/>
      <c r="X23" s="15"/>
      <c r="Y23" s="15"/>
      <c r="Z23" s="15"/>
      <c r="AA23" s="15" t="s">
        <v>95</v>
      </c>
      <c r="AB23" s="15" t="s">
        <v>95</v>
      </c>
      <c r="AC23" s="15" t="s">
        <v>95</v>
      </c>
      <c r="AD23" s="15" t="s">
        <v>95</v>
      </c>
      <c r="AE23" s="15" t="s">
        <v>95</v>
      </c>
    </row>
    <row r="24" s="2" customFormat="1" spans="1:3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/>
      <c r="T24"/>
      <c r="U24"/>
      <c r="V24"/>
      <c r="W24"/>
      <c r="X24" s="15"/>
      <c r="Y24" s="15"/>
      <c r="Z24" s="15"/>
      <c r="AA24" s="15" t="s">
        <v>95</v>
      </c>
      <c r="AB24" s="15" t="s">
        <v>95</v>
      </c>
      <c r="AC24" s="15" t="s">
        <v>95</v>
      </c>
      <c r="AD24" s="15" t="s">
        <v>95</v>
      </c>
      <c r="AE24" s="15" t="s">
        <v>95</v>
      </c>
    </row>
    <row r="25" s="2" customFormat="1" spans="1:3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/>
      <c r="W25"/>
      <c r="X25" s="15"/>
      <c r="Y25" s="15"/>
      <c r="Z25" s="15"/>
      <c r="AA25" s="15" t="s">
        <v>95</v>
      </c>
      <c r="AB25" s="15" t="s">
        <v>95</v>
      </c>
      <c r="AC25" s="15" t="s">
        <v>95</v>
      </c>
      <c r="AD25" s="15" t="s">
        <v>95</v>
      </c>
      <c r="AE25" s="15" t="s">
        <v>95</v>
      </c>
    </row>
    <row r="26" s="2" customFormat="1" spans="1:3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/>
      <c r="W26"/>
      <c r="X26" s="15"/>
      <c r="Y26" s="15"/>
      <c r="Z26" s="15"/>
      <c r="AA26" s="15" t="s">
        <v>95</v>
      </c>
      <c r="AB26" s="15" t="s">
        <v>95</v>
      </c>
      <c r="AC26" s="15" t="s">
        <v>95</v>
      </c>
      <c r="AD26" s="15" t="s">
        <v>95</v>
      </c>
      <c r="AE26" s="15" t="s">
        <v>95</v>
      </c>
    </row>
    <row r="27" s="2" customFormat="1" spans="1:3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/>
      <c r="W27"/>
      <c r="X27" s="15"/>
      <c r="Y27" s="15"/>
      <c r="Z27" s="15"/>
      <c r="AA27" s="15"/>
      <c r="AB27" s="15"/>
      <c r="AC27" s="15"/>
      <c r="AD27" s="15"/>
      <c r="AE27" s="15"/>
    </row>
    <row r="28" s="2" customFormat="1" spans="1:3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/>
      <c r="W28"/>
      <c r="X28" s="15"/>
      <c r="Y28" s="15"/>
      <c r="Z28" s="15"/>
      <c r="AA28" s="15"/>
      <c r="AB28" s="15"/>
      <c r="AC28" s="15"/>
      <c r="AD28" s="15"/>
      <c r="AE28" s="15"/>
    </row>
    <row r="29" s="2" customFormat="1" spans="1:3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/>
      <c r="W29"/>
      <c r="X29" s="15"/>
      <c r="Y29" s="15"/>
      <c r="Z29" s="15"/>
      <c r="AA29" s="15"/>
      <c r="AB29" s="15"/>
      <c r="AC29" s="15"/>
      <c r="AD29" s="15"/>
      <c r="AE29" s="15"/>
    </row>
    <row r="30" s="2" customFormat="1" spans="1:3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/>
      <c r="W30"/>
      <c r="X30" s="15"/>
      <c r="Y30" s="15"/>
      <c r="Z30" s="15"/>
      <c r="AA30" s="15"/>
      <c r="AB30" s="15"/>
      <c r="AC30" s="15"/>
      <c r="AD30" s="15"/>
      <c r="AE30" s="15"/>
    </row>
    <row r="31" s="2" customFormat="1" spans="1: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/>
      <c r="W31"/>
      <c r="X31" s="15"/>
      <c r="Y31" s="15"/>
      <c r="Z31" s="15"/>
      <c r="AA31" s="15"/>
      <c r="AB31" s="15"/>
      <c r="AC31" s="15"/>
      <c r="AD31" s="15"/>
      <c r="AE31" s="15"/>
    </row>
    <row r="32" s="2" customFormat="1" spans="1:3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/>
      <c r="W32"/>
      <c r="X32" s="15"/>
      <c r="Y32" s="15"/>
      <c r="Z32" s="15"/>
      <c r="AA32" s="15"/>
      <c r="AB32" s="15"/>
      <c r="AC32" s="15"/>
      <c r="AD32" s="15"/>
      <c r="AE32" s="15"/>
    </row>
    <row r="33" s="2" customFormat="1" spans="1:3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/>
      <c r="W33"/>
      <c r="X33" s="15"/>
      <c r="Y33" s="15"/>
      <c r="Z33" s="15"/>
      <c r="AA33" s="15"/>
      <c r="AB33" s="15"/>
      <c r="AC33" s="15"/>
      <c r="AD33" s="15"/>
      <c r="AE33" s="15"/>
    </row>
    <row r="34" s="2" customFormat="1" spans="1:3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/>
      <c r="W34"/>
      <c r="X34" s="15"/>
      <c r="Y34" s="15"/>
      <c r="Z34" s="15"/>
      <c r="AA34" s="15"/>
      <c r="AB34" s="15"/>
      <c r="AC34" s="15"/>
      <c r="AD34" s="15"/>
      <c r="AE34" s="15"/>
    </row>
    <row r="35" s="2" customFormat="1" spans="1:3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/>
      <c r="W35"/>
      <c r="X35" s="15"/>
      <c r="Y35" s="15"/>
      <c r="Z35" s="15"/>
      <c r="AA35" s="15"/>
      <c r="AB35" s="15"/>
      <c r="AC35" s="15"/>
      <c r="AD35" s="15"/>
      <c r="AE35" s="15"/>
    </row>
    <row r="36" s="2" customFormat="1" spans="1:3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/>
      <c r="W36"/>
      <c r="X36" s="15"/>
      <c r="Y36" s="15"/>
      <c r="Z36" s="15"/>
      <c r="AA36" s="15"/>
      <c r="AB36" s="15"/>
      <c r="AC36" s="15"/>
      <c r="AD36" s="15"/>
      <c r="AE36" s="15"/>
    </row>
    <row r="37" s="2" customFormat="1" spans="1:3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/>
      <c r="W37"/>
      <c r="X37" s="15"/>
      <c r="Y37" s="15"/>
      <c r="Z37" s="15"/>
      <c r="AA37" s="15"/>
      <c r="AB37" s="15"/>
      <c r="AC37" s="15"/>
      <c r="AD37" s="15"/>
      <c r="AE37" s="15"/>
    </row>
    <row r="38" s="2" customFormat="1" spans="1:3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/>
      <c r="W38"/>
      <c r="X38" s="15"/>
      <c r="Y38" s="15"/>
      <c r="Z38" s="15"/>
      <c r="AA38" s="15"/>
      <c r="AB38" s="15"/>
      <c r="AC38" s="15"/>
      <c r="AD38" s="15"/>
      <c r="AE38" s="15"/>
    </row>
    <row r="39" s="2" customFormat="1" spans="1:3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/>
      <c r="W39"/>
      <c r="X39" s="15"/>
      <c r="Y39" s="15"/>
      <c r="Z39" s="15"/>
      <c r="AA39" s="15"/>
      <c r="AB39" s="15"/>
      <c r="AC39" s="15"/>
      <c r="AD39" s="15"/>
      <c r="AE39" s="15"/>
    </row>
    <row r="40" customFormat="1"/>
    <row r="41" s="2" customFormat="1" spans="1:3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/>
      <c r="W41"/>
      <c r="X41" s="15"/>
      <c r="Y41" s="15"/>
      <c r="Z41" s="15"/>
      <c r="AA41" s="15"/>
      <c r="AB41" s="15"/>
      <c r="AC41" s="15"/>
      <c r="AD41" s="15"/>
      <c r="AE41" s="15"/>
    </row>
    <row r="42" s="2" customFormat="1" spans="1:3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/>
      <c r="W42"/>
      <c r="X42" s="15"/>
      <c r="Y42" s="15"/>
      <c r="Z42" s="15"/>
      <c r="AA42" s="15"/>
      <c r="AB42" s="15"/>
      <c r="AC42" s="15"/>
      <c r="AD42" s="15"/>
      <c r="AE42" s="15"/>
    </row>
    <row r="43" s="2" customFormat="1" spans="1:3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/>
      <c r="W43"/>
      <c r="X43" s="15"/>
      <c r="Y43" s="15"/>
      <c r="Z43" s="15"/>
      <c r="AA43" s="15"/>
      <c r="AB43" s="15"/>
      <c r="AC43" s="15"/>
      <c r="AD43" s="15"/>
      <c r="AE43" s="15"/>
    </row>
    <row r="44" s="2" customFormat="1" spans="1:3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/>
      <c r="W44"/>
      <c r="X44" s="15"/>
      <c r="Y44" s="15"/>
      <c r="Z44" s="15"/>
      <c r="AA44" s="15"/>
      <c r="AB44" s="15"/>
      <c r="AC44" s="15"/>
      <c r="AD44" s="15"/>
      <c r="AE44" s="15"/>
    </row>
    <row r="45" s="2" customFormat="1" spans="1:3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/>
      <c r="W45"/>
      <c r="X45" s="15"/>
      <c r="Y45" s="15"/>
      <c r="Z45" s="15"/>
      <c r="AA45" s="15"/>
      <c r="AB45" s="15"/>
      <c r="AC45" s="15"/>
      <c r="AD45" s="15"/>
      <c r="AE45" s="15"/>
    </row>
    <row r="46" s="2" customFormat="1" spans="1:3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/>
      <c r="W46"/>
      <c r="X46" s="15"/>
      <c r="Y46" s="15"/>
      <c r="Z46" s="15"/>
      <c r="AA46" s="15"/>
      <c r="AB46" s="15"/>
      <c r="AC46" s="15"/>
      <c r="AD46" s="15"/>
      <c r="AE46" s="15"/>
    </row>
    <row r="47" s="2" customFormat="1" spans="1:3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/>
      <c r="W47"/>
      <c r="X47" s="15"/>
      <c r="Y47" s="15"/>
      <c r="Z47" s="15"/>
      <c r="AA47" s="15"/>
      <c r="AB47" s="15"/>
      <c r="AC47" s="15"/>
      <c r="AD47" s="15"/>
      <c r="AE47" s="15"/>
    </row>
    <row r="48" s="2" customFormat="1" spans="1:3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/>
      <c r="W48"/>
      <c r="X48" s="15"/>
      <c r="Y48" s="15"/>
      <c r="Z48" s="15"/>
      <c r="AA48" s="15"/>
      <c r="AB48" s="15"/>
      <c r="AC48" s="15"/>
      <c r="AD48" s="15"/>
      <c r="AE48" s="15"/>
    </row>
    <row r="49" s="2" customFormat="1" spans="1:3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/>
      <c r="W49"/>
      <c r="X49" s="15"/>
      <c r="Y49" s="15"/>
      <c r="Z49" s="15"/>
      <c r="AA49" s="15"/>
      <c r="AB49" s="15"/>
      <c r="AC49" s="15"/>
      <c r="AD49" s="15"/>
      <c r="AE49" s="15"/>
    </row>
    <row r="50" customFormat="1"/>
    <row r="51" s="2" customFormat="1" spans="1:3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/>
      <c r="W51"/>
      <c r="X51" s="15"/>
      <c r="Y51" s="15"/>
      <c r="Z51" s="15"/>
      <c r="AA51" s="15"/>
      <c r="AB51" s="15"/>
      <c r="AC51" s="15"/>
      <c r="AD51" s="15"/>
      <c r="AE51" s="15"/>
    </row>
    <row r="52" s="2" customFormat="1" spans="1:3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/>
      <c r="W52"/>
      <c r="X52" s="15"/>
      <c r="Y52" s="15"/>
      <c r="Z52" s="15"/>
      <c r="AA52" s="15"/>
      <c r="AB52" s="15"/>
      <c r="AC52" s="15"/>
      <c r="AD52" s="15"/>
      <c r="AE52" s="15"/>
    </row>
    <row r="53" s="2" customFormat="1" spans="1:3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/>
      <c r="W53"/>
      <c r="X53" s="15"/>
      <c r="Y53" s="15"/>
      <c r="Z53" s="15"/>
      <c r="AA53" s="15"/>
      <c r="AB53" s="15"/>
      <c r="AC53" s="15"/>
      <c r="AD53" s="15"/>
      <c r="AE53" s="15"/>
    </row>
    <row r="54" s="2" customFormat="1" spans="1:3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/>
      <c r="W54"/>
      <c r="X54" s="15"/>
      <c r="Y54" s="15"/>
      <c r="Z54" s="15"/>
      <c r="AA54" s="15"/>
      <c r="AB54" s="15"/>
      <c r="AC54" s="15"/>
      <c r="AD54" s="15"/>
      <c r="AE54" s="15"/>
    </row>
    <row r="55" s="2" customFormat="1" spans="1:3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/>
      <c r="W55"/>
      <c r="X55" s="15"/>
      <c r="Y55" s="15"/>
      <c r="Z55" s="15"/>
      <c r="AA55" s="15"/>
      <c r="AB55" s="15"/>
      <c r="AC55" s="15"/>
      <c r="AD55" s="15"/>
      <c r="AE55" s="15"/>
    </row>
    <row r="56" s="2" customFormat="1" spans="1:3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/>
      <c r="W56"/>
      <c r="X56" s="15"/>
      <c r="Y56" s="15"/>
      <c r="Z56" s="15"/>
      <c r="AA56" s="15"/>
      <c r="AB56" s="15"/>
      <c r="AC56" s="15"/>
      <c r="AD56" s="15"/>
      <c r="AE56" s="15"/>
    </row>
    <row r="57" s="2" customFormat="1" spans="1:3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/>
      <c r="W57"/>
      <c r="X57" s="15"/>
      <c r="Y57" s="15"/>
      <c r="Z57" s="15"/>
      <c r="AA57" s="15"/>
      <c r="AB57" s="15"/>
      <c r="AC57" s="15"/>
      <c r="AD57" s="15"/>
      <c r="AE57" s="15"/>
    </row>
    <row r="58" s="2" customFormat="1" spans="1:3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/>
      <c r="W58"/>
      <c r="X58" s="15"/>
      <c r="Y58" s="15"/>
      <c r="Z58" s="15"/>
      <c r="AA58" s="15"/>
      <c r="AB58" s="15"/>
      <c r="AC58" s="15"/>
      <c r="AD58" s="15"/>
      <c r="AE58" s="15"/>
    </row>
    <row r="59" s="2" customFormat="1" spans="1:3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/>
      <c r="W59"/>
      <c r="X59" s="15"/>
      <c r="Y59" s="15"/>
      <c r="Z59" s="15"/>
      <c r="AA59" s="15"/>
      <c r="AB59" s="15"/>
      <c r="AC59" s="15"/>
      <c r="AD59" s="15"/>
      <c r="AE59" s="15"/>
    </row>
    <row r="60" s="2" customFormat="1" spans="1:3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/>
      <c r="W60"/>
      <c r="X60" s="15"/>
      <c r="Y60" s="15"/>
      <c r="Z60" s="15"/>
      <c r="AA60" s="15"/>
      <c r="AB60" s="15"/>
      <c r="AC60" s="15"/>
      <c r="AD60" s="15"/>
      <c r="AE60" s="15"/>
    </row>
    <row r="61" s="2" customFormat="1" spans="1:3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/>
      <c r="W61"/>
      <c r="X61" s="15"/>
      <c r="Y61" s="15"/>
      <c r="Z61" s="15"/>
      <c r="AA61" s="15"/>
      <c r="AB61" s="15"/>
      <c r="AC61" s="15"/>
      <c r="AD61" s="15"/>
      <c r="AE61" s="15"/>
    </row>
    <row r="62" s="2" customFormat="1" spans="1:3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/>
      <c r="W62"/>
      <c r="X62" s="15"/>
      <c r="Y62" s="15"/>
      <c r="Z62" s="15"/>
      <c r="AA62" s="15"/>
      <c r="AB62" s="15"/>
      <c r="AC62" s="15"/>
      <c r="AD62" s="15"/>
      <c r="AE62" s="15"/>
    </row>
    <row r="63" s="2" customFormat="1" spans="1:3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/>
      <c r="W63"/>
      <c r="X63" s="15"/>
      <c r="Y63" s="15"/>
      <c r="Z63" s="15"/>
      <c r="AA63" s="15"/>
      <c r="AB63" s="15"/>
      <c r="AC63" s="15"/>
      <c r="AD63" s="15"/>
      <c r="AE63" s="15"/>
    </row>
    <row r="64" s="2" customFormat="1" spans="1:3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/>
      <c r="W64"/>
      <c r="X64" s="15"/>
      <c r="Y64" s="15"/>
      <c r="Z64" s="15"/>
      <c r="AA64" s="15"/>
      <c r="AB64" s="15"/>
      <c r="AC64" s="15"/>
      <c r="AD64" s="15"/>
      <c r="AE64" s="15"/>
    </row>
    <row r="65" s="2" customFormat="1" spans="1:3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/>
      <c r="W65"/>
      <c r="X65" s="15"/>
      <c r="Y65" s="15"/>
      <c r="Z65" s="15"/>
      <c r="AA65" s="15"/>
      <c r="AB65" s="15"/>
      <c r="AC65" s="15"/>
      <c r="AD65" s="15"/>
      <c r="AE65" s="15"/>
    </row>
    <row r="66" s="2" customFormat="1" spans="1:3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/>
      <c r="W66"/>
      <c r="X66" s="15"/>
      <c r="Y66" s="15"/>
      <c r="Z66" s="15"/>
      <c r="AA66" s="15"/>
      <c r="AB66" s="15"/>
      <c r="AC66" s="15"/>
      <c r="AD66" s="15"/>
      <c r="AE66" s="15"/>
    </row>
    <row r="67" s="2" customFormat="1" spans="1:3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/>
      <c r="W67"/>
      <c r="X67" s="15"/>
      <c r="Y67" s="15"/>
      <c r="Z67" s="15"/>
      <c r="AA67" s="15"/>
      <c r="AB67" s="15"/>
      <c r="AC67" s="15"/>
      <c r="AD67" s="15"/>
      <c r="AE67" s="15"/>
    </row>
    <row r="68" s="2" customFormat="1" spans="1:3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/>
      <c r="W68"/>
      <c r="X68" s="15"/>
      <c r="Y68" s="15"/>
      <c r="Z68" s="15"/>
      <c r="AA68" s="15"/>
      <c r="AB68" s="15"/>
      <c r="AC68" s="15"/>
      <c r="AD68" s="15"/>
      <c r="AE68" s="15"/>
    </row>
    <row r="69" s="2" customFormat="1" spans="1:3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/>
      <c r="W69"/>
      <c r="X69" s="15"/>
      <c r="Y69" s="15"/>
      <c r="Z69" s="15"/>
      <c r="AA69" s="15"/>
      <c r="AB69" s="15"/>
      <c r="AC69" s="15"/>
      <c r="AD69" s="15"/>
      <c r="AE69" s="15"/>
    </row>
    <row r="70" s="2" customFormat="1" spans="1:3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/>
      <c r="W70"/>
      <c r="X70" s="15"/>
      <c r="Y70" s="15"/>
      <c r="Z70" s="15"/>
      <c r="AA70" s="15"/>
      <c r="AB70" s="15"/>
      <c r="AC70" s="15"/>
      <c r="AD70" s="15"/>
      <c r="AE70" s="15"/>
    </row>
    <row r="71" s="2" customFormat="1" spans="1:3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/>
      <c r="W71"/>
      <c r="X71" s="15"/>
      <c r="Y71" s="15"/>
      <c r="Z71" s="15"/>
      <c r="AA71" s="15"/>
      <c r="AB71" s="15"/>
      <c r="AC71" s="15"/>
      <c r="AD71" s="15"/>
      <c r="AE71" s="15"/>
    </row>
    <row r="72" s="2" customFormat="1" spans="1:3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/>
      <c r="W72"/>
      <c r="X72" s="15"/>
      <c r="Y72" s="15"/>
      <c r="Z72" s="15"/>
      <c r="AA72" s="15"/>
      <c r="AB72" s="15"/>
      <c r="AC72" s="15"/>
      <c r="AD72" s="15"/>
      <c r="AE72" s="15"/>
    </row>
    <row r="73" s="2" customFormat="1" spans="1:3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/>
      <c r="W73"/>
      <c r="X73" s="15"/>
      <c r="Y73" s="15"/>
      <c r="Z73" s="15"/>
      <c r="AA73" s="15"/>
      <c r="AB73" s="15"/>
      <c r="AC73" s="15"/>
      <c r="AD73" s="15"/>
      <c r="AE73" s="15"/>
    </row>
    <row r="74" s="2" customFormat="1" spans="1:3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/>
      <c r="W74"/>
      <c r="X74" s="15"/>
      <c r="Y74" s="15"/>
      <c r="Z74" s="15"/>
      <c r="AA74" s="15"/>
      <c r="AB74" s="15"/>
      <c r="AC74" s="15"/>
      <c r="AD74" s="15"/>
      <c r="AE74" s="15"/>
    </row>
    <row r="75" s="2" customFormat="1" spans="1:3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/>
      <c r="W75"/>
      <c r="X75" s="15"/>
      <c r="Y75" s="15"/>
      <c r="Z75" s="15"/>
      <c r="AA75" s="15"/>
      <c r="AB75" s="15"/>
      <c r="AC75" s="15"/>
      <c r="AD75" s="15"/>
      <c r="AE75" s="15"/>
    </row>
    <row r="76" s="2" customFormat="1" spans="1:3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/>
      <c r="W76"/>
      <c r="X76" s="15"/>
      <c r="Y76" s="15"/>
      <c r="Z76" s="15"/>
      <c r="AA76" s="15"/>
      <c r="AB76" s="15"/>
      <c r="AC76" s="15"/>
      <c r="AD76" s="15"/>
      <c r="AE76" s="15"/>
    </row>
    <row r="77" s="2" customFormat="1" spans="1:3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/>
      <c r="W77"/>
      <c r="X77" s="15"/>
      <c r="Y77" s="15"/>
      <c r="Z77" s="15"/>
      <c r="AA77" s="15"/>
      <c r="AB77" s="15"/>
      <c r="AC77" s="15"/>
      <c r="AD77" s="15"/>
      <c r="AE77" s="15"/>
    </row>
    <row r="78" s="2" customFormat="1" spans="1:3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/>
      <c r="W78"/>
      <c r="X78" s="15"/>
      <c r="Y78" s="15"/>
      <c r="Z78" s="15"/>
      <c r="AA78" s="15"/>
      <c r="AB78" s="15"/>
      <c r="AC78" s="15"/>
      <c r="AD78" s="15"/>
      <c r="AE78" s="15"/>
    </row>
    <row r="79" s="2" customFormat="1" spans="1:3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/>
      <c r="W79"/>
      <c r="X79" s="15"/>
      <c r="Y79" s="15"/>
      <c r="Z79" s="15"/>
      <c r="AA79" s="15"/>
      <c r="AB79" s="15"/>
      <c r="AC79" s="15"/>
      <c r="AD79" s="15"/>
      <c r="AE79" s="15"/>
    </row>
    <row r="80" s="2" customFormat="1" spans="1:3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/>
      <c r="W80"/>
      <c r="X80" s="15"/>
      <c r="Y80" s="15"/>
      <c r="Z80" s="15"/>
      <c r="AA80" s="15"/>
      <c r="AB80" s="15"/>
      <c r="AC80" s="15"/>
      <c r="AD80" s="15"/>
      <c r="AE80" s="15"/>
    </row>
    <row r="81" s="2" customFormat="1" spans="1:3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/>
      <c r="W81"/>
      <c r="X81" s="15"/>
      <c r="Y81" s="15"/>
      <c r="Z81" s="15"/>
      <c r="AA81" s="15"/>
      <c r="AB81" s="15"/>
      <c r="AC81" s="15"/>
      <c r="AD81" s="15"/>
      <c r="AE81" s="15"/>
    </row>
    <row r="82" s="2" customFormat="1" spans="1:3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/>
      <c r="W82"/>
      <c r="X82" s="15"/>
      <c r="Y82" s="15"/>
      <c r="Z82" s="15"/>
      <c r="AA82" s="15"/>
      <c r="AB82" s="15"/>
      <c r="AC82" s="15"/>
      <c r="AD82" s="15"/>
      <c r="AE82" s="15"/>
    </row>
    <row r="83" s="2" customFormat="1" spans="1:3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/>
      <c r="W83"/>
      <c r="X83" s="15"/>
      <c r="Y83" s="15"/>
      <c r="Z83" s="15"/>
      <c r="AA83" s="15"/>
      <c r="AB83" s="15"/>
      <c r="AC83" s="15"/>
      <c r="AD83" s="15"/>
      <c r="AE83" s="15"/>
    </row>
    <row r="84" s="2" customFormat="1" spans="1:3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/>
      <c r="W84"/>
      <c r="X84" s="15"/>
      <c r="Y84" s="15"/>
      <c r="Z84" s="15"/>
      <c r="AA84" s="15"/>
      <c r="AB84" s="15"/>
      <c r="AC84" s="15"/>
      <c r="AD84" s="15"/>
      <c r="AE84" s="15"/>
    </row>
    <row r="85" s="2" customFormat="1" spans="1:3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/>
      <c r="W85"/>
      <c r="X85" s="15"/>
      <c r="Y85" s="15"/>
      <c r="Z85" s="15"/>
      <c r="AA85" s="15"/>
      <c r="AB85" s="15"/>
      <c r="AC85" s="15"/>
      <c r="AD85" s="15"/>
      <c r="AE85" s="15"/>
    </row>
    <row r="86" s="2" customFormat="1" spans="1:3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/>
      <c r="W86"/>
      <c r="X86" s="15"/>
      <c r="Y86" s="15"/>
      <c r="Z86" s="15"/>
      <c r="AA86" s="15"/>
      <c r="AB86" s="15"/>
      <c r="AC86" s="15"/>
      <c r="AD86" s="15"/>
      <c r="AE86" s="15"/>
    </row>
    <row r="87" s="2" customFormat="1" spans="1:3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/>
      <c r="W87"/>
      <c r="X87" s="15"/>
      <c r="Y87" s="15"/>
      <c r="Z87" s="15"/>
      <c r="AA87" s="15"/>
      <c r="AB87" s="15"/>
      <c r="AC87" s="15"/>
      <c r="AD87" s="15"/>
      <c r="AE87" s="15"/>
    </row>
    <row r="88" s="2" customFormat="1" spans="1:3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/>
      <c r="W88"/>
      <c r="X88" s="15"/>
      <c r="Y88" s="15"/>
      <c r="Z88" s="15"/>
      <c r="AA88" s="15"/>
      <c r="AB88" s="15"/>
      <c r="AC88" s="15"/>
      <c r="AD88" s="15"/>
      <c r="AE88" s="15"/>
    </row>
    <row r="89" s="2" customFormat="1" spans="1:3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/>
      <c r="W89"/>
      <c r="X89" s="15"/>
      <c r="Y89" s="15"/>
      <c r="Z89" s="15"/>
      <c r="AA89" s="15"/>
      <c r="AB89" s="15"/>
      <c r="AC89" s="15"/>
      <c r="AD89" s="15"/>
      <c r="AE89" s="15"/>
    </row>
    <row r="90" s="2" customFormat="1" spans="1:3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/>
      <c r="W90"/>
      <c r="X90" s="15"/>
      <c r="Y90" s="15"/>
      <c r="Z90" s="15"/>
      <c r="AA90" s="15"/>
      <c r="AB90" s="15"/>
      <c r="AC90" s="15"/>
      <c r="AD90" s="15"/>
      <c r="AE90" s="15"/>
    </row>
    <row r="91" s="2" customFormat="1" spans="1:3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/>
      <c r="W91"/>
      <c r="X91" s="15"/>
      <c r="Y91" s="15"/>
      <c r="Z91" s="15"/>
      <c r="AA91" s="15"/>
      <c r="AB91" s="15"/>
      <c r="AC91" s="15"/>
      <c r="AD91" s="15"/>
      <c r="AE91" s="15"/>
    </row>
    <row r="92" s="2" customFormat="1" spans="1:3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/>
      <c r="W92"/>
      <c r="X92" s="15"/>
      <c r="Y92" s="15"/>
      <c r="Z92" s="15"/>
      <c r="AA92" s="15"/>
      <c r="AB92" s="15"/>
      <c r="AC92" s="15"/>
      <c r="AD92" s="15"/>
      <c r="AE92" s="15"/>
    </row>
    <row r="93" s="2" customFormat="1" spans="1:3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/>
      <c r="W93"/>
      <c r="X93" s="15"/>
      <c r="Y93" s="15"/>
      <c r="Z93" s="15"/>
      <c r="AA93" s="15"/>
      <c r="AB93" s="15"/>
      <c r="AC93" s="15"/>
      <c r="AD93" s="15"/>
      <c r="AE93" s="15"/>
    </row>
    <row r="94" s="2" customFormat="1" spans="1:3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/>
      <c r="W94"/>
      <c r="X94" s="15"/>
      <c r="Y94" s="15"/>
      <c r="Z94" s="15"/>
      <c r="AA94" s="15"/>
      <c r="AB94" s="15"/>
      <c r="AC94" s="15"/>
      <c r="AD94" s="15"/>
      <c r="AE94" s="15"/>
    </row>
    <row r="95" s="2" customFormat="1" spans="1:3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/>
      <c r="W95"/>
      <c r="X95" s="15"/>
      <c r="Y95" s="15"/>
      <c r="Z95" s="15"/>
      <c r="AA95" s="15"/>
      <c r="AB95" s="15"/>
      <c r="AC95" s="15"/>
      <c r="AD95" s="15"/>
      <c r="AE95" s="15"/>
    </row>
    <row r="96" s="2" customFormat="1" spans="1:3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/>
      <c r="W96"/>
      <c r="X96" s="15"/>
      <c r="Y96" s="15"/>
      <c r="Z96" s="15"/>
      <c r="AA96" s="15"/>
      <c r="AB96" s="15"/>
      <c r="AC96" s="15"/>
      <c r="AD96" s="15"/>
      <c r="AE96" s="15"/>
    </row>
    <row r="97" s="2" customFormat="1" spans="1:3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/>
      <c r="W97"/>
      <c r="X97" s="15"/>
      <c r="Y97" s="15"/>
      <c r="Z97" s="15"/>
      <c r="AA97" s="15"/>
      <c r="AB97" s="15"/>
      <c r="AC97" s="15"/>
      <c r="AD97" s="15"/>
      <c r="AE97" s="15"/>
    </row>
    <row r="98" s="2" customFormat="1" spans="1:3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/>
      <c r="W98"/>
      <c r="X98" s="15"/>
      <c r="Y98" s="15"/>
      <c r="Z98" s="15"/>
      <c r="AA98" s="15"/>
      <c r="AB98" s="15"/>
      <c r="AC98" s="15"/>
      <c r="AD98" s="15"/>
      <c r="AE98" s="15"/>
    </row>
    <row r="99" s="2" customFormat="1" spans="1:3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/>
      <c r="W99"/>
      <c r="X99" s="15"/>
      <c r="Y99" s="15"/>
      <c r="Z99" s="15"/>
      <c r="AA99" s="15"/>
      <c r="AB99" s="15"/>
      <c r="AC99" s="15"/>
      <c r="AD99" s="15"/>
      <c r="AE99" s="15"/>
    </row>
    <row r="100" s="2" customFormat="1" spans="1:3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/>
      <c r="W100"/>
      <c r="X100" s="15"/>
      <c r="Y100" s="15"/>
      <c r="Z100" s="15"/>
      <c r="AA100" s="15"/>
      <c r="AB100" s="15"/>
      <c r="AC100" s="15"/>
      <c r="AD100" s="15"/>
      <c r="AE100" s="15"/>
    </row>
    <row r="101" s="2" customFormat="1" spans="1:3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/>
      <c r="W101"/>
      <c r="X101" s="15"/>
      <c r="Y101" s="15"/>
      <c r="Z101" s="15"/>
      <c r="AA101" s="15"/>
      <c r="AB101" s="15"/>
      <c r="AC101" s="15"/>
      <c r="AD101" s="15"/>
      <c r="AE101" s="15"/>
    </row>
    <row r="102" s="2" customFormat="1" spans="1:3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/>
      <c r="W102"/>
      <c r="X102" s="15"/>
      <c r="Y102" s="15"/>
      <c r="Z102" s="15"/>
      <c r="AA102" s="15"/>
      <c r="AB102" s="15"/>
      <c r="AC102" s="15"/>
      <c r="AD102" s="15"/>
      <c r="AE102" s="15"/>
    </row>
    <row r="103" s="2" customFormat="1" spans="1:3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/>
      <c r="W103"/>
      <c r="X103" s="15"/>
      <c r="Y103" s="15"/>
      <c r="Z103" s="15"/>
      <c r="AA103" s="15"/>
      <c r="AB103" s="15"/>
      <c r="AC103" s="15"/>
      <c r="AD103" s="15"/>
      <c r="AE103" s="15"/>
    </row>
    <row r="104" s="2" customFormat="1" spans="1:3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/>
      <c r="W104"/>
      <c r="X104" s="15"/>
      <c r="Y104" s="15"/>
      <c r="Z104" s="15"/>
      <c r="AA104" s="15"/>
      <c r="AB104" s="15"/>
      <c r="AC104" s="15"/>
      <c r="AD104" s="15"/>
      <c r="AE104" s="15"/>
    </row>
    <row r="105" s="2" customFormat="1" spans="1:3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/>
      <c r="W105"/>
      <c r="X105" s="15"/>
      <c r="Y105" s="15"/>
      <c r="Z105" s="15"/>
      <c r="AA105" s="15"/>
      <c r="AB105" s="15"/>
      <c r="AC105" s="15"/>
      <c r="AD105" s="15"/>
      <c r="AE105" s="15"/>
    </row>
  </sheetData>
  <mergeCells count="5">
    <mergeCell ref="C1:F1"/>
    <mergeCell ref="G1:J1"/>
    <mergeCell ref="K1:L1"/>
    <mergeCell ref="A15:R15"/>
    <mergeCell ref="A1:A7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"/>
  <sheetViews>
    <sheetView workbookViewId="0">
      <selection activeCell="C2" sqref="C2"/>
    </sheetView>
  </sheetViews>
  <sheetFormatPr defaultColWidth="9" defaultRowHeight="15"/>
  <cols>
    <col min="1" max="1" width="15.125" customWidth="1"/>
    <col min="2" max="2" width="11.125" customWidth="1"/>
    <col min="3" max="3" width="16.5" customWidth="1"/>
    <col min="5" max="5" width="9.25"/>
  </cols>
  <sheetData>
    <row r="1" ht="14.25" customHeight="1" spans="1:14">
      <c r="A1" s="31"/>
      <c r="C1" s="32" t="s">
        <v>7</v>
      </c>
      <c r="D1" s="32" t="s">
        <v>8</v>
      </c>
      <c r="E1" s="32" t="s">
        <v>9</v>
      </c>
      <c r="F1" s="32" t="s">
        <v>10</v>
      </c>
      <c r="G1" s="32" t="s">
        <v>11</v>
      </c>
      <c r="H1" s="32" t="s">
        <v>12</v>
      </c>
      <c r="I1" s="32" t="s">
        <v>13</v>
      </c>
      <c r="J1" s="32" t="s">
        <v>14</v>
      </c>
      <c r="K1" s="32" t="s">
        <v>15</v>
      </c>
      <c r="L1" s="32" t="s">
        <v>16</v>
      </c>
      <c r="M1" s="32" t="s">
        <v>17</v>
      </c>
      <c r="N1" s="32" t="s">
        <v>18</v>
      </c>
    </row>
    <row r="2" spans="1:29">
      <c r="A2" s="22" t="s">
        <v>96</v>
      </c>
      <c r="B2" s="33" t="s">
        <v>97</v>
      </c>
      <c r="C2" s="26"/>
      <c r="D2" s="34"/>
      <c r="E2" s="26"/>
      <c r="F2" s="26"/>
      <c r="G2" s="26"/>
      <c r="H2" s="26"/>
      <c r="I2" s="26"/>
      <c r="J2" s="26"/>
      <c r="K2" s="26"/>
      <c r="L2" s="26"/>
      <c r="M2" s="26"/>
      <c r="N2" s="26"/>
      <c r="P2" s="18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8"/>
    </row>
    <row r="3" spans="1:29">
      <c r="A3" s="35" t="s">
        <v>98</v>
      </c>
      <c r="B3" s="36" t="s">
        <v>99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P3" s="18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8"/>
    </row>
    <row r="4" ht="15.75" spans="1:29">
      <c r="A4" t="s">
        <v>22</v>
      </c>
      <c r="C4" s="7">
        <f t="shared" ref="C4:M4" si="0">C3-C2</f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>SUM(C4:M4)</f>
        <v>0</v>
      </c>
      <c r="P4" s="18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8"/>
    </row>
    <row r="5" spans="1:29">
      <c r="A5" s="38" t="s">
        <v>24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ht="15.75" spans="1:29">
      <c r="A6" s="39"/>
      <c r="P6" s="18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8"/>
    </row>
    <row r="7" spans="16:29">
      <c r="P7" s="18"/>
      <c r="Q7" s="19"/>
      <c r="R7" s="24"/>
      <c r="S7" s="19"/>
      <c r="T7" s="24"/>
      <c r="U7" s="24"/>
      <c r="V7" s="24"/>
      <c r="W7" s="24"/>
      <c r="X7" s="24"/>
      <c r="Y7" s="19"/>
      <c r="Z7" s="24"/>
      <c r="AA7" s="19"/>
      <c r="AB7" s="24"/>
      <c r="AC7" s="18"/>
    </row>
    <row r="8" spans="16:29">
      <c r="P8" s="18"/>
      <c r="Q8" s="19"/>
      <c r="R8" s="24"/>
      <c r="S8" s="19"/>
      <c r="T8" s="24"/>
      <c r="U8" s="24"/>
      <c r="V8" s="24"/>
      <c r="W8" s="24"/>
      <c r="X8" s="24"/>
      <c r="Y8" s="19"/>
      <c r="Z8" s="24"/>
      <c r="AA8" s="19"/>
      <c r="AB8" s="24"/>
      <c r="AC8" s="18"/>
    </row>
    <row r="9" ht="15.75" spans="13:29">
      <c r="M9" s="40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6:29"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</sheetData>
  <mergeCells count="1">
    <mergeCell ref="A5:A6"/>
  </mergeCells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86"/>
  <sheetViews>
    <sheetView zoomScale="70" zoomScaleNormal="70" topLeftCell="A25" workbookViewId="0">
      <selection activeCell="C30" sqref="C30:Q30"/>
    </sheetView>
  </sheetViews>
  <sheetFormatPr defaultColWidth="9" defaultRowHeight="15"/>
  <cols>
    <col min="3" max="3" width="13.75" customWidth="1"/>
    <col min="4" max="4" width="15.7333333333333" customWidth="1"/>
    <col min="5" max="5" width="12.625" customWidth="1"/>
    <col min="6" max="6" width="12.9416666666667" customWidth="1"/>
  </cols>
  <sheetData>
    <row r="1" spans="7:20"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8"/>
    </row>
    <row r="2" spans="7:20"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8"/>
    </row>
    <row r="3" spans="7:20"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8"/>
    </row>
    <row r="4" spans="7:20"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8"/>
    </row>
    <row r="5" spans="7:20"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8"/>
    </row>
    <row r="6" spans="7:20"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8"/>
    </row>
    <row r="7" spans="7:20">
      <c r="G7" s="18"/>
      <c r="H7" s="19"/>
      <c r="I7" s="24"/>
      <c r="J7" s="19"/>
      <c r="K7" s="24"/>
      <c r="L7" s="24"/>
      <c r="M7" s="24"/>
      <c r="N7" s="24"/>
      <c r="O7" s="24"/>
      <c r="P7" s="19"/>
      <c r="Q7" s="24"/>
      <c r="R7" s="19"/>
      <c r="S7" s="19"/>
      <c r="T7" s="18"/>
    </row>
    <row r="8" spans="7:20"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8"/>
    </row>
    <row r="9" spans="7:20"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8"/>
    </row>
    <row r="10" spans="7:20"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8"/>
    </row>
    <row r="11" spans="7:20">
      <c r="G11" s="18"/>
      <c r="H11" s="19"/>
      <c r="I11" s="19"/>
      <c r="J11" s="19"/>
      <c r="K11" s="19"/>
      <c r="L11" s="19"/>
      <c r="M11" s="19"/>
      <c r="N11" s="24"/>
      <c r="O11" s="24"/>
      <c r="P11" s="19"/>
      <c r="Q11" s="19"/>
      <c r="R11" s="19"/>
      <c r="S11" s="19"/>
      <c r="T11" s="18"/>
    </row>
    <row r="12" spans="7:20"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8"/>
    </row>
    <row r="13" spans="7:20">
      <c r="G13" s="18"/>
      <c r="H13" s="19"/>
      <c r="I13" s="19"/>
      <c r="J13" s="19"/>
      <c r="K13" s="19"/>
      <c r="L13" s="19"/>
      <c r="M13" s="19"/>
      <c r="N13" s="24"/>
      <c r="O13" s="19"/>
      <c r="P13" s="19"/>
      <c r="Q13" s="19"/>
      <c r="R13" s="19"/>
      <c r="S13" s="19"/>
      <c r="T13" s="18"/>
    </row>
    <row r="14" spans="7:20"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8"/>
    </row>
    <row r="15" spans="7:20">
      <c r="G15" s="18"/>
      <c r="H15" s="19"/>
      <c r="I15" s="19"/>
      <c r="J15" s="19"/>
      <c r="K15" s="19"/>
      <c r="L15" s="19"/>
      <c r="M15" s="19"/>
      <c r="N15" s="24"/>
      <c r="O15" s="19"/>
      <c r="P15" s="19"/>
      <c r="Q15" s="19"/>
      <c r="R15" s="19"/>
      <c r="S15" s="19"/>
      <c r="T15" s="18"/>
    </row>
    <row r="16" spans="7:20"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8"/>
    </row>
    <row r="17" spans="7:20">
      <c r="G17" s="18"/>
      <c r="H17" s="19"/>
      <c r="I17" s="19"/>
      <c r="J17" s="19"/>
      <c r="K17" s="19"/>
      <c r="L17" s="19"/>
      <c r="M17" s="19"/>
      <c r="N17" s="24"/>
      <c r="O17" s="19"/>
      <c r="P17" s="19"/>
      <c r="Q17" s="19"/>
      <c r="R17" s="19"/>
      <c r="S17" s="19"/>
      <c r="T17" s="18"/>
    </row>
    <row r="18" spans="7:20">
      <c r="G18" s="18"/>
      <c r="H18" s="19"/>
      <c r="I18" s="19"/>
      <c r="J18" s="19"/>
      <c r="K18" s="19"/>
      <c r="L18" s="19"/>
      <c r="M18" s="19"/>
      <c r="N18" s="24"/>
      <c r="O18" s="19"/>
      <c r="P18" s="19"/>
      <c r="Q18" s="19"/>
      <c r="R18" s="19"/>
      <c r="S18" s="19"/>
      <c r="T18" s="18"/>
    </row>
    <row r="19" spans="7:20"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7:20">
      <c r="G20" s="18"/>
      <c r="H20" s="19"/>
      <c r="I20" s="19"/>
      <c r="J20" s="19"/>
      <c r="K20" s="19"/>
      <c r="L20" s="19"/>
      <c r="M20" s="19"/>
      <c r="N20" s="24"/>
      <c r="O20" s="19"/>
      <c r="P20" s="19"/>
      <c r="Q20" s="19"/>
      <c r="R20" s="19"/>
      <c r="S20" s="19"/>
      <c r="T20" s="18"/>
    </row>
    <row r="21" spans="7:20">
      <c r="G21" s="18"/>
      <c r="H21" s="19"/>
      <c r="I21" s="19"/>
      <c r="J21" s="19"/>
      <c r="K21" s="19"/>
      <c r="L21" s="19"/>
      <c r="M21" s="19"/>
      <c r="N21" s="24"/>
      <c r="O21" s="19"/>
      <c r="P21" s="19"/>
      <c r="Q21" s="19"/>
      <c r="R21" s="19"/>
      <c r="S21" s="19"/>
      <c r="T21" s="18"/>
    </row>
    <row r="22" spans="7:20">
      <c r="G22" s="18"/>
      <c r="H22" s="19"/>
      <c r="I22" s="19"/>
      <c r="J22" s="19"/>
      <c r="K22" s="19"/>
      <c r="L22" s="19"/>
      <c r="M22" s="19"/>
      <c r="N22" s="24"/>
      <c r="O22" s="19"/>
      <c r="P22" s="19"/>
      <c r="Q22" s="19"/>
      <c r="R22" s="19"/>
      <c r="S22" s="19"/>
      <c r="T22" s="18"/>
    </row>
    <row r="23" spans="7:20">
      <c r="G23" s="18"/>
      <c r="H23" s="19"/>
      <c r="I23" s="19"/>
      <c r="J23" s="19"/>
      <c r="K23" s="19"/>
      <c r="L23" s="19"/>
      <c r="M23" s="19"/>
      <c r="N23" s="24"/>
      <c r="O23" s="19"/>
      <c r="P23" s="19"/>
      <c r="Q23" s="19"/>
      <c r="R23" s="19"/>
      <c r="S23" s="19"/>
      <c r="T23" s="18"/>
    </row>
    <row r="25" spans="2:39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</row>
    <row r="26" spans="2:39">
      <c r="B26" s="18"/>
      <c r="C26" s="18"/>
      <c r="D26" s="19"/>
      <c r="E26" s="19"/>
      <c r="F26" s="19"/>
      <c r="G26" s="19"/>
      <c r="H26" s="19"/>
      <c r="I26" s="19"/>
      <c r="J26" s="25"/>
      <c r="K26" s="19"/>
      <c r="L26" s="19"/>
      <c r="M26" s="19"/>
      <c r="N26" s="25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28"/>
      <c r="AJ26" s="28"/>
      <c r="AK26" s="28"/>
      <c r="AL26" s="28"/>
      <c r="AM26" s="28"/>
    </row>
    <row r="29" ht="15.75" spans="3:38">
      <c r="C29" s="20" t="s">
        <v>100</v>
      </c>
      <c r="D29" s="20" t="s">
        <v>101</v>
      </c>
      <c r="E29" s="20" t="s">
        <v>102</v>
      </c>
      <c r="F29" s="20" t="s">
        <v>103</v>
      </c>
      <c r="G29" s="20" t="s">
        <v>104</v>
      </c>
      <c r="H29" s="20" t="s">
        <v>105</v>
      </c>
      <c r="I29" s="20" t="s">
        <v>106</v>
      </c>
      <c r="J29" s="20" t="s">
        <v>107</v>
      </c>
      <c r="K29" s="20" t="s">
        <v>108</v>
      </c>
      <c r="L29" s="20" t="s">
        <v>109</v>
      </c>
      <c r="M29" s="20" t="s">
        <v>110</v>
      </c>
      <c r="N29" s="20" t="s">
        <v>111</v>
      </c>
      <c r="O29" s="20" t="s">
        <v>112</v>
      </c>
      <c r="P29" s="20" t="s">
        <v>113</v>
      </c>
      <c r="Q29" s="20" t="s">
        <v>114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28"/>
      <c r="AE29" s="28"/>
      <c r="AF29" s="18"/>
      <c r="AG29" s="18"/>
      <c r="AH29" s="18"/>
      <c r="AI29" s="18"/>
      <c r="AJ29" s="18"/>
      <c r="AK29" s="18"/>
      <c r="AL29" s="18"/>
    </row>
    <row r="30" ht="20" customHeight="1" spans="1:38">
      <c r="A30" s="3" t="s">
        <v>115</v>
      </c>
      <c r="C30" s="20">
        <v>335</v>
      </c>
      <c r="D30" s="20">
        <v>44</v>
      </c>
      <c r="E30" s="20">
        <v>43</v>
      </c>
      <c r="F30" s="20">
        <v>23</v>
      </c>
      <c r="G30" s="20">
        <v>33</v>
      </c>
      <c r="H30" s="20">
        <v>52</v>
      </c>
      <c r="I30" s="20">
        <v>33</v>
      </c>
      <c r="J30" s="26">
        <v>28</v>
      </c>
      <c r="K30" s="26">
        <v>32</v>
      </c>
      <c r="L30" s="26">
        <v>31</v>
      </c>
      <c r="M30" s="26">
        <v>38</v>
      </c>
      <c r="N30" s="26">
        <v>44</v>
      </c>
      <c r="O30" s="26">
        <v>31</v>
      </c>
      <c r="P30" s="26">
        <v>24</v>
      </c>
      <c r="Q30" s="26">
        <v>38</v>
      </c>
      <c r="R30" s="18"/>
      <c r="S30" s="18"/>
      <c r="T30" s="28"/>
      <c r="U30" s="28"/>
      <c r="V30" s="19"/>
      <c r="W30" s="19"/>
      <c r="X30" s="19"/>
      <c r="Y30" s="19"/>
      <c r="Z30" s="28"/>
      <c r="AA30" s="28"/>
      <c r="AB30" s="28"/>
      <c r="AC30" s="18"/>
      <c r="AD30" s="28"/>
      <c r="AE30" s="28"/>
      <c r="AF30" s="18"/>
      <c r="AG30" s="18"/>
      <c r="AH30" s="18"/>
      <c r="AI30" s="18"/>
      <c r="AJ30" s="18"/>
      <c r="AK30" s="18"/>
      <c r="AL30" s="18"/>
    </row>
    <row r="35" ht="15.75" spans="8:20">
      <c r="H35" s="21"/>
      <c r="I35" s="27" t="s">
        <v>7</v>
      </c>
      <c r="J35" s="27" t="s">
        <v>8</v>
      </c>
      <c r="K35" s="27" t="s">
        <v>9</v>
      </c>
      <c r="L35" s="27" t="s">
        <v>10</v>
      </c>
      <c r="M35" s="27" t="s">
        <v>11</v>
      </c>
      <c r="N35" s="27" t="s">
        <v>12</v>
      </c>
      <c r="O35" s="27" t="s">
        <v>13</v>
      </c>
      <c r="P35" s="27" t="s">
        <v>14</v>
      </c>
      <c r="Q35" s="27" t="s">
        <v>15</v>
      </c>
      <c r="R35" s="27" t="s">
        <v>16</v>
      </c>
      <c r="S35" s="27" t="s">
        <v>17</v>
      </c>
      <c r="T35" s="27" t="s">
        <v>18</v>
      </c>
    </row>
    <row r="36" ht="15.75" spans="8:20">
      <c r="H36" s="22" t="s">
        <v>100</v>
      </c>
      <c r="I36" s="26">
        <v>1</v>
      </c>
      <c r="J36" s="26">
        <v>0</v>
      </c>
      <c r="K36" s="26">
        <v>10</v>
      </c>
      <c r="L36" s="26">
        <v>1</v>
      </c>
      <c r="M36" s="26">
        <v>2</v>
      </c>
      <c r="N36" s="26">
        <v>2</v>
      </c>
      <c r="O36" s="26">
        <v>9</v>
      </c>
      <c r="P36" s="26">
        <v>5</v>
      </c>
      <c r="Q36" s="26">
        <v>0</v>
      </c>
      <c r="R36" s="26">
        <v>0</v>
      </c>
      <c r="S36" s="26">
        <v>0</v>
      </c>
      <c r="T36" s="26">
        <v>33</v>
      </c>
    </row>
    <row r="37" ht="15.75" spans="8:20">
      <c r="H37" s="22" t="s">
        <v>101</v>
      </c>
      <c r="I37" s="26">
        <v>0</v>
      </c>
      <c r="J37" s="26">
        <v>0</v>
      </c>
      <c r="K37" s="26">
        <v>14</v>
      </c>
      <c r="L37" s="26">
        <v>3</v>
      </c>
      <c r="M37" s="26">
        <v>6</v>
      </c>
      <c r="N37" s="26">
        <v>1</v>
      </c>
      <c r="O37" s="26">
        <v>5</v>
      </c>
      <c r="P37" s="26">
        <v>5</v>
      </c>
      <c r="Q37" s="26">
        <v>0</v>
      </c>
      <c r="R37" s="26">
        <v>10</v>
      </c>
      <c r="S37" s="26">
        <v>0</v>
      </c>
      <c r="T37" s="26">
        <v>44</v>
      </c>
    </row>
    <row r="38" ht="15.75" spans="8:20">
      <c r="H38" s="22" t="s">
        <v>102</v>
      </c>
      <c r="I38" s="26">
        <v>0</v>
      </c>
      <c r="J38" s="26">
        <v>0</v>
      </c>
      <c r="K38" s="26">
        <v>14</v>
      </c>
      <c r="L38" s="26">
        <v>6</v>
      </c>
      <c r="M38" s="26">
        <v>5</v>
      </c>
      <c r="N38" s="26">
        <v>2</v>
      </c>
      <c r="O38" s="26">
        <v>4</v>
      </c>
      <c r="P38" s="26">
        <v>1</v>
      </c>
      <c r="Q38" s="26">
        <v>0</v>
      </c>
      <c r="R38" s="26">
        <v>11</v>
      </c>
      <c r="S38" s="26">
        <v>0</v>
      </c>
      <c r="T38" s="26">
        <v>43</v>
      </c>
    </row>
    <row r="39" ht="15.75" spans="8:20">
      <c r="H39" s="22" t="s">
        <v>103</v>
      </c>
      <c r="I39" s="26">
        <v>0</v>
      </c>
      <c r="J39" s="26">
        <v>0</v>
      </c>
      <c r="K39" s="26">
        <v>4</v>
      </c>
      <c r="L39" s="26">
        <v>2</v>
      </c>
      <c r="M39" s="26">
        <v>2</v>
      </c>
      <c r="N39" s="26">
        <v>1</v>
      </c>
      <c r="O39" s="26">
        <v>6</v>
      </c>
      <c r="P39" s="26">
        <v>1</v>
      </c>
      <c r="Q39" s="26">
        <v>0</v>
      </c>
      <c r="R39" s="26">
        <v>7</v>
      </c>
      <c r="S39" s="26">
        <v>0</v>
      </c>
      <c r="T39" s="26">
        <v>23</v>
      </c>
    </row>
    <row r="40" ht="15.75" spans="8:20">
      <c r="H40" s="22" t="s">
        <v>104</v>
      </c>
      <c r="I40" s="26">
        <v>2</v>
      </c>
      <c r="J40" s="26">
        <v>0</v>
      </c>
      <c r="K40" s="26">
        <v>8</v>
      </c>
      <c r="L40" s="26">
        <v>3</v>
      </c>
      <c r="M40" s="26">
        <v>2</v>
      </c>
      <c r="N40" s="26">
        <v>1</v>
      </c>
      <c r="O40" s="26">
        <v>7</v>
      </c>
      <c r="P40" s="26">
        <v>0</v>
      </c>
      <c r="Q40" s="26">
        <v>0</v>
      </c>
      <c r="R40" s="26">
        <v>10</v>
      </c>
      <c r="S40" s="26">
        <v>0</v>
      </c>
      <c r="T40" s="26">
        <v>33</v>
      </c>
    </row>
    <row r="41" ht="15.75" spans="8:20">
      <c r="H41" s="22" t="s">
        <v>105</v>
      </c>
      <c r="I41" s="26">
        <v>0</v>
      </c>
      <c r="J41" s="26">
        <v>0</v>
      </c>
      <c r="K41" s="26">
        <v>13</v>
      </c>
      <c r="L41" s="26">
        <v>5</v>
      </c>
      <c r="M41" s="26">
        <v>1</v>
      </c>
      <c r="N41" s="26">
        <v>3</v>
      </c>
      <c r="O41" s="26">
        <v>11</v>
      </c>
      <c r="P41" s="26">
        <v>6</v>
      </c>
      <c r="Q41" s="26">
        <v>0</v>
      </c>
      <c r="R41" s="26">
        <v>13</v>
      </c>
      <c r="S41" s="26">
        <v>0</v>
      </c>
      <c r="T41" s="26">
        <v>52</v>
      </c>
    </row>
    <row r="42" ht="15.75" spans="8:20">
      <c r="H42" s="22" t="s">
        <v>106</v>
      </c>
      <c r="I42" s="26">
        <v>3</v>
      </c>
      <c r="J42" s="26">
        <v>0</v>
      </c>
      <c r="K42" s="26">
        <v>6</v>
      </c>
      <c r="L42" s="26">
        <v>3</v>
      </c>
      <c r="M42" s="26">
        <v>2</v>
      </c>
      <c r="N42" s="26">
        <v>2</v>
      </c>
      <c r="O42" s="26">
        <v>6</v>
      </c>
      <c r="P42" s="26">
        <v>7</v>
      </c>
      <c r="Q42" s="26">
        <v>0</v>
      </c>
      <c r="R42" s="26">
        <v>4</v>
      </c>
      <c r="S42" s="26">
        <v>0</v>
      </c>
      <c r="T42" s="26">
        <v>33</v>
      </c>
    </row>
    <row r="43" ht="15.75" spans="8:20">
      <c r="H43" s="22" t="s">
        <v>107</v>
      </c>
      <c r="I43" s="26">
        <v>0</v>
      </c>
      <c r="J43" s="26">
        <v>2</v>
      </c>
      <c r="K43" s="26">
        <v>7</v>
      </c>
      <c r="L43" s="26">
        <v>2</v>
      </c>
      <c r="M43" s="26">
        <v>1</v>
      </c>
      <c r="N43" s="26">
        <v>1</v>
      </c>
      <c r="O43" s="26">
        <v>9</v>
      </c>
      <c r="P43" s="26">
        <v>2</v>
      </c>
      <c r="Q43" s="26">
        <v>1</v>
      </c>
      <c r="R43" s="26">
        <v>3</v>
      </c>
      <c r="S43" s="26">
        <v>0</v>
      </c>
      <c r="T43" s="26">
        <v>28</v>
      </c>
    </row>
    <row r="44" ht="15.75" spans="8:20">
      <c r="H44" s="22" t="s">
        <v>108</v>
      </c>
      <c r="I44" s="26">
        <v>1</v>
      </c>
      <c r="J44" s="26">
        <v>0</v>
      </c>
      <c r="K44" s="26">
        <v>11</v>
      </c>
      <c r="L44" s="26">
        <v>5</v>
      </c>
      <c r="M44" s="26">
        <v>0</v>
      </c>
      <c r="N44" s="26">
        <v>0</v>
      </c>
      <c r="O44" s="26">
        <v>11</v>
      </c>
      <c r="P44" s="26">
        <v>3</v>
      </c>
      <c r="Q44" s="26">
        <v>0</v>
      </c>
      <c r="R44" s="26">
        <v>1</v>
      </c>
      <c r="S44" s="26">
        <v>0</v>
      </c>
      <c r="T44" s="26">
        <v>32</v>
      </c>
    </row>
    <row r="45" ht="15.75" spans="8:20">
      <c r="H45" s="22" t="s">
        <v>109</v>
      </c>
      <c r="I45" s="26">
        <v>0</v>
      </c>
      <c r="J45" s="26">
        <v>1</v>
      </c>
      <c r="K45" s="26">
        <v>11</v>
      </c>
      <c r="L45" s="26">
        <v>0</v>
      </c>
      <c r="M45" s="26">
        <v>0</v>
      </c>
      <c r="N45" s="26">
        <v>2</v>
      </c>
      <c r="O45" s="26">
        <v>7</v>
      </c>
      <c r="P45" s="26">
        <v>6</v>
      </c>
      <c r="Q45" s="26">
        <v>1</v>
      </c>
      <c r="R45" s="26">
        <v>3</v>
      </c>
      <c r="S45" s="26">
        <v>0</v>
      </c>
      <c r="T45" s="26">
        <v>31</v>
      </c>
    </row>
    <row r="46" ht="15.75" spans="8:20">
      <c r="H46" s="22" t="s">
        <v>110</v>
      </c>
      <c r="I46" s="26">
        <v>1</v>
      </c>
      <c r="J46" s="26">
        <v>0</v>
      </c>
      <c r="K46" s="26">
        <v>12</v>
      </c>
      <c r="L46" s="26">
        <v>2</v>
      </c>
      <c r="M46" s="26">
        <v>3</v>
      </c>
      <c r="N46" s="26">
        <v>2</v>
      </c>
      <c r="O46" s="26">
        <v>5</v>
      </c>
      <c r="P46" s="26">
        <v>3</v>
      </c>
      <c r="Q46" s="26">
        <v>1</v>
      </c>
      <c r="R46" s="26">
        <v>9</v>
      </c>
      <c r="S46" s="26">
        <v>0</v>
      </c>
      <c r="T46" s="26">
        <v>38</v>
      </c>
    </row>
    <row r="47" ht="15.75" spans="8:20">
      <c r="H47" s="22" t="s">
        <v>111</v>
      </c>
      <c r="I47" s="26">
        <v>2</v>
      </c>
      <c r="J47" s="26">
        <v>0</v>
      </c>
      <c r="K47" s="26">
        <v>10</v>
      </c>
      <c r="L47" s="26">
        <v>6</v>
      </c>
      <c r="M47" s="26">
        <v>2</v>
      </c>
      <c r="N47" s="26">
        <v>2</v>
      </c>
      <c r="O47" s="26">
        <v>2</v>
      </c>
      <c r="P47" s="26">
        <v>8</v>
      </c>
      <c r="Q47" s="26">
        <v>0</v>
      </c>
      <c r="R47" s="26">
        <v>12</v>
      </c>
      <c r="S47" s="26">
        <v>0</v>
      </c>
      <c r="T47" s="26">
        <v>44</v>
      </c>
    </row>
    <row r="48" ht="15.75" spans="8:20">
      <c r="H48" s="22" t="s">
        <v>112</v>
      </c>
      <c r="I48" s="26">
        <v>1</v>
      </c>
      <c r="J48" s="26">
        <v>0</v>
      </c>
      <c r="K48" s="26">
        <v>5</v>
      </c>
      <c r="L48" s="26">
        <v>2</v>
      </c>
      <c r="M48" s="26">
        <v>5</v>
      </c>
      <c r="N48" s="26">
        <v>0</v>
      </c>
      <c r="O48" s="26">
        <v>11</v>
      </c>
      <c r="P48" s="26">
        <v>6</v>
      </c>
      <c r="Q48" s="26">
        <v>1</v>
      </c>
      <c r="R48" s="26">
        <v>0</v>
      </c>
      <c r="S48" s="26">
        <v>0</v>
      </c>
      <c r="T48" s="26">
        <v>31</v>
      </c>
    </row>
    <row r="49" ht="15.75" spans="8:20">
      <c r="H49" s="22" t="s">
        <v>113</v>
      </c>
      <c r="I49" s="26">
        <v>1</v>
      </c>
      <c r="J49" s="26">
        <v>0</v>
      </c>
      <c r="K49" s="26">
        <v>4</v>
      </c>
      <c r="L49" s="26">
        <v>4</v>
      </c>
      <c r="M49" s="26">
        <v>1</v>
      </c>
      <c r="N49" s="26">
        <v>3</v>
      </c>
      <c r="O49" s="26">
        <v>4</v>
      </c>
      <c r="P49" s="26">
        <v>5</v>
      </c>
      <c r="Q49" s="26">
        <v>0</v>
      </c>
      <c r="R49" s="26">
        <v>2</v>
      </c>
      <c r="S49" s="26">
        <v>0</v>
      </c>
      <c r="T49" s="26">
        <v>24</v>
      </c>
    </row>
    <row r="50" ht="15.75" spans="8:20">
      <c r="H50" s="22" t="s">
        <v>114</v>
      </c>
      <c r="I50" s="26">
        <v>2</v>
      </c>
      <c r="J50" s="26">
        <v>0</v>
      </c>
      <c r="K50" s="26">
        <v>8</v>
      </c>
      <c r="L50" s="26">
        <v>4</v>
      </c>
      <c r="M50" s="26">
        <v>3</v>
      </c>
      <c r="N50" s="26">
        <v>3</v>
      </c>
      <c r="O50" s="26">
        <v>6</v>
      </c>
      <c r="P50" s="26">
        <v>5</v>
      </c>
      <c r="Q50" s="26">
        <v>0</v>
      </c>
      <c r="R50" s="26">
        <v>7</v>
      </c>
      <c r="S50" s="26">
        <v>0</v>
      </c>
      <c r="T50" s="26">
        <v>38</v>
      </c>
    </row>
    <row r="52" spans="8:20"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8:20"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8:20">
      <c r="H54" s="1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8:20">
      <c r="H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8:20">
      <c r="H56" s="18"/>
      <c r="I56" s="19"/>
      <c r="J56" s="19"/>
      <c r="K56" s="19"/>
      <c r="L56" s="24"/>
      <c r="M56" s="24"/>
      <c r="N56" s="24"/>
      <c r="O56" s="24"/>
      <c r="P56" s="24"/>
      <c r="Q56" s="19"/>
      <c r="R56" s="24"/>
      <c r="S56" s="19"/>
      <c r="T56" s="24"/>
    </row>
    <row r="57" spans="8:20">
      <c r="H57" s="18"/>
      <c r="I57" s="19"/>
      <c r="J57" s="24"/>
      <c r="K57" s="19"/>
      <c r="L57" s="24"/>
      <c r="M57" s="24"/>
      <c r="N57" s="24"/>
      <c r="O57" s="24"/>
      <c r="P57" s="24"/>
      <c r="Q57" s="19"/>
      <c r="R57" s="24"/>
      <c r="S57" s="19"/>
      <c r="T57" s="24"/>
    </row>
    <row r="58" spans="8:20">
      <c r="H58" s="18"/>
      <c r="I58" s="19"/>
      <c r="J58" s="19"/>
      <c r="K58" s="19"/>
      <c r="L58" s="19"/>
      <c r="M58" s="19"/>
      <c r="N58" s="19"/>
      <c r="O58" s="24"/>
      <c r="P58" s="19"/>
      <c r="Q58" s="19"/>
      <c r="R58" s="19"/>
      <c r="S58" s="19"/>
      <c r="T58" s="19"/>
    </row>
    <row r="59" spans="8:20">
      <c r="H59" s="18"/>
      <c r="I59" s="19"/>
      <c r="J59" s="19"/>
      <c r="K59" s="19"/>
      <c r="L59" s="19"/>
      <c r="M59" s="19"/>
      <c r="N59" s="19"/>
      <c r="O59" s="24"/>
      <c r="P59" s="19"/>
      <c r="Q59" s="19"/>
      <c r="R59" s="19"/>
      <c r="S59" s="19"/>
      <c r="T59" s="19"/>
    </row>
    <row r="60" spans="8:20">
      <c r="H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8:20">
      <c r="H61" s="2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8:20">
      <c r="H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8:20">
      <c r="H63" s="1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8:20">
      <c r="H64" s="1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8:20">
      <c r="H65" s="18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8:20">
      <c r="H66" s="18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8:20">
      <c r="H67" s="18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8:20">
      <c r="H68" s="18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8:20">
      <c r="H69" s="18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8:20">
      <c r="H70" s="18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8:20">
      <c r="H71" s="18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8:20">
      <c r="H72" s="18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8:20">
      <c r="H73" s="18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8:20">
      <c r="H74" s="18"/>
      <c r="I74" s="29"/>
      <c r="J74" s="29"/>
      <c r="K74" s="29"/>
      <c r="L74" s="29"/>
      <c r="M74" s="29"/>
      <c r="N74" s="29"/>
      <c r="O74" s="29"/>
      <c r="P74" s="29"/>
      <c r="Q74" s="29"/>
      <c r="R74" s="30"/>
      <c r="S74" s="29"/>
      <c r="T74" s="29"/>
    </row>
    <row r="75" spans="8:20">
      <c r="H75" s="18"/>
      <c r="I75" s="29"/>
      <c r="J75" s="29"/>
      <c r="K75" s="29"/>
      <c r="L75" s="29"/>
      <c r="M75" s="29"/>
      <c r="N75" s="29"/>
      <c r="O75" s="29"/>
      <c r="P75" s="29"/>
      <c r="Q75" s="29"/>
      <c r="R75" s="30"/>
      <c r="S75" s="29"/>
      <c r="T75" s="29"/>
    </row>
    <row r="76" spans="8:20">
      <c r="H76" s="18"/>
      <c r="I76" s="29"/>
      <c r="J76" s="29"/>
      <c r="K76" s="29"/>
      <c r="L76" s="29"/>
      <c r="M76" s="29"/>
      <c r="N76" s="29"/>
      <c r="O76" s="29"/>
      <c r="P76" s="29"/>
      <c r="Q76" s="29"/>
      <c r="R76" s="30"/>
      <c r="S76" s="29"/>
      <c r="T76" s="29"/>
    </row>
    <row r="77" spans="8:20">
      <c r="H77" s="18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8:20">
      <c r="H78" s="18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8:20">
      <c r="H79" s="18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8:20">
      <c r="H80" s="18"/>
      <c r="I80" s="29"/>
      <c r="J80" s="29"/>
      <c r="K80" s="29"/>
      <c r="L80" s="29"/>
      <c r="M80" s="29"/>
      <c r="N80" s="29"/>
      <c r="O80" s="29"/>
      <c r="P80" s="29"/>
      <c r="Q80" s="29"/>
      <c r="R80" s="30"/>
      <c r="S80" s="29"/>
      <c r="T80" s="29"/>
    </row>
    <row r="81" spans="8:20">
      <c r="H81" s="18"/>
      <c r="I81" s="29"/>
      <c r="J81" s="29"/>
      <c r="K81" s="29"/>
      <c r="L81" s="29"/>
      <c r="M81" s="29"/>
      <c r="N81" s="29"/>
      <c r="O81" s="29"/>
      <c r="P81" s="29"/>
      <c r="Q81" s="29"/>
      <c r="R81" s="30"/>
      <c r="S81" s="29"/>
      <c r="T81" s="29"/>
    </row>
    <row r="82" spans="8:20">
      <c r="H82" s="18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8:20">
      <c r="H83" s="18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8:20">
      <c r="H84" s="18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8:20">
      <c r="H85" s="18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8:20">
      <c r="H86" s="18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</sheetData>
  <mergeCells count="1">
    <mergeCell ref="A30:B30"/>
  </mergeCells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27"/>
  <sheetViews>
    <sheetView workbookViewId="0">
      <selection activeCell="A1" sqref="A1:A3"/>
    </sheetView>
  </sheetViews>
  <sheetFormatPr defaultColWidth="9" defaultRowHeight="15"/>
  <cols>
    <col min="1" max="1" width="21.25" customWidth="1"/>
    <col min="2" max="2" width="11.125" customWidth="1"/>
    <col min="5" max="5" width="9.25"/>
  </cols>
  <sheetData>
    <row r="1" customHeight="1" spans="1:14">
      <c r="A1" s="3" t="s">
        <v>0</v>
      </c>
      <c r="B1" s="4" t="s">
        <v>1</v>
      </c>
      <c r="C1" s="4" t="s">
        <v>2</v>
      </c>
      <c r="D1" s="4"/>
      <c r="E1" s="4"/>
      <c r="F1" s="4"/>
      <c r="G1" s="4" t="s">
        <v>3</v>
      </c>
      <c r="H1" s="4"/>
      <c r="I1" s="4"/>
      <c r="J1" s="4"/>
      <c r="K1" s="4" t="s">
        <v>4</v>
      </c>
      <c r="L1" s="4"/>
      <c r="M1" s="4" t="s">
        <v>5</v>
      </c>
      <c r="N1" s="16"/>
    </row>
    <row r="2" ht="15.75" spans="1:14">
      <c r="A2" s="3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</row>
    <row r="3" ht="15.75" spans="1:14">
      <c r="A3" s="3"/>
      <c r="B3" s="6" t="s">
        <v>23</v>
      </c>
      <c r="C3" s="7">
        <f>C6-D6</f>
        <v>0</v>
      </c>
      <c r="D3" s="8">
        <f>COUNTIFS(V$12:V$9959,"*接触网*")</f>
        <v>0</v>
      </c>
      <c r="E3" s="7">
        <f>COUNTIFS(V$12:V$9959,"*低压供电*")+COUNTIFS(V$12:V$9959,"*给排水*")+COUNTIFS(V$12:V$9959,"*空调*")</f>
        <v>0</v>
      </c>
      <c r="F3" s="7">
        <f>COUNTIFS(V$12:V$9959,"*PSD*")</f>
        <v>0</v>
      </c>
      <c r="G3" s="7">
        <f>COUNTIFS(V$12:V$9959,"*通信*")</f>
        <v>0</v>
      </c>
      <c r="H3" s="7">
        <f>G6-H6</f>
        <v>0</v>
      </c>
      <c r="I3" s="7">
        <f>COUNTIFS(V$12:V$9959,"*信号*")</f>
        <v>0</v>
      </c>
      <c r="J3" s="7">
        <f>COUNTIFS(V$12:V$9959,"*AFC*")</f>
        <v>0</v>
      </c>
      <c r="K3" s="7">
        <f>COUNTIFS(V$12:V$9959,"*轨道*")</f>
        <v>0</v>
      </c>
      <c r="L3" s="7">
        <f>COUNTIFS(V$12:V$9959,"*土建*")</f>
        <v>0</v>
      </c>
      <c r="M3" s="7">
        <f>COUNTIFS(V$12:V$9999,"*工程车*")</f>
        <v>0</v>
      </c>
      <c r="N3" s="7">
        <f>SUM(C3:M3)</f>
        <v>0</v>
      </c>
    </row>
    <row r="5" ht="38" customHeight="1" spans="1:10">
      <c r="A5" s="9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</row>
    <row r="6" spans="3:10">
      <c r="C6" s="11">
        <f>COUNTIFS(V$12:V$9959,"*供电*")</f>
        <v>0</v>
      </c>
      <c r="D6" s="11">
        <f>COUNTIFS(V$12:V$9959,"*低压供电*")</f>
        <v>0</v>
      </c>
      <c r="E6" s="11">
        <f>COUNTIFS(V$12:V$9959,"*供电*",H$12:H$9959,"*派工*")</f>
        <v>0</v>
      </c>
      <c r="F6" s="11">
        <f>COUNTIFS(V$12:V$9959,"*低压供电*",H$12:H$9959,"*派工*")</f>
        <v>0</v>
      </c>
      <c r="G6" s="11">
        <f>COUNTIFS(V$12:V$9959,"*综合监控*")</f>
        <v>0</v>
      </c>
      <c r="H6" s="11">
        <f>COUNTIFS(W$12:W$9959,"*FAS*")</f>
        <v>0</v>
      </c>
      <c r="I6" s="11">
        <f>COUNTIFS(V$12:V$9959,"*综合监控*",H$12:H$9959,"*派工*")</f>
        <v>0</v>
      </c>
      <c r="J6" s="11">
        <f>COUNTIFS(W$12:W$9959,"*FAS*",H$12:H$9959,"*派工*")</f>
        <v>0</v>
      </c>
    </row>
    <row r="9" ht="15.75"/>
    <row r="10" s="1" customFormat="1" ht="15.75" spans="1:18">
      <c r="A10" s="12" t="s">
        <v>116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7"/>
    </row>
    <row r="11" s="2" customFormat="1" ht="12.5" spans="1:31">
      <c r="A11" s="14" t="s">
        <v>34</v>
      </c>
      <c r="B11" s="14" t="s">
        <v>35</v>
      </c>
      <c r="C11" s="14" t="s">
        <v>36</v>
      </c>
      <c r="D11" s="14" t="s">
        <v>37</v>
      </c>
      <c r="E11" s="14" t="s">
        <v>38</v>
      </c>
      <c r="F11" s="14" t="s">
        <v>39</v>
      </c>
      <c r="G11" s="14" t="s">
        <v>40</v>
      </c>
      <c r="H11" s="14" t="s">
        <v>41</v>
      </c>
      <c r="I11" s="14" t="s">
        <v>42</v>
      </c>
      <c r="J11" s="14" t="s">
        <v>43</v>
      </c>
      <c r="K11" s="14" t="s">
        <v>44</v>
      </c>
      <c r="L11" s="14" t="s">
        <v>45</v>
      </c>
      <c r="M11" s="14" t="s">
        <v>46</v>
      </c>
      <c r="N11" s="14" t="s">
        <v>47</v>
      </c>
      <c r="O11" s="14" t="s">
        <v>48</v>
      </c>
      <c r="P11" s="14" t="s">
        <v>49</v>
      </c>
      <c r="Q11" s="14" t="s">
        <v>50</v>
      </c>
      <c r="R11" s="14" t="s">
        <v>51</v>
      </c>
      <c r="S11" s="14" t="s">
        <v>52</v>
      </c>
      <c r="T11" s="14" t="s">
        <v>53</v>
      </c>
      <c r="U11" s="14" t="s">
        <v>54</v>
      </c>
      <c r="V11" s="14" t="s">
        <v>6</v>
      </c>
      <c r="W11" s="14" t="s">
        <v>55</v>
      </c>
      <c r="X11" s="14" t="s">
        <v>56</v>
      </c>
      <c r="Y11" s="14" t="s">
        <v>57</v>
      </c>
      <c r="Z11" s="14" t="s">
        <v>58</v>
      </c>
      <c r="AA11" s="14" t="s">
        <v>59</v>
      </c>
      <c r="AB11" s="14" t="s">
        <v>60</v>
      </c>
      <c r="AC11" s="14" t="s">
        <v>61</v>
      </c>
      <c r="AD11" s="14" t="s">
        <v>62</v>
      </c>
      <c r="AE11" s="14" t="s">
        <v>63</v>
      </c>
    </row>
    <row r="12" s="2" customFormat="1" ht="30" spans="1:31">
      <c r="A12" s="15" t="s">
        <v>64</v>
      </c>
      <c r="B12" s="15" t="s">
        <v>65</v>
      </c>
      <c r="C12" s="15" t="s">
        <v>66</v>
      </c>
      <c r="D12" s="15" t="s">
        <v>67</v>
      </c>
      <c r="E12" s="15" t="s">
        <v>68</v>
      </c>
      <c r="F12" s="15" t="s">
        <v>69</v>
      </c>
      <c r="G12" s="15" t="s">
        <v>70</v>
      </c>
      <c r="H12" s="15" t="s">
        <v>71</v>
      </c>
      <c r="I12" s="15" t="s">
        <v>72</v>
      </c>
      <c r="J12" s="15" t="s">
        <v>73</v>
      </c>
      <c r="K12" s="15" t="s">
        <v>74</v>
      </c>
      <c r="L12" s="15" t="s">
        <v>75</v>
      </c>
      <c r="M12" s="15" t="s">
        <v>76</v>
      </c>
      <c r="N12" s="15" t="s">
        <v>77</v>
      </c>
      <c r="O12" s="15" t="s">
        <v>78</v>
      </c>
      <c r="P12" s="15" t="s">
        <v>79</v>
      </c>
      <c r="Q12" s="15" t="s">
        <v>80</v>
      </c>
      <c r="R12" s="15" t="s">
        <v>81</v>
      </c>
      <c r="S12" s="15" t="s">
        <v>82</v>
      </c>
      <c r="T12" s="15" t="s">
        <v>83</v>
      </c>
      <c r="U12" s="15" t="s">
        <v>84</v>
      </c>
      <c r="V12" s="15" t="s">
        <v>85</v>
      </c>
      <c r="W12" s="15" t="s">
        <v>86</v>
      </c>
      <c r="X12" s="15" t="s">
        <v>87</v>
      </c>
      <c r="Y12" s="15" t="s">
        <v>88</v>
      </c>
      <c r="Z12" s="15" t="s">
        <v>89</v>
      </c>
      <c r="AA12" s="15" t="s">
        <v>90</v>
      </c>
      <c r="AB12" s="15" t="s">
        <v>91</v>
      </c>
      <c r="AC12" s="15" t="s">
        <v>92</v>
      </c>
      <c r="AD12" s="15" t="s">
        <v>93</v>
      </c>
      <c r="AE12" s="15" t="s">
        <v>94</v>
      </c>
    </row>
    <row r="13" s="2" customFormat="1" ht="12.5" spans="1:3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="2" customFormat="1" ht="12.5" spans="1:3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="2" customFormat="1" ht="12.5" spans="1:3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="2" customFormat="1" ht="12.5" spans="1:3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="2" customFormat="1" ht="12.5" spans="1:3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="2" customFormat="1" ht="12.5" spans="1:3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="2" customFormat="1" ht="12.5" spans="1:3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="2" customFormat="1" ht="12.5" spans="1:3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="2" customFormat="1" ht="12.5" spans="1:3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="2" customFormat="1" ht="12.5" spans="1:3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="2" customFormat="1" ht="12.5" spans="1:3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="2" customFormat="1" ht="12.5" spans="1:3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="2" customFormat="1" ht="12.5" spans="1:3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="2" customFormat="1" ht="12.5" spans="1:3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="2" customFormat="1" ht="12.5" spans="1:3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="2" customFormat="1" ht="12.5" spans="1:3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="2" customFormat="1" ht="12.5" spans="1:3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="2" customFormat="1" ht="12.5" spans="1:3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="2" customFormat="1" ht="12.5" spans="1: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="2" customFormat="1" ht="12.5" spans="1:3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="2" customFormat="1" ht="12.5" spans="1:3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="2" customFormat="1" ht="12.5" spans="1:3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="2" customFormat="1" ht="12.5" spans="1:3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="2" customFormat="1" ht="12.5" spans="1:3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="2" customFormat="1" ht="12.5" spans="1:3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="2" customFormat="1" ht="12.5" spans="1:3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="2" customFormat="1" ht="12.5" spans="1:3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="2" customFormat="1" ht="12.5" spans="1:3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="2" customFormat="1" ht="12.5" spans="1:3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="2" customFormat="1" ht="12.5" spans="1:3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="2" customFormat="1" ht="12.5" spans="1:3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="2" customFormat="1" ht="12.5" spans="1:3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="2" customFormat="1" ht="12.5" spans="1:3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="2" customFormat="1" ht="12.5" spans="1:3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="2" customFormat="1" ht="12.5" spans="1:3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="2" customFormat="1" ht="12.5" spans="1:3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="2" customFormat="1" ht="12.5" spans="1:3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 s="2" customFormat="1" ht="12.5" spans="1:3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 s="2" customFormat="1" ht="12.5" spans="1:3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="2" customFormat="1" ht="12.5" spans="1:3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="2" customFormat="1" ht="12.5" spans="1:3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="2" customFormat="1" ht="12.5" spans="1:3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 s="2" customFormat="1" ht="12.5" spans="1:3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 s="2" customFormat="1" ht="12.5" spans="1:3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 s="2" customFormat="1" ht="12.5" spans="1:3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 s="2" customFormat="1" ht="12.5" spans="1:3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 s="2" customFormat="1" ht="12.5" spans="1:3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 s="2" customFormat="1" ht="12.5" spans="1:3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="2" customFormat="1" ht="12.5" spans="1:3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 s="2" customFormat="1" ht="12.5" spans="1:3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="2" customFormat="1" ht="12.5" spans="1:3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="2" customFormat="1" ht="12.5" spans="1:3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="2" customFormat="1" ht="12.5" spans="1:3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="2" customFormat="1" ht="12.5" spans="1:3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="2" customFormat="1" ht="12.5" spans="1:3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="2" customFormat="1" ht="12.5" spans="1:3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s="2" customFormat="1" ht="12.5" spans="1:3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 s="2" customFormat="1" ht="12.5" spans="1:3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="2" customFormat="1" ht="12.5" spans="1:3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="2" customFormat="1" ht="12.5" spans="1:3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="2" customFormat="1" ht="12.5" spans="1:3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="2" customFormat="1" ht="12.5" spans="1:3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="2" customFormat="1" ht="12.5" spans="1:3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="2" customFormat="1" ht="12.5" spans="1:3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 s="2" customFormat="1" ht="12.5" spans="1:3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 s="2" customFormat="1" ht="12.5" spans="1:3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 s="2" customFormat="1" ht="12.5" spans="1:3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 s="2" customFormat="1" ht="12.5" spans="1:3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 s="2" customFormat="1" ht="12.5" spans="1:3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 s="2" customFormat="1" ht="12.5" spans="1:3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 s="2" customFormat="1" ht="12.5" spans="1:3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 s="2" customFormat="1" ht="12.5" spans="1:3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 s="2" customFormat="1" ht="12.5" spans="1:3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 s="2" customFormat="1" ht="12.5" spans="1:3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 s="2" customFormat="1" ht="12.5" spans="1:3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 s="2" customFormat="1" ht="12.5" spans="1:3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 s="2" customFormat="1" ht="12.5" spans="1:3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 s="2" customFormat="1" ht="12.5" spans="1:3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 s="2" customFormat="1" ht="12.5" spans="1:3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 s="2" customFormat="1" ht="12.5" spans="1:3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 s="2" customFormat="1" ht="12.5" spans="1:3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 s="2" customFormat="1" ht="12.5" spans="1:3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 s="2" customFormat="1" ht="12.5" spans="1:3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s="2" customFormat="1" ht="12.5" spans="1:3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s="2" customFormat="1" ht="12.5" spans="1:3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="2" customFormat="1" ht="12.5" spans="1:3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="2" customFormat="1" ht="12.5" spans="1:3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="2" customFormat="1" ht="12.5" spans="1:3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s="2" customFormat="1" ht="12.5" spans="1:3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 s="2" customFormat="1" ht="12.5" spans="1:3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 s="2" customFormat="1" ht="12.5" spans="1:3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="2" customFormat="1" ht="12.5" spans="1:3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="2" customFormat="1" ht="12.5" spans="1:3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="2" customFormat="1" ht="12.5" spans="1:3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="2" customFormat="1" ht="12.5" spans="1:3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 s="2" customFormat="1" ht="12.5" spans="1:3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 s="2" customFormat="1" ht="12.5" spans="1:3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 s="2" customFormat="1" ht="12.5" spans="1:3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 s="2" customFormat="1" ht="12.5" spans="1:3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 s="2" customFormat="1" ht="12.5" spans="1:3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 s="2" customFormat="1" ht="12.5" spans="1:3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 s="2" customFormat="1" ht="12.5" spans="1:3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 s="2" customFormat="1" ht="12.5" spans="1:3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 s="2" customFormat="1" ht="12.5" spans="1:3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 s="2" customFormat="1" ht="12.5" spans="1:3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 s="2" customFormat="1" ht="12.5" spans="1:3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 s="2" customFormat="1" ht="12.5" spans="1:3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 s="2" customFormat="1" ht="12.5" spans="1:3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 s="2" customFormat="1" ht="12.5" spans="1:3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 s="2" customFormat="1" ht="12.5" spans="1:3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s="2" customFormat="1" ht="12.5" spans="1:3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 s="2" customFormat="1" ht="12.5" spans="1:3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s="2" customFormat="1" ht="12.5" spans="1:3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 s="2" customFormat="1" ht="12.5" spans="1:3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s="2" customFormat="1" ht="12.5" spans="1:3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s="2" customFormat="1" ht="12.5" spans="1:3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s="2" customFormat="1" ht="12.5" spans="1:3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 s="2" customFormat="1" ht="12.5" spans="1:3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 s="2" customFormat="1" ht="12.5" spans="1: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 s="2" customFormat="1" ht="12.5" spans="1:3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 s="2" customFormat="1" ht="12.5" spans="1:3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 s="2" customFormat="1" ht="12.5" spans="1:3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s="2" customFormat="1" ht="12.5" spans="1:3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 s="2" customFormat="1" ht="12.5" spans="1:3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="2" customFormat="1" ht="12.5" spans="1:3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 s="2" customFormat="1" ht="12.5" spans="1:3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 s="2" customFormat="1" ht="12.5" spans="1:3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 s="2" customFormat="1" ht="12.5" spans="1:3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 s="2" customFormat="1" ht="12.5" spans="1:3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 s="2" customFormat="1" ht="12.5" spans="1:3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 s="2" customFormat="1" ht="12.5" spans="1:3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 s="2" customFormat="1" ht="12.5" spans="1:3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 s="2" customFormat="1" ht="12.5" spans="1:3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 s="2" customFormat="1" ht="12.5" spans="1:3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 s="2" customFormat="1" ht="12.5" spans="1:3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 s="2" customFormat="1" ht="12.5" spans="1:3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 s="2" customFormat="1" ht="12.5" spans="1:3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 s="2" customFormat="1" ht="12.5" spans="1:3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 s="2" customFormat="1" ht="12.5" spans="1:3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 s="2" customFormat="1" ht="12.5" spans="1:3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 s="2" customFormat="1" ht="12.5" spans="1:3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 s="2" customFormat="1" ht="12.5" spans="1:3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 s="2" customFormat="1" ht="12.5" spans="1:3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 s="2" customFormat="1" ht="12.5" spans="1:3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 s="2" customFormat="1" ht="12.5" spans="1:3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 s="2" customFormat="1" ht="12.5" spans="1:3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 s="2" customFormat="1" ht="12.5" spans="1:3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 s="2" customFormat="1" ht="12.5" spans="1:3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 s="2" customFormat="1" ht="12.5" spans="1:3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 s="2" customFormat="1" ht="12.5" spans="1:3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 s="2" customFormat="1" ht="12.5" spans="1:3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 s="2" customFormat="1" ht="12.5" spans="1:3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 s="2" customFormat="1" ht="12.5" spans="1:3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 s="2" customFormat="1" ht="12.5" spans="1:3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 s="2" customFormat="1" ht="12.5" spans="1:3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 s="2" customFormat="1" ht="12.5" spans="1:3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 s="2" customFormat="1" ht="12.5" spans="1:3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 s="2" customFormat="1" ht="12.5" spans="1:3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 s="2" customFormat="1" ht="12.5" spans="1:3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 s="2" customFormat="1" ht="12.5" spans="1:3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 s="2" customFormat="1" ht="12.5" spans="1:3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 s="2" customFormat="1" ht="12.5" spans="1:3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 s="2" customFormat="1" ht="12.5" spans="1:3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 s="2" customFormat="1" ht="12.5" spans="1:3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 s="2" customFormat="1" ht="12.5" spans="1:3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 s="2" customFormat="1" ht="12.5" spans="1:3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 s="2" customFormat="1" ht="12.5" spans="1:3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 s="2" customFormat="1" ht="12.5" spans="1:3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 s="2" customFormat="1" ht="12.5" spans="1:3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 s="2" customFormat="1" ht="12.5" spans="1:3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 s="2" customFormat="1" ht="12.5" spans="1:3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 s="2" customFormat="1" ht="12.5" spans="1:3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 s="2" customFormat="1" ht="12.5" spans="1:3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 s="2" customFormat="1" ht="12.5" spans="1:3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 s="2" customFormat="1" ht="12.5" spans="1:3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 s="2" customFormat="1" ht="12.5" spans="1:3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 s="2" customFormat="1" ht="12.5" spans="1:3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 s="2" customFormat="1" ht="12.5" spans="1:3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 s="2" customFormat="1" ht="12.5" spans="1:3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 s="2" customFormat="1" ht="12.5" spans="1:3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 s="2" customFormat="1" ht="12.5" spans="1:3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 s="2" customFormat="1" ht="12.5" spans="1:3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 s="2" customFormat="1" ht="12.5" spans="1:3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 s="2" customFormat="1" ht="12.5" spans="1:3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 s="2" customFormat="1" ht="12.5" spans="1:3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 s="2" customFormat="1" ht="12.5" spans="1:3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 s="2" customFormat="1" ht="12.5" spans="1:3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 s="2" customFormat="1" ht="12.5" spans="1:3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 s="2" customFormat="1" ht="12.5" spans="1:3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 s="2" customFormat="1" ht="12.5" spans="1:3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 s="2" customFormat="1" ht="12.5" spans="1:3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 s="2" customFormat="1" ht="12.5" spans="1:3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 s="2" customFormat="1" ht="12.5" spans="1:3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 s="2" customFormat="1" ht="12.5" spans="1:3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 s="2" customFormat="1" ht="12.5" spans="1:3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 s="2" customFormat="1" ht="12.5" spans="1:3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 s="2" customFormat="1" ht="12.5" spans="1:3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 s="2" customFormat="1" ht="12.5" spans="1:3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 s="2" customFormat="1" ht="12.5" spans="1:3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 s="2" customFormat="1" ht="12.5" spans="1:3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 s="2" customFormat="1" ht="12.5" spans="1:3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 s="2" customFormat="1" ht="12.5" spans="1:3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 s="2" customFormat="1" ht="12.5" spans="1:3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 s="2" customFormat="1" ht="12.5" spans="1:3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 s="2" customFormat="1" ht="12.5" spans="1:3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 s="2" customFormat="1" ht="12.5" spans="1:3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 s="2" customFormat="1" ht="12.5" spans="1:3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 s="2" customFormat="1" ht="12.5" spans="1:3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 s="2" customFormat="1" ht="12.5" spans="1:3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 s="2" customFormat="1" ht="12.5" spans="1:3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 s="2" customFormat="1" ht="12.5" spans="1:3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 s="2" customFormat="1" ht="12.5" spans="1:3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 s="2" customFormat="1" ht="12.5" spans="1:3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 s="2" customFormat="1" ht="12.5" spans="1:3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 s="2" customFormat="1" ht="12.5" spans="1:3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 s="2" customFormat="1" ht="12.5" spans="1:3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 s="2" customFormat="1" ht="12.5" spans="1:3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 s="2" customFormat="1" ht="12.5" spans="1:3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 s="2" customFormat="1" ht="12.5" spans="1: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 s="2" customFormat="1" ht="12.5" spans="1:3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 s="2" customFormat="1" ht="12.5" spans="1:3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 s="2" customFormat="1" ht="12.5" spans="1:3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 s="2" customFormat="1" ht="12.5" spans="1:3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 s="2" customFormat="1" ht="12.5" spans="1:3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 s="2" customFormat="1" ht="12.5" spans="1:3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 s="2" customFormat="1" ht="12.5" spans="1:3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 s="2" customFormat="1" ht="12.5" spans="1:3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 s="2" customFormat="1" ht="12.5" spans="1:3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 s="2" customFormat="1" ht="12.5" spans="1:3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 s="2" customFormat="1" ht="12.5" spans="1:3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 s="2" customFormat="1" ht="12.5" spans="1:3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 s="2" customFormat="1" ht="12.5" spans="1:3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 s="2" customFormat="1" ht="12.5" spans="1:3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 s="2" customFormat="1" ht="12.5" spans="1:3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 s="2" customFormat="1" ht="12.5" spans="1:3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 s="2" customFormat="1" ht="12.5" spans="1:3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 s="2" customFormat="1" ht="12.5" spans="1:3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 s="2" customFormat="1" ht="12.5" spans="1:3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 s="2" customFormat="1" ht="12.5" spans="1:3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 s="2" customFormat="1" ht="12.5" spans="1:3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 s="2" customFormat="1" ht="12.5" spans="1:3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 s="2" customFormat="1" ht="12.5" spans="1:3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 s="2" customFormat="1" ht="12.5" spans="1:3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 s="2" customFormat="1" ht="12.5" spans="1:3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 s="2" customFormat="1" ht="12.5" spans="1:3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 s="2" customFormat="1" ht="12.5" spans="1:3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 s="2" customFormat="1" ht="12.5" spans="1:3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 s="2" customFormat="1" ht="12.5" spans="1:3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 s="2" customFormat="1" ht="12.5" spans="1:3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 s="2" customFormat="1" ht="12.5" spans="1:3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 s="2" customFormat="1" ht="12.5" spans="1:3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 s="2" customFormat="1" ht="12.5" spans="1:3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 s="2" customFormat="1" ht="12.5" spans="1:3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 s="2" customFormat="1" ht="12.5" spans="1:3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 s="2" customFormat="1" ht="12.5" spans="1:3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 s="2" customFormat="1" ht="12.5" spans="1:3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 s="2" customFormat="1" ht="12.5" spans="1:3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 s="2" customFormat="1" ht="12.5" spans="1:3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 s="2" customFormat="1" ht="12.5" spans="1:3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 s="2" customFormat="1" ht="12.5" spans="1:3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 s="2" customFormat="1" ht="12.5" spans="1:3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 s="2" customFormat="1" ht="12.5" spans="1:3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 s="2" customFormat="1" ht="12.5" spans="1:3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 s="2" customFormat="1" ht="12.5" spans="1:3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 s="2" customFormat="1" ht="12.5" spans="1:3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 s="2" customFormat="1" ht="12.5" spans="1:3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 s="2" customFormat="1" ht="12.5" spans="1:3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 s="2" customFormat="1" ht="12.5" spans="1:3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 s="2" customFormat="1" ht="12.5" spans="1:3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 s="2" customFormat="1" ht="12.5" spans="1:3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 s="2" customFormat="1" ht="12.5" spans="1:3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 s="2" customFormat="1" ht="12.5" spans="1:3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 s="2" customFormat="1" ht="12.5" spans="1:3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 s="2" customFormat="1" ht="12.5" spans="1:3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 s="2" customFormat="1" ht="12.5" spans="1:3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 s="2" customFormat="1" ht="12.5" spans="1:3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 s="2" customFormat="1" ht="12.5" spans="1:3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 s="2" customFormat="1" ht="12.5" spans="1:3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 s="2" customFormat="1" ht="12.5" spans="1:3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 s="2" customFormat="1" ht="12.5" spans="1:3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 s="2" customFormat="1" ht="12.5" spans="1:3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 s="2" customFormat="1" ht="12.5" spans="1:3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 s="2" customFormat="1" ht="12.5" spans="1:3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 s="2" customFormat="1" ht="12.5" spans="1:3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 s="2" customFormat="1" ht="12.5" spans="1:3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 s="2" customFormat="1" ht="12.5" spans="1:3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 s="2" customFormat="1" ht="12.5" spans="1:3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 s="2" customFormat="1" ht="12.5" spans="1:3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 s="2" customFormat="1" ht="12.5" spans="1:3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 s="2" customFormat="1" ht="12.5" spans="1:3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 s="2" customFormat="1" ht="12.5" spans="1:3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 s="2" customFormat="1" ht="12.5" spans="1:3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 s="2" customFormat="1" ht="12.5" spans="1:3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 s="2" customFormat="1" ht="12.5" spans="1:3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 s="2" customFormat="1" ht="12.5" spans="1:3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 s="2" customFormat="1" ht="12.5" spans="1:3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 s="2" customFormat="1" ht="12.5" spans="1:3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 s="2" customFormat="1" ht="12.5" spans="1:3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 s="2" customFormat="1" ht="12.5" spans="1:3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 s="2" customFormat="1" ht="12.5" spans="1:3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 s="2" customFormat="1" ht="12.5" spans="1:3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 s="2" customFormat="1" ht="12.5" spans="1:3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 s="2" customFormat="1" ht="12.5" spans="1:3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 s="2" customFormat="1" ht="12.5" spans="1:3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 s="2" customFormat="1" ht="12.5" spans="1:3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 s="2" customFormat="1" ht="12.5" spans="1:3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 s="2" customFormat="1" ht="12.5" spans="1:3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 s="2" customFormat="1" ht="12.5" spans="1:3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 s="2" customFormat="1" ht="12.5" spans="1:3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 s="2" customFormat="1" ht="12.5" spans="1:3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 s="2" customFormat="1" ht="12.5" spans="1:3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 s="2" customFormat="1" ht="12.5" spans="1:3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 s="2" customFormat="1" ht="12.5" spans="1:3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 s="2" customFormat="1" ht="12.5" spans="1:3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 s="2" customFormat="1" ht="12.5" spans="1:3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 s="2" customFormat="1" ht="12.5" spans="1:3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 s="2" customFormat="1" ht="12.5" spans="1:3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 s="2" customFormat="1" ht="12.5" spans="1:3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 s="2" customFormat="1" ht="12.5" spans="1: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 s="2" customFormat="1" ht="12.5" spans="1:3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 s="2" customFormat="1" ht="12.5" spans="1:3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 s="2" customFormat="1" ht="12.5" spans="1:3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 s="2" customFormat="1" ht="12.5" spans="1:3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 s="2" customFormat="1" ht="12.5" spans="1:3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 s="2" customFormat="1" ht="12.5" spans="1:3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 s="2" customFormat="1" ht="12.5" spans="1:3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 s="2" customFormat="1" ht="12.5" spans="1:3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 s="2" customFormat="1" ht="12.5" spans="1:3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 s="2" customFormat="1" ht="12.5" spans="1:3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 s="2" customFormat="1" ht="12.5" spans="1:3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 s="2" customFormat="1" ht="12.5" spans="1:3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 s="2" customFormat="1" ht="12.5" spans="1:3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 s="2" customFormat="1" ht="12.5" spans="1:3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 s="2" customFormat="1" ht="12.5" spans="1:3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 s="2" customFormat="1" ht="12.5" spans="1:3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 s="2" customFormat="1" ht="12.5" spans="1:3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 s="2" customFormat="1" ht="12.5" spans="1:3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 s="2" customFormat="1" ht="12.5" spans="1:3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 s="2" customFormat="1" ht="12.5" spans="1:3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 s="2" customFormat="1" ht="12.5" spans="1:3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 s="2" customFormat="1" ht="12.5" spans="1:3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 s="2" customFormat="1" ht="12.5" spans="1:3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 s="2" customFormat="1" ht="12.5" spans="1:3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 s="2" customFormat="1" ht="12.5" spans="1:3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 s="2" customFormat="1" ht="12.5" spans="1:3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 s="2" customFormat="1" ht="12.5" spans="1:3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 s="2" customFormat="1" ht="12.5" spans="1:3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 s="2" customFormat="1" ht="12.5" spans="1:3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 s="2" customFormat="1" ht="12.5" spans="1:3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 s="2" customFormat="1" ht="12.5" spans="1:3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 s="2" customFormat="1" ht="12.5" spans="1:3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 s="2" customFormat="1" ht="12.5" spans="1:3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 s="2" customFormat="1" ht="12.5" spans="1:3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 s="2" customFormat="1" ht="12.5" spans="1:3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 s="2" customFormat="1" ht="12.5" spans="1:3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 s="2" customFormat="1" ht="12.5" spans="1:3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 s="2" customFormat="1" ht="12.5" spans="1:3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 s="2" customFormat="1" ht="12.5" spans="1:3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 s="2" customFormat="1" ht="12.5" spans="1:3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 s="2" customFormat="1" ht="12.5" spans="1:3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 s="2" customFormat="1" ht="12.5" spans="1:3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 s="2" customFormat="1" ht="12.5" spans="1:3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 s="2" customFormat="1" ht="12.5" spans="1:3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 s="2" customFormat="1" ht="12.5" spans="1:3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 s="2" customFormat="1" ht="12.5" spans="1:3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 s="2" customFormat="1" ht="12.5" spans="1:3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 s="2" customFormat="1" ht="12.5" spans="1:3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 s="2" customFormat="1" ht="12.5" spans="1:3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 s="2" customFormat="1" ht="12.5" spans="1:3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 s="2" customFormat="1" ht="12.5" spans="1:3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 s="2" customFormat="1" ht="12.5" spans="1:3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 s="2" customFormat="1" ht="12.5" spans="1:3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 s="2" customFormat="1" ht="12.5" spans="1:3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 s="2" customFormat="1" ht="12.5" spans="1:3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 s="2" customFormat="1" ht="12.5" spans="1:3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 s="2" customFormat="1" ht="12.5" spans="1:3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="2" customFormat="1" ht="12.5" spans="1:3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 s="2" customFormat="1" ht="12.5" spans="1:3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 s="2" customFormat="1" ht="12.5" spans="1:3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 s="2" customFormat="1" ht="12.5" spans="1:3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 s="2" customFormat="1" ht="12.5" spans="1:3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 s="2" customFormat="1" ht="12.5" spans="1:3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 s="2" customFormat="1" ht="12.5" spans="1:3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 s="2" customFormat="1" ht="12.5" spans="1:3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 s="2" customFormat="1" ht="12.5" spans="1:3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 s="2" customFormat="1" ht="12.5" spans="1:3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 s="2" customFormat="1" ht="12.5" spans="1:3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 s="2" customFormat="1" ht="12.5" spans="1:3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 s="2" customFormat="1" ht="12.5" spans="1:3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 s="2" customFormat="1" ht="12.5" spans="1:3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 s="2" customFormat="1" ht="12.5" spans="1:3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 s="2" customFormat="1" ht="12.5" spans="1:3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 s="2" customFormat="1" ht="12.5" spans="1:3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 s="2" customFormat="1" ht="12.5" spans="1:3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 s="2" customFormat="1" ht="12.5" spans="1:3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 s="2" customFormat="1" ht="12.5" spans="1:3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 s="2" customFormat="1" ht="12.5" spans="1:3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 s="2" customFormat="1" ht="12.5" spans="1:3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 s="2" customFormat="1" ht="12.5" spans="1:3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 s="2" customFormat="1" ht="12.5" spans="1:3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 s="2" customFormat="1" ht="12.5" spans="1:3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 s="2" customFormat="1" ht="12.5" spans="1:3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 s="2" customFormat="1" ht="12.5" spans="1:3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 s="2" customFormat="1" ht="12.5" spans="1:3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 s="2" customFormat="1" ht="12.5" spans="1:3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 s="2" customFormat="1" ht="12.5" spans="1:3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 s="2" customFormat="1" ht="12.5" spans="1:3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 s="2" customFormat="1" ht="12.5" spans="1:3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 s="2" customFormat="1" ht="12.5" spans="1:3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 s="2" customFormat="1" ht="12.5" spans="1:3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 s="2" customFormat="1" ht="12.5" spans="1:3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 s="2" customFormat="1" ht="12.5" spans="1:3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 s="2" customFormat="1" ht="12.5" spans="1:3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 s="2" customFormat="1" ht="12.5" spans="1:3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 s="2" customFormat="1" ht="12.5" spans="1:3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 s="2" customFormat="1" ht="12.5" spans="1:3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 s="2" customFormat="1" ht="12.5" spans="1:3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 s="2" customFormat="1" ht="12.5" spans="1:3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 s="2" customFormat="1" ht="12.5" spans="1: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 s="2" customFormat="1" ht="12.5" spans="1:3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 s="2" customFormat="1" ht="12.5" spans="1:3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 s="2" customFormat="1" ht="12.5" spans="1:3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 s="2" customFormat="1" ht="12.5" spans="1:3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 s="2" customFormat="1" ht="12.5" spans="1:3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 s="2" customFormat="1" ht="12.5" spans="1:3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 s="2" customFormat="1" ht="12.5" spans="1:3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 s="2" customFormat="1" ht="12.5" spans="1:3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 s="2" customFormat="1" ht="12.5" spans="1:3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 s="2" customFormat="1" ht="12.5" spans="1:3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 s="2" customFormat="1" ht="12.5" spans="1:3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 s="2" customFormat="1" ht="12.5" spans="1:3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 s="2" customFormat="1" ht="12.5" spans="1:3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 s="2" customFormat="1" ht="12.5" spans="1:3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 s="2" customFormat="1" ht="12.5" spans="1:3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 s="2" customFormat="1" ht="12.5" spans="1:3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 s="2" customFormat="1" ht="12.5" spans="1:3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 s="2" customFormat="1" ht="12.5" spans="1:3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 s="2" customFormat="1" ht="12.5" spans="1:3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 s="2" customFormat="1" ht="12.5" spans="1:3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 s="2" customFormat="1" ht="12.5" spans="1:3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 s="2" customFormat="1" ht="12.5" spans="1:3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 s="2" customFormat="1" ht="12.5" spans="1:3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 s="2" customFormat="1" ht="12.5" spans="1:3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 s="2" customFormat="1" ht="12.5" spans="1:3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 s="2" customFormat="1" ht="12.5" spans="1:3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 s="2" customFormat="1" ht="12.5" spans="1:3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 s="2" customFormat="1" ht="12.5" spans="1:3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 s="2" customFormat="1" ht="12.5" spans="1:3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 s="2" customFormat="1" ht="12.5" spans="1:3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 s="2" customFormat="1" ht="12.5" spans="1:3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 s="2" customFormat="1" ht="12.5" spans="1:3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 s="2" customFormat="1" ht="12.5" spans="1:3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 s="2" customFormat="1" ht="12.5" spans="1:3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 s="2" customFormat="1" ht="12.5" spans="1:3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 s="2" customFormat="1" ht="12.5" spans="1:3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 s="2" customFormat="1" ht="12.5" spans="1:3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 s="2" customFormat="1" ht="12.5" spans="1:3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 s="2" customFormat="1" ht="12.5" spans="1:3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 s="2" customFormat="1" ht="12.5" spans="1:3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 s="2" customFormat="1" ht="12.5" spans="1:3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 s="2" customFormat="1" ht="12.5" spans="1:3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 s="2" customFormat="1" ht="12.5" spans="1:3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 s="2" customFormat="1" ht="12.5" spans="1:3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 s="2" customFormat="1" ht="12.5" spans="1:3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 s="2" customFormat="1" ht="12.5" spans="1:3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 s="2" customFormat="1" ht="12.5" spans="1:3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 s="2" customFormat="1" ht="12.5" spans="1:3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 s="2" customFormat="1" ht="12.5" spans="1:3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 s="2" customFormat="1" ht="12.5" spans="1:3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 s="2" customFormat="1" ht="12.5" spans="1:3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 s="2" customFormat="1" ht="12.5" spans="1:3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 s="2" customFormat="1" ht="12.5" spans="1:3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 s="2" customFormat="1" ht="12.5" spans="1:3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 s="2" customFormat="1" ht="12.5" spans="1:3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 s="2" customFormat="1" ht="12.5" spans="1:3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 s="2" customFormat="1" ht="12.5" spans="1:3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 s="2" customFormat="1" ht="12.5" spans="1:3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 s="2" customFormat="1" ht="12.5" spans="1:3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 s="2" customFormat="1" ht="12.5" spans="1:3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 s="2" customFormat="1" ht="12.5" spans="1:3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 s="2" customFormat="1" ht="12.5" spans="1:3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 s="2" customFormat="1" ht="12.5" spans="1:3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 s="2" customFormat="1" ht="12.5" spans="1:3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 s="2" customFormat="1" ht="12.5" spans="1:3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 s="2" customFormat="1" ht="12.5" spans="1:3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 s="2" customFormat="1" ht="12.5" spans="1:3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 s="2" customFormat="1" ht="12.5" spans="1:3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 s="2" customFormat="1" ht="12.5" spans="1:3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 s="2" customFormat="1" ht="12.5" spans="1:3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 s="2" customFormat="1" ht="12.5" spans="1:3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 s="2" customFormat="1" ht="12.5" spans="1:3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 s="2" customFormat="1" ht="12.5" spans="1:3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 s="2" customFormat="1" ht="12.5" spans="1:3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 s="2" customFormat="1" ht="12.5" spans="1:3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 s="2" customFormat="1" ht="12.5" spans="1:3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 s="2" customFormat="1" ht="12.5" spans="1:3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 s="2" customFormat="1" ht="12.5" spans="1:3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 s="2" customFormat="1" ht="12.5" spans="1:3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 s="2" customFormat="1" ht="12.5" spans="1:3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 s="2" customFormat="1" ht="12.5" spans="1:3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 s="2" customFormat="1" ht="12.5" spans="1:3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 s="2" customFormat="1" ht="12.5" spans="1:3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 s="2" customFormat="1" ht="12.5" spans="1:3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 s="2" customFormat="1" ht="12.5" spans="1:3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 s="2" customFormat="1" ht="12.5" spans="1:3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 s="2" customFormat="1" ht="12.5" spans="1:3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 s="2" customFormat="1" ht="12.5" spans="1:3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 s="2" customFormat="1" ht="12.5" spans="1:3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 s="2" customFormat="1" ht="12.5" spans="1:3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 s="2" customFormat="1" ht="12.5" spans="1:3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 s="2" customFormat="1" ht="12.5" spans="1:3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 s="2" customFormat="1" ht="12.5" spans="1:3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 s="2" customFormat="1" ht="12.5" spans="1:3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 s="2" customFormat="1" ht="12.5" spans="1:3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 s="2" customFormat="1" ht="12.5" spans="1:3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 s="2" customFormat="1" ht="12.5" spans="1:3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 s="2" customFormat="1" ht="12.5" spans="1:3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 s="2" customFormat="1" ht="12.5" spans="1:3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 s="2" customFormat="1" ht="12.5" spans="1: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 s="2" customFormat="1" ht="12.5" spans="1:3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 s="2" customFormat="1" ht="12.5" spans="1:3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 s="2" customFormat="1" ht="12.5" spans="1:3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 s="2" customFormat="1" ht="12.5" spans="1:3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 s="2" customFormat="1" ht="12.5" spans="1:3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 s="2" customFormat="1" ht="12.5" spans="1:3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 s="2" customFormat="1" ht="12.5" spans="1:3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 s="2" customFormat="1" ht="12.5" spans="1:3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 s="2" customFormat="1" ht="12.5" spans="1:3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 s="2" customFormat="1" ht="12.5" spans="1:3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 s="2" customFormat="1" ht="12.5" spans="1:3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 s="2" customFormat="1" ht="12.5" spans="1:3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 s="2" customFormat="1" ht="12.5" spans="1:3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 s="2" customFormat="1" ht="12.5" spans="1:3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 s="2" customFormat="1" ht="12.5" spans="1:3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 s="2" customFormat="1" ht="12.5" spans="1:3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 s="2" customFormat="1" ht="12.5" spans="1:3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 s="2" customFormat="1" ht="12.5" spans="1:3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 s="2" customFormat="1" ht="12.5" spans="1:3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 s="2" customFormat="1" ht="12.5" spans="1:3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="2" customFormat="1" ht="12.5" spans="1:3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 s="2" customFormat="1" ht="12.5" spans="1:3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 s="2" customFormat="1" ht="12.5" spans="1:3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="2" customFormat="1" ht="12.5" spans="1:3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 s="2" customFormat="1" ht="12.5" spans="1:3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 s="2" customFormat="1" ht="12.5" spans="1:3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="2" customFormat="1" ht="12.5" spans="1:3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 s="2" customFormat="1" ht="12.5" spans="1:3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 s="2" customFormat="1" ht="12.5" spans="1:3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="2" customFormat="1" ht="12.5" spans="1:3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="2" customFormat="1" ht="12.5" spans="1:3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 s="2" customFormat="1" ht="12.5" spans="1:3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 s="2" customFormat="1" ht="12.5" spans="1:3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="2" customFormat="1" ht="12.5" spans="1:3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 s="2" customFormat="1" ht="12.5" spans="1:3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 s="2" customFormat="1" ht="12.5" spans="1:3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="2" customFormat="1" ht="12.5" spans="1:3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 s="2" customFormat="1" ht="12.5" spans="1:3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 s="2" customFormat="1" ht="12.5" spans="1:3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="2" customFormat="1" ht="12.5" spans="1:3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 s="2" customFormat="1" ht="12.5" spans="1:3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="2" customFormat="1" ht="12.5" spans="1:3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 s="2" customFormat="1" ht="12.5" spans="1:3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 s="2" customFormat="1" ht="12.5" spans="1:3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 s="2" customFormat="1" ht="12.5" spans="1:3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 s="2" customFormat="1" ht="12.5" spans="1:3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 s="2" customFormat="1" ht="12.5" spans="1:3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 s="2" customFormat="1" ht="12.5" spans="1:3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 s="2" customFormat="1" ht="12.5" spans="1:3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 s="2" customFormat="1" ht="12.5" spans="1:3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 s="2" customFormat="1" ht="12.5" spans="1:3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 s="2" customFormat="1" ht="12.5" spans="1:3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 s="2" customFormat="1" ht="12.5" spans="1:3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 s="2" customFormat="1" ht="12.5" spans="1:3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 s="2" customFormat="1" ht="12.5" spans="1:3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 s="2" customFormat="1" ht="12.5" spans="1:3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 s="2" customFormat="1" ht="12.5" spans="1:3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 s="2" customFormat="1" ht="12.5" spans="1:3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 s="2" customFormat="1" ht="12.5" spans="1:3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 s="2" customFormat="1" ht="12.5" spans="1:3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 s="2" customFormat="1" ht="12.5" spans="1:3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="2" customFormat="1" ht="12.5" spans="1:3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 s="2" customFormat="1" ht="12.5" spans="1:3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 s="2" customFormat="1" ht="12.5" spans="1:3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="2" customFormat="1" ht="12.5" spans="1:3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 s="2" customFormat="1" ht="12.5" spans="1:3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 s="2" customFormat="1" ht="12.5" spans="1:3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 s="2" customFormat="1" ht="12.5" spans="1:3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 s="2" customFormat="1" ht="12.5" spans="1:3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 s="2" customFormat="1" ht="12.5" spans="1:3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 s="2" customFormat="1" ht="12.5" spans="1:3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 s="2" customFormat="1" ht="12.5" spans="1:3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 s="2" customFormat="1" ht="12.5" spans="1:3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="2" customFormat="1" ht="12.5" spans="1:3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 s="2" customFormat="1" ht="12.5" spans="1:3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 s="2" customFormat="1" ht="12.5" spans="1:3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="2" customFormat="1" ht="12.5" spans="1:3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 s="2" customFormat="1" ht="12.5" spans="1:3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="2" customFormat="1" ht="12.5" spans="1:3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 s="2" customFormat="1" ht="12.5" spans="1:3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 s="2" customFormat="1" ht="12.5" spans="1:3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 s="2" customFormat="1" ht="12.5" spans="1:3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 s="2" customFormat="1" ht="12.5" spans="1:3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 s="2" customFormat="1" ht="12.5" spans="1:3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 s="2" customFormat="1" ht="12.5" spans="1:3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 s="2" customFormat="1" ht="12.5" spans="1:3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 s="2" customFormat="1" ht="12.5" spans="1:3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 s="2" customFormat="1" ht="12.5" spans="1:3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 s="2" customFormat="1" ht="12.5" spans="1:3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 s="2" customFormat="1" ht="12.5" spans="1:3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 s="2" customFormat="1" ht="12.5" spans="1:3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 s="2" customFormat="1" ht="12.5" spans="1:3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 s="2" customFormat="1" ht="12.5" spans="1:3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 s="2" customFormat="1" ht="12.5" spans="1:3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 s="2" customFormat="1" ht="12.5" spans="1:3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 s="2" customFormat="1" ht="12.5" spans="1:3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 s="2" customFormat="1" ht="12.5" spans="1:3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 s="2" customFormat="1" ht="12.5" spans="1:3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 s="2" customFormat="1" ht="12.5" spans="1:3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 s="2" customFormat="1" ht="12.5" spans="1: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 s="2" customFormat="1" ht="12.5" spans="1:3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 s="2" customFormat="1" ht="12.5" spans="1:3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 s="2" customFormat="1" ht="12.5" spans="1:3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 s="2" customFormat="1" ht="12.5" spans="1:3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 s="2" customFormat="1" ht="12.5" spans="1:3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 s="2" customFormat="1" ht="12.5" spans="1:3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 s="2" customFormat="1" ht="12.5" spans="1:3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 s="2" customFormat="1" ht="12.5" spans="1:3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 s="2" customFormat="1" ht="12.5" spans="1:3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 s="2" customFormat="1" ht="12.5" spans="1:3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 s="2" customFormat="1" ht="12.5" spans="1:3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 s="2" customFormat="1" ht="12.5" spans="1:3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 s="2" customFormat="1" ht="12.5" spans="1:3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 s="2" customFormat="1" ht="12.5" spans="1:3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 s="2" customFormat="1" ht="12.5" spans="1:3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 s="2" customFormat="1" ht="12.5" spans="1:3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 s="2" customFormat="1" ht="12.5" spans="1:3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 s="2" customFormat="1" ht="12.5" spans="1:3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 s="2" customFormat="1" ht="12.5" spans="1:3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 s="2" customFormat="1" ht="12.5" spans="1:3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 s="2" customFormat="1" ht="12.5" spans="1:3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 s="2" customFormat="1" ht="12.5" spans="1:3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 s="2" customFormat="1" ht="12.5" spans="1:3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 s="2" customFormat="1" ht="12.5" spans="1:3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 s="2" customFormat="1" ht="12.5" spans="1:3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 s="2" customFormat="1" ht="12.5" spans="1:3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 s="2" customFormat="1" ht="12.5" spans="1:3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 s="2" customFormat="1" ht="12.5" spans="1:3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 s="2" customFormat="1" ht="12.5" spans="1:3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 s="2" customFormat="1" ht="12.5" spans="1:3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 s="2" customFormat="1" ht="12.5" spans="1:3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 s="2" customFormat="1" ht="12.5" spans="1:3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 s="2" customFormat="1" ht="12.5" spans="1:3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 s="2" customFormat="1" ht="12.5" spans="1:3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 s="2" customFormat="1" ht="12.5" spans="1:3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 s="2" customFormat="1" ht="12.5" spans="1:3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 s="2" customFormat="1" ht="12.5" spans="1:3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 s="2" customFormat="1" ht="12.5" spans="1:3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 s="2" customFormat="1" ht="12.5" spans="1:3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 s="2" customFormat="1" ht="12.5" spans="1:3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 s="2" customFormat="1" ht="12.5" spans="1:3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 s="2" customFormat="1" ht="12.5" spans="1:3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 s="2" customFormat="1" ht="12.5" spans="1:3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 s="2" customFormat="1" ht="12.5" spans="1:3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 s="2" customFormat="1" ht="12.5" spans="1:3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 s="2" customFormat="1" ht="12.5" spans="1:3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 s="2" customFormat="1" ht="12.5" spans="1:3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 s="2" customFormat="1" ht="12.5" spans="1:3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 s="2" customFormat="1" ht="12.5" spans="1:3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 s="2" customFormat="1" ht="12.5" spans="1:3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="2" customFormat="1" ht="12.5" spans="1:3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="2" customFormat="1" ht="12.5" spans="1:3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="2" customFormat="1" ht="12.5" spans="1:3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="2" customFormat="1" ht="12.5" spans="1:3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="2" customFormat="1" ht="12.5" spans="1:3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="2" customFormat="1" ht="12.5" spans="1:3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 s="2" customFormat="1" ht="12.5" spans="1:3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 s="2" customFormat="1" ht="12.5" spans="1:3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 s="2" customFormat="1" ht="12.5" spans="1:3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 s="2" customFormat="1" ht="12.5" spans="1:3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 s="2" customFormat="1" ht="12.5" spans="1:3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 s="2" customFormat="1" ht="12.5" spans="1:3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 s="2" customFormat="1" ht="12.5" spans="1:3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 s="2" customFormat="1" ht="12.5" spans="1:3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="2" customFormat="1" ht="12.5" spans="1:3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="2" customFormat="1" ht="12.5" spans="1:3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="2" customFormat="1" ht="12.5" spans="1:3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="2" customFormat="1" ht="12.5" spans="1:3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="2" customFormat="1" ht="12.5" spans="1:3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="2" customFormat="1" ht="12.5" spans="1:3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 s="2" customFormat="1" ht="12.5" spans="1:3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="2" customFormat="1" ht="12.5" spans="1:3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 s="2" customFormat="1" ht="12.5" spans="1:3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 s="2" customFormat="1" ht="12.5" spans="1:3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 s="2" customFormat="1" ht="12.5" spans="1:3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 s="2" customFormat="1" ht="12.5" spans="1:3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 s="2" customFormat="1" ht="12.5" spans="1:3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 s="2" customFormat="1" ht="12.5" spans="1:3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 s="2" customFormat="1" ht="12.5" spans="1:3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 s="2" customFormat="1" ht="12.5" spans="1:3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 s="2" customFormat="1" ht="12.5" spans="1:3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 s="2" customFormat="1" ht="12.5" spans="1:3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 s="2" customFormat="1" ht="12.5" spans="1:3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 s="2" customFormat="1" ht="12.5" spans="1:3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 s="2" customFormat="1" ht="12.5" spans="1:3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 s="2" customFormat="1" ht="12.5" spans="1:3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 s="2" customFormat="1" ht="12.5" spans="1:3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 s="2" customFormat="1" ht="12.5" spans="1:3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 s="2" customFormat="1" ht="12.5" spans="1:3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 s="2" customFormat="1" ht="12.5" spans="1:3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 s="2" customFormat="1" ht="12.5" spans="1:3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 s="2" customFormat="1" ht="12.5" spans="1:3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 s="2" customFormat="1" ht="12.5" spans="1:3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 s="2" customFormat="1" ht="12.5" spans="1:3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 s="2" customFormat="1" ht="12.5" spans="1:3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 s="2" customFormat="1" ht="12.5" spans="1:3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 s="2" customFormat="1" ht="12.5" spans="1:3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 s="2" customFormat="1" ht="12.5" spans="1:3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 s="2" customFormat="1" ht="12.5" spans="1:3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 s="2" customFormat="1" ht="12.5" spans="1: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 s="2" customFormat="1" ht="12.5" spans="1:3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 s="2" customFormat="1" ht="12.5" spans="1:3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 s="2" customFormat="1" ht="12.5" spans="1:3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 s="2" customFormat="1" ht="12.5" spans="1:3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 s="2" customFormat="1" ht="12.5" spans="1:3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 s="2" customFormat="1" ht="12.5" spans="1:3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 s="2" customFormat="1" ht="12.5" spans="1:3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 s="2" customFormat="1" ht="12.5" spans="1:3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 s="2" customFormat="1" ht="12.5" spans="1:3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 s="2" customFormat="1" ht="12.5" spans="1:3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 s="2" customFormat="1" ht="12.5" spans="1:3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 s="2" customFormat="1" ht="12.5" spans="1:3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 s="2" customFormat="1" ht="12.5" spans="1:3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 s="2" customFormat="1" ht="12.5" spans="1:3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 s="2" customFormat="1" ht="12.5" spans="1:3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 s="2" customFormat="1" ht="12.5" spans="1:3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 s="2" customFormat="1" ht="12.5" spans="1:3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 s="2" customFormat="1" ht="12.5" spans="1:3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 s="2" customFormat="1" ht="12.5" spans="1:3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 s="2" customFormat="1" ht="12.5" spans="1:3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 s="2" customFormat="1" ht="12.5" spans="1:3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 s="2" customFormat="1" ht="12.5" spans="1:3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 s="2" customFormat="1" ht="12.5" spans="1:3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 s="2" customFormat="1" ht="12.5" spans="1:3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 s="2" customFormat="1" ht="12.5" spans="1:3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 s="2" customFormat="1" ht="12.5" spans="1:3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 s="2" customFormat="1" ht="12.5" spans="1:3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 s="2" customFormat="1" ht="12.5" spans="1:3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 s="2" customFormat="1" ht="12.5" spans="1:3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 s="2" customFormat="1" ht="12.5" spans="1:3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 s="2" customFormat="1" ht="12.5" spans="1:3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 s="2" customFormat="1" ht="12.5" spans="1:3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 s="2" customFormat="1" ht="12.5" spans="1:3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 s="2" customFormat="1" ht="12.5" spans="1:3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 s="2" customFormat="1" ht="12.5" spans="1:3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 s="2" customFormat="1" ht="12.5" spans="1:3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 s="2" customFormat="1" ht="12.5" spans="1:3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 s="2" customFormat="1" ht="12.5" spans="1:3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 s="2" customFormat="1" ht="12.5" spans="1:3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 s="2" customFormat="1" ht="12.5" spans="1:3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 s="2" customFormat="1" ht="12.5" spans="1:3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 s="2" customFormat="1" ht="12.5" spans="1:3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 s="2" customFormat="1" ht="12.5" spans="1:3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 s="2" customFormat="1" ht="12.5" spans="1:3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 s="2" customFormat="1" ht="12.5" spans="1:3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 s="2" customFormat="1" ht="12.5" spans="1:3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 s="2" customFormat="1" ht="12.5" spans="1:3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 s="2" customFormat="1" ht="12.5" spans="1:3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 s="2" customFormat="1" ht="12.5" spans="1:3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 s="2" customFormat="1" ht="12.5" spans="1:3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 s="2" customFormat="1" ht="12.5" spans="1:3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 s="2" customFormat="1" ht="12.5" spans="1:3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 s="2" customFormat="1" ht="12.5" spans="1:3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 s="2" customFormat="1" ht="12.5" spans="1:3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 s="2" customFormat="1" ht="12.5" spans="1:3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 s="2" customFormat="1" ht="12.5" spans="1:3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 s="2" customFormat="1" ht="12.5" spans="1:3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 s="2" customFormat="1" ht="12.5" spans="1:3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 s="2" customFormat="1" ht="12.5" spans="1:3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 s="2" customFormat="1" ht="12.5" spans="1:3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 s="2" customFormat="1" ht="12.5" spans="1:3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 s="2" customFormat="1" ht="12.5" spans="1:3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 s="2" customFormat="1" ht="12.5" spans="1:3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 s="2" customFormat="1" ht="12.5" spans="1:3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 s="2" customFormat="1" ht="12.5" spans="1:3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 s="2" customFormat="1" ht="12.5" spans="1:3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 s="2" customFormat="1" ht="12.5" spans="1:3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 s="2" customFormat="1" ht="12.5" spans="1:3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 s="2" customFormat="1" ht="12.5" spans="1:3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 s="2" customFormat="1" ht="12.5" spans="1:3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 s="2" customFormat="1" ht="12.5" spans="1:3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 s="2" customFormat="1" ht="12.5" spans="1:3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 s="2" customFormat="1" ht="12.5" spans="1:3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 s="2" customFormat="1" ht="12.5" spans="1:3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 s="2" customFormat="1" ht="12.5" spans="1:3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 s="2" customFormat="1" ht="12.5" spans="1:3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 s="2" customFormat="1" ht="12.5" spans="1:3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 s="2" customFormat="1" ht="12.5" spans="1:3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 s="2" customFormat="1" ht="12.5" spans="1:3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 s="2" customFormat="1" ht="12.5" spans="1:3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 s="2" customFormat="1" ht="12.5" spans="1:3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 s="2" customFormat="1" ht="12.5" spans="1:3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 s="2" customFormat="1" ht="12.5" spans="1:3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 s="2" customFormat="1" ht="12.5" spans="1:3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 s="2" customFormat="1" ht="12.5" spans="1:3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 s="2" customFormat="1" ht="12.5" spans="1:3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 s="2" customFormat="1" ht="12.5" spans="1:3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 s="2" customFormat="1" ht="12.5" spans="1:3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 s="2" customFormat="1" ht="12.5" spans="1:3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 s="2" customFormat="1" ht="12.5" spans="1:3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 s="2" customFormat="1" ht="12.5" spans="1:3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 s="2" customFormat="1" ht="12.5" spans="1:3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 s="2" customFormat="1" ht="12.5" spans="1:3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 s="2" customFormat="1" ht="12.5" spans="1:3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 s="2" customFormat="1" ht="12.5" spans="1:3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 s="2" customFormat="1" ht="12.5" spans="1:3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 s="2" customFormat="1" ht="12.5" spans="1:3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 s="2" customFormat="1" ht="12.5" spans="1:3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 s="2" customFormat="1" ht="12.5" spans="1:3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 s="2" customFormat="1" ht="12.5" spans="1: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 s="2" customFormat="1" ht="12.5" spans="1:3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 s="2" customFormat="1" ht="12.5" spans="1:3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 s="2" customFormat="1" ht="12.5" spans="1:3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 s="2" customFormat="1" ht="12.5" spans="1:3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 s="2" customFormat="1" ht="12.5" spans="1:3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 s="2" customFormat="1" ht="12.5" spans="1:3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 s="2" customFormat="1" ht="12.5" spans="1:3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 s="2" customFormat="1" ht="12.5" spans="1:3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 s="2" customFormat="1" ht="12.5" spans="1:3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 s="2" customFormat="1" ht="12.5" spans="1:3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 s="2" customFormat="1" ht="12.5" spans="1:3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 s="2" customFormat="1" ht="12.5" spans="1:3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 s="2" customFormat="1" ht="12.5" spans="1:3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 s="2" customFormat="1" ht="12.5" spans="1:3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 s="2" customFormat="1" ht="12.5" spans="1:3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 s="2" customFormat="1" ht="12.5" spans="1:3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 s="2" customFormat="1" ht="12.5" spans="1:3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 s="2" customFormat="1" ht="12.5" spans="1:3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 s="2" customFormat="1" ht="12.5" spans="1:3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 s="2" customFormat="1" ht="12.5" spans="1:3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 s="2" customFormat="1" ht="12.5" spans="1:3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 s="2" customFormat="1" ht="12.5" spans="1:3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 s="2" customFormat="1" ht="12.5" spans="1:3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 s="2" customFormat="1" ht="12.5" spans="1:3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 s="2" customFormat="1" ht="12.5" spans="1:3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 s="2" customFormat="1" ht="12.5" spans="1:3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 s="2" customFormat="1" ht="12.5" spans="1:3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 s="2" customFormat="1" ht="12.5" spans="1:3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 s="2" customFormat="1" ht="12.5" spans="1:3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 s="2" customFormat="1" ht="12.5" spans="1:3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 s="2" customFormat="1" ht="12.5" spans="1:3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 s="2" customFormat="1" ht="12.5" spans="1:3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 s="2" customFormat="1" ht="12.5" spans="1:3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 s="2" customFormat="1" ht="12.5" spans="1:3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 s="2" customFormat="1" ht="12.5" spans="1:3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 s="2" customFormat="1" ht="12.5" spans="1:3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 s="2" customFormat="1" ht="12.5" spans="1:3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 s="2" customFormat="1" ht="12.5" spans="1:3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 s="2" customFormat="1" ht="12.5" spans="1:3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 s="2" customFormat="1" ht="12.5" spans="1:3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 s="2" customFormat="1" ht="12.5" spans="1:3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 s="2" customFormat="1" ht="12.5" spans="1:3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 s="2" customFormat="1" ht="12.5" spans="1:3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 s="2" customFormat="1" ht="12.5" spans="1:3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 s="2" customFormat="1" ht="12.5" spans="1:3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 s="2" customFormat="1" ht="12.5" spans="1:3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 s="2" customFormat="1" ht="12.5" spans="1:3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 s="2" customFormat="1" ht="12.5" spans="1:3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 s="2" customFormat="1" ht="12.5" spans="1:3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 s="2" customFormat="1" ht="12.5" spans="1:3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 s="2" customFormat="1" ht="12.5" spans="1:3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 s="2" customFormat="1" ht="12.5" spans="1:3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 s="2" customFormat="1" ht="12.5" spans="1:3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 s="2" customFormat="1" ht="12.5" spans="1:3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 s="2" customFormat="1" ht="12.5" spans="1:3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 s="2" customFormat="1" ht="12.5" spans="1:3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 s="2" customFormat="1" ht="12.5" spans="1:3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 s="2" customFormat="1" ht="12.5" spans="1:3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 s="2" customFormat="1" ht="12.5" spans="1:3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 s="2" customFormat="1" ht="12.5" spans="1:3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 s="2" customFormat="1" ht="12.5" spans="1:3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 s="2" customFormat="1" ht="12.5" spans="1:3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 s="2" customFormat="1" ht="12.5" spans="1:3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 s="2" customFormat="1" ht="12.5" spans="1:3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 s="2" customFormat="1" ht="12.5" spans="1:3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 s="2" customFormat="1" ht="12.5" spans="1:3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 s="2" customFormat="1" ht="12.5" spans="1:3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 s="2" customFormat="1" ht="12.5" spans="1:3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 s="2" customFormat="1" ht="12.5" spans="1:3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 s="2" customFormat="1" ht="12.5" spans="1:3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 s="2" customFormat="1" ht="12.5" spans="1:3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 s="2" customFormat="1" ht="12.5" spans="1:3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 s="2" customFormat="1" ht="12.5" spans="1:3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 s="2" customFormat="1" ht="12.5" spans="1:3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 s="2" customFormat="1" ht="12.5" spans="1:3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 s="2" customFormat="1" ht="12.5" spans="1:3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 s="2" customFormat="1" ht="12.5" spans="1:3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 s="2" customFormat="1" ht="12.5" spans="1:3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 s="2" customFormat="1" ht="12.5" spans="1:3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 s="2" customFormat="1" ht="12.5" spans="1:3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 s="2" customFormat="1" ht="12.5" spans="1:3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 s="2" customFormat="1" ht="12.5" spans="1:3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 s="2" customFormat="1" ht="12.5" spans="1:3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 s="2" customFormat="1" ht="12.5" spans="1:3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 s="2" customFormat="1" ht="12.5" spans="1:3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 s="2" customFormat="1" ht="12.5" spans="1:3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 s="2" customFormat="1" ht="12.5" spans="1:3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 s="2" customFormat="1" ht="12.5" spans="1:3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 s="2" customFormat="1" ht="12.5" spans="1:3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 s="2" customFormat="1" ht="12.5" spans="1:3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 s="2" customFormat="1" ht="12.5" spans="1:3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 s="2" customFormat="1" ht="12.5" spans="1:3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 s="2" customFormat="1" ht="12.5" spans="1:3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 s="2" customFormat="1" ht="12.5" spans="1:3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 s="2" customFormat="1" ht="12.5" spans="1:3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 s="2" customFormat="1" ht="12.5" spans="1:3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</sheetData>
  <mergeCells count="5">
    <mergeCell ref="C1:F1"/>
    <mergeCell ref="G1:J1"/>
    <mergeCell ref="K1:L1"/>
    <mergeCell ref="A10:R10"/>
    <mergeCell ref="A1:A3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周数据</vt:lpstr>
      <vt:lpstr>与上周差值图表</vt:lpstr>
      <vt:lpstr>各周折线图 </vt:lpstr>
      <vt:lpstr>全部未闭环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92951</cp:lastModifiedBy>
  <dcterms:created xsi:type="dcterms:W3CDTF">2016-12-02T08:54:00Z</dcterms:created>
  <dcterms:modified xsi:type="dcterms:W3CDTF">2023-10-19T01:11:05Z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2052-11.1.0.12155</vt:lpwstr>
  </property>
  <property fmtid="{D5CDD505-2E9C-101B-9397-08002B2CF9AE}" pid="3" name="ICV">
    <vt:lpwstr>ECF879106BD54623B0127E246038936A</vt:lpwstr>
  </property>
  <property fmtid="{D5CDD505-2E9C-101B-9397-08002B2CF9AE}" pid="4" name="commondata">
    <vt:lpwstr>eyJoZGlkIjoiNzc2NDYyZDIwYmUzMzI2ZWRmYWY1MDQyNDQwNDI2N2EifQ==</vt:lpwstr>
  </property>
</Properties>
</file>