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codeName="ThisWorkbook" defaultThemeVersion="166925"/>
  <mc:AlternateContent xmlns:mc="http://schemas.openxmlformats.org/markup-compatibility/2006">
    <mc:Choice Requires="x15">
      <x15ac:absPath xmlns:x15ac="http://schemas.microsoft.com/office/spreadsheetml/2010/11/ac" url="https://polymtlca0-my.sharepoint.com/personal/nikolay_radoev_polymtlus_ca/Documents/Documents/LOG2990/LOG2990-20243/Groupe02/"/>
    </mc:Choice>
  </mc:AlternateContent>
  <xr:revisionPtr revIDLastSave="567" documentId="8_{E9B5A832-3444-45DC-A856-093B3796F008}" xr6:coauthVersionLast="47" xr6:coauthVersionMax="47" xr10:uidLastSave="{5EB74A1A-DD7D-4E4C-BFF8-AC4FDDE0929A}"/>
  <bookViews>
    <workbookView xWindow="-96" yWindow="-96" windowWidth="23232" windowHeight="13872" tabRatio="500" firstSheet="3" xr2:uid="{00000000-000D-0000-FFFF-FFFF00000000}"/>
  </bookViews>
  <sheets>
    <sheet name="Sommaire" sheetId="9" r:id="rId1"/>
    <sheet name="Assurance Qualité" sheetId="6" r:id="rId2"/>
    <sheet name="Fonctionnalités" sheetId="8" r:id="rId3"/>
    <sheet name="UX"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3" i="8" l="1"/>
  <c r="E13" i="8"/>
  <c r="D26" i="8"/>
  <c r="F49" i="6"/>
  <c r="C18" i="6"/>
  <c r="E8" i="8"/>
  <c r="E9" i="8"/>
  <c r="E10" i="8"/>
  <c r="E11" i="8"/>
  <c r="E12" i="8"/>
  <c r="J44" i="6"/>
  <c r="G44" i="6"/>
  <c r="D39"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3" i="8"/>
  <c r="E42" i="8"/>
  <c r="E41" i="8"/>
  <c r="E30" i="8"/>
  <c r="E29" i="8"/>
  <c r="E28"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8" i="8"/>
  <c r="E21" i="8"/>
  <c r="E22" i="8"/>
  <c r="E24" i="8"/>
  <c r="E25" i="8"/>
  <c r="D58" i="6" l="1"/>
  <c r="G58" i="6"/>
  <c r="F58" i="6"/>
  <c r="F59" i="6" s="1"/>
  <c r="C5" i="9" s="1"/>
  <c r="C58" i="6"/>
  <c r="C59" i="6" s="1"/>
  <c r="C4" i="9" s="1"/>
  <c r="I58" i="6"/>
  <c r="J58" i="6"/>
  <c r="G7" i="9"/>
  <c r="I59" i="6" l="1"/>
  <c r="C6" i="9" s="1"/>
  <c r="D14" i="8" l="1"/>
  <c r="E20" i="8"/>
  <c r="E26" i="8" s="1"/>
  <c r="E33" i="8"/>
  <c r="E34" i="8"/>
  <c r="E35" i="8"/>
  <c r="E36" i="8"/>
  <c r="E37" i="8"/>
  <c r="E39" i="8" l="1"/>
  <c r="E14" i="8"/>
  <c r="B4" i="9"/>
  <c r="D4" i="9" s="1"/>
  <c r="G4" i="9" s="1"/>
  <c r="B6" i="9"/>
  <c r="B5" i="9"/>
  <c r="D6" i="9" l="1"/>
  <c r="G6" i="9" s="1"/>
  <c r="D5" i="9"/>
  <c r="G5" i="9" s="1"/>
</calcChain>
</file>

<file path=xl/sharedStrings.xml><?xml version="1.0" encoding="utf-8"?>
<sst xmlns="http://schemas.openxmlformats.org/spreadsheetml/2006/main" count="319" uniqueCount="214">
  <si>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</si>
  <si>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</si>
  <si>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</si>
  <si>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</si>
  <si>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</si>
  <si>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</si>
  <si>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</si>
  <si>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</si>
  <si>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</si>
  <si>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</si>
  <si>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</si>
  <si>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</si>
  <si>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</si>
  <si>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</si>
  <si>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</si>
  <si>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</si>
  <si>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</si>
  <si>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</si>
  <si>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François</t>
  </si>
  <si>
    <t>1.1 Utilisation des Cadriciels</t>
  </si>
  <si>
    <t>Le projet respecte les meilleures pratiques des cadriciels utilisés. (Exemple: séparation des responsabilités dans les Components et Services d'Angular, respect de la sémantique HTTP avec Express, etc.)</t>
  </si>
  <si>
    <t xml:space="preserve"> -0.25: nativeElement.remove, pourquoi ne pas avoir utilisé de @if? -0.25: utilisation de services publics</t>
  </si>
  <si>
    <t xml:space="preserve"> -0.25: nativeElement.remove, pourquoi ne pas avoir utilisé de @if?  -0.25: utiliisation de document.getElementById, setAttribute au lieu des fonctionnalités Angular -0.25: utilisation de services publics</t>
  </si>
  <si>
    <t xml:space="preserve"> -0.25: nativeElement.remove, pourquoi ne pas avoir utilisé de @if?   -0.25: utiliisation de document.getElementById, setAttribute au lieu des fonctionnalités Angular</t>
  </si>
  <si>
    <t>1.2 Arborescence</t>
  </si>
  <si>
    <t>Le projet respecte une arborescence de fichier claire,uniforme et structurée.
Les noms de fichiers et dossiers respectent le format kebab-case.</t>
  </si>
  <si>
    <t xml:space="preserve"> -0.25: admin-components, pluriel mais ne contient qu'un dossier? -0.25: 2 components à l'intérieur de character-selection-page? Et une exportation de classe?</t>
  </si>
  <si>
    <t xml:space="preserve"> -0.5: services pêle-mêle côté serveur</t>
  </si>
  <si>
    <t xml:space="preserve"> -0.5: certains services pêle-mêle côté serveur et client</t>
  </si>
  <si>
    <t>Sous-total</t>
  </si>
  <si>
    <t>2. Classe</t>
  </si>
  <si>
    <t>2.1 Responsabilité</t>
  </si>
  <si>
    <t>La classe n'a qu'une responsabilitée.</t>
  </si>
  <si>
    <t xml:space="preserve"> -0.34: character-selection-page.component mériterait d'être divisée en plus petit components. (Par exemple, des avatars?)</t>
  </si>
  <si>
    <t xml:space="preserve"> -0.25: pourquoi action.service (serveur) s'occupe de la gestion des tours? et des positions des joueurs? -0.5: Beaucoup trop de logique présente dans le action.gateway</t>
  </si>
  <si>
    <t xml:space="preserve"> -0.25: pourquoi action.service (serveur) s'occupe de la gestion des tours? et des positions des joueurs? -0.25: virtual-player.service est bcp trop longue -0.25: idem pour combat.service</t>
  </si>
  <si>
    <t>2.2 Attributs</t>
  </si>
  <si>
    <t>La classe comporte uniquement des attributs utilisés.
La classe comporte uniquement des attributs qui sont des états de la classe.
La classe ne comporte pas d'attribut utilisé seulement dans les tests.</t>
  </si>
  <si>
    <t xml:space="preserve"> -0.2: isDropped est inutilisé (tile-basic.component) -0.2: dragDropService aussi.  -0.4: toolbar.component: items, selectedItem -0.2: beaucoup trop d'attributs dans character-selection-page.component. Une interface serait pertinente.</t>
  </si>
  <si>
    <t xml:space="preserve"> -0.2: isDropped est inutilisé (tile-basic.component)  -0.2: dragDropService aussi.   -0.4: toolbar.component: items, selectedItem -0.2: map-edit.service: slectedItem est assigné mais jamais lu.</t>
  </si>
  <si>
    <t xml:space="preserve"> -0.2: drag-drop.service transparentImage assignée jamais lue -0.4: services non utilisés dans action.gateway</t>
  </si>
  <si>
    <t>2.3 Accessibilité</t>
  </si>
  <si>
    <t>La classe minimise l'accessibilité des membres. (Bonne utilisation de public/private/protected pour les attributs et les fonctions)
Les méthodes get/set font une validation quelconque sur les attributs privés.</t>
  </si>
  <si>
    <t xml:space="preserve"> -0.25: map.component: draggedFromIndex, draggedItem, isDraggingItem, isLeftClicking, isMouseDown pourraient être privés. -0.25: character-selection-page.component: formChecking, isGameValidToCreate, isNameValid. -0.25: edit-page.component: mapService, configureGame, selectGameType -0.25: game-validation.service (serveur) validateUniqueNameUpdate, isUniqueNewName, validateUniqueChecks, etc.</t>
  </si>
  <si>
    <t xml:space="preserve"> -0.25: map-edit.service: draggedFromIndex, draggedItem, isDraggingItem, isLeftClicking, isMouseDown pourraient être privés.-0.25: toujours aucune validation de game-validation.service (serveur) -0.25: map-game.service: renderShortestPath, findPlayer, removePlayer</t>
  </si>
  <si>
    <t xml:space="preserve"> -0.25: gestion lacunaire dans import-dialog.component -0.25: aussi dans tile-info.component -0.25: idem pour timer.component -0.25: virtual-player-dialog.component</t>
  </si>
  <si>
    <t>2.4 Couplage</t>
  </si>
  <si>
    <t>La classe minimise le couplage aux autres classes.
La classe minimise les longues chaînes d'appels (ex : foo.bar.baz.foo)</t>
  </si>
  <si>
    <t xml:space="preserve"> -0.5: exemple d'erreur dans action.gateway: activeGame.playersCoord[activeGame.turn].player.id. Se répète à plusieurs endroits. Utiliser des classes et accesseurs.</t>
  </si>
  <si>
    <t xml:space="preserve"> -0.5: exemple d'erreur dans action-handler.service: activeGame.playersCoord[activeGame.turn].player.id. Se répète à plusieurs endroits. Utiliser des classes et accesseurs. -0.25: beaucoup trop de input dans combat-interface.component -0.25: gameInstance.game.map[player.position + mapSize].tileType</t>
  </si>
  <si>
    <t>2.5 Valeur par défaut</t>
  </si>
  <si>
    <t>La classe initialise tous ses attributs de la même façon. Soit à la définition, soit dans le constructeur.</t>
  </si>
  <si>
    <t xml:space="preserve"> -1: initialisations du character-selection-page.component</t>
  </si>
  <si>
    <t>3. Fonctions et méthodes</t>
  </si>
  <si>
    <t>3.1 Utilité</t>
  </si>
  <si>
    <t>La fonction est utilie et non-triviale.
La fonction ne peut pas être fragmenté en plusieurs fonctions.
La fonction n'a pas une longueur trop grande.</t>
  </si>
  <si>
    <t xml:space="preserve"> -0.5: mapComponent: setItemType et endItemDrag ont des conditions qui pourraient être compartimentées en méthodes plus petites. -0.25: map-validation.service: allGroudTilesAccessible pourrait être mieux compartimentée. -0.25: Vos appels à des ouvertures de dialog/snackbar devraient être mieux compartimentés.</t>
  </si>
  <si>
    <t xml:space="preserve"> -0.5: mapComponent: setItemType et endItemDrag ont des conditions qui pourraient être compartimentées en méthodes plus petites. -0.25: map-validation.service: allGroudTilesAccessible pourrait être mieux compartimentée. -0.25: Vos appels à des ouvertures de dialog/snackbar devraient être mieux compartimentés. -0.25: fonction (et service) trivial: IDGenerationService. + méthodes de action.service et movement.service.</t>
  </si>
  <si>
    <t xml:space="preserve"> - 0.5: dans action-handler.service (serveur): handleStartTurn, handleMove, handleQuitGame -0.25: moveToItems de virtual-player.service</t>
  </si>
  <si>
    <t>3.2 Paramètres</t>
  </si>
  <si>
    <t>La fonction possède le moins de paramètres possibles en entrée.
La fonction possède uniquement des paramètres d'entrée qui sont utilisés.</t>
  </si>
  <si>
    <t xml:space="preserve"> -0.25: game-page.component: handleAttacked a trop de params: voir comment séparer la méthode et regrouper ce qui doit l'être. -0.25: updateInventory aussi. -0.5: client de addToInventoryAndEmit est inutilisé. Inutilisé ailleurs, (ex: handle action)</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</si>
  <si>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</si>
  <si>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</si>
  <si>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</si>
  <si>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</si>
  <si>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</si>
  <si>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 xml:space="preserve"> -0.5: présence de return await -0.5: formChecking (et donc onSubmit) n'ont pas à être async</t>
  </si>
  <si>
    <t xml:space="preserve"> -0.5: présence de return await -0.25: onSubmitConde de join-page.component n'a pas à être async</t>
  </si>
  <si>
    <t xml:space="preserve"> -0.25: présence de return await </t>
  </si>
  <si>
    <t>4.3 Message d'erreur</t>
  </si>
  <si>
    <t>Le message d'erreur est précis et compréhensible par l'utilisateur moyen.</t>
  </si>
  <si>
    <t>5. Variables et constantes</t>
  </si>
  <si>
    <t>Antonin</t>
  </si>
  <si>
    <t>5.1 Groupement</t>
  </si>
  <si>
    <t>Les constantes sont regroupées ensemble en groupes logiques.</t>
  </si>
  <si>
    <t>-0,5 DEFAULT_WIDTH, DEFAULT_HEIGHT, MATERIAL_PREBUILT_THEMES, MATERIAL_DEFAULT_PREBUILT_THEME : placez vos constantes dans des fichiers de constantes</t>
  </si>
  <si>
    <t>-0,25 SLICE_INDEX à placer dans un fichier de constantes</t>
  </si>
  <si>
    <t>5.2 Environnement</t>
  </si>
  <si>
    <t>Des variables d'environnements sont utilisées lorsque possible.</t>
  </si>
  <si>
    <t xml:space="preserve">-0,5 :    private readonly baseUrl = 'http://localhost:3000/api';
</t>
  </si>
  <si>
    <t>5.3 Contexte d'utilisation</t>
  </si>
  <si>
    <t>La constante est utilisé dans un contexte lié à la logique d'affaire. (Exemple d'erreur: const DEUX = 2,  bonne utilisation: WAIT_TIME = 5000 )</t>
  </si>
  <si>
    <t>-0,1    private readonly TEN_POURCENT = 0.1;</t>
  </si>
  <si>
    <t>export const MINUS_TWO = -2;
export const TWO = 2;
export const THREE = 3;
export const MINUS_ONE = -1;
export const ONE = 1;
-0,7 export const ZERO = 0;
export const ZERO_POINT_ONE = 0.1;</t>
  </si>
  <si>
    <t>6. Expressions booléennes</t>
  </si>
  <si>
    <t>6.1 Expression</t>
  </si>
  <si>
    <t>L'expression booléenne n'est pas comparée à true ou false. (Exemple d'erreur: x === true)</t>
  </si>
  <si>
    <t>-0,25 : 12,22:         if (mapSize !== undefined &amp;&amp; mapSize &lt;= 0) {</t>
  </si>
  <si>
    <t>-1 : 5 comparaisons à undefined</t>
  </si>
  <si>
    <t>-1 : 11 comparaisons à undefined et 5 comparaisons à false</t>
  </si>
  <si>
    <t>6.2 Logique négative</t>
  </si>
  <si>
    <t>L'expression booléenne évite la logique négative. (Exemple d'erreur:  if( !notFound(…) )</t>
  </si>
  <si>
    <t>6.3 Ternaire</t>
  </si>
  <si>
    <t>L'expression booléenne utilise un ternaire dans le bon scénario.</t>
  </si>
  <si>
    <t>-0,4 if (itemType) {
            return `./assets/${itemType}_transparent.png`;
        } else {
            return undefined;
        }
if (virtualPlayer.player.actionNumber &gt; 0) {
            return true;
        } else {
            return false;
        }</t>
  </si>
  <si>
    <t>6.4 Prédicats</t>
  </si>
  <si>
    <t>L'expression booléenne est simple.
L'expression booléenne utilise un ou des prédicats pour simplifier une condition complexe.</t>
  </si>
  <si>
    <t xml:space="preserve">-0,25 :        if (this.isMouseDown &amp;&amp; this.isLeftClick &amp;&amp; this.selectedTileType !== '' &amp;&amp; this.selectedMode === CurrentMode.TileTool) {
</t>
  </si>
  <si>
    <t>-1
if (this.isMouseDown &amp;&amp; this.isLeftClick &amp;&amp; this.selectedTileType &amp;&amp; this.selectedMode === CurrentMode.TileTool)
if (coord.x &lt; 0 || coord.x &gt;= mapSize || coord.y &lt; 0 || coord.y &gt;= mapSize)
                if (x &lt; 0 || x &gt;= mapSize || y &lt; 0 || y &gt;= mapSize) continue; * 2</t>
  </si>
  <si>
    <t xml:space="preserve">-0.5         if (this.isMouseDown &amp;&amp; this.isLeftClick &amp;&amp; this.selectedTileType &amp;&amp; this.selectedMode === CurrentMode.TileTool) {
            if (index !== 0 &amp;&amp; !iceSlip &amp;&amp; !isItemAddedToInventory &amp;&amp; !ctfWinCondition) {
        if (coord.x &lt; 0 || coord.x &gt;= mapSize || coord.y &lt; 0 || coord.y &gt;= mapSize) {
                if (x &lt; 0 || x &gt;= mapSize || y &lt; 0 || y &gt;= mapSize) continue;
                if (x &lt; 0 || x &gt;= mapSize || y &lt; 0 || y &gt;= mapSize) continue;
</t>
  </si>
  <si>
    <t>7. Qualité générale</t>
  </si>
  <si>
    <t>Zachary</t>
  </si>
  <si>
    <t>7.1 Langue</t>
  </si>
  <si>
    <t>La langue utilisée pour les variables, classes et fonctions est uniforme pour tout le code source.
La langue utilisée pour les commentaires doit être uniforme, mais peut être différente que la langue du code source.</t>
  </si>
  <si>
    <t xml:space="preserve"> -0,25: présence de français dans le code: map.component.ts item-aleatoire en français, il aurait été accepté s'il était juste dans l'affichage mais il est utilisé comme string dans la logique (pensez à utiliser un enum/constante à la place)</t>
  </si>
  <si>
    <t>7.2 Commentaire</t>
  </si>
  <si>
    <t>Le commentaire est pertinent. (Pas de code mort commenté)</t>
  </si>
  <si>
    <t xml:space="preserve"> -0,2: beaucoup de TODO qui aurait pu être fait aussi rapidement qu'écrire le commentaire de TODO (ex: play-area.component.ts : déplacer les constantes dans un autre fichier)
-0,5: code commenté dans le material.module.ts
Attention: ne pas mettre trop d'effort dans la documentation triviale de certaine fonction. Ne pas décrire en détail le fonctionnement interne</t>
  </si>
  <si>
    <t xml:space="preserve"> -0,1 character-selection-page.component.ts : 96. Ce genre de commentaires devraient être dans une MR ou envoyé à l'auteur du code. On ne veut pas de discussion de commentaire dans le code</t>
  </si>
  <si>
    <t xml:space="preserve"> -0,25 code commenté dans map-game.service:21</t>
  </si>
  <si>
    <t>7.3 Enum</t>
  </si>
  <si>
    <t>Le code utilise des enum lorsque c'est pertinent.</t>
  </si>
  <si>
    <t xml:space="preserve"> -0,2: à plusieurs endroit, les tailles de la map sont parfois des string: 'small', 'medium', 'large'; parfois des chiffres: 10,15,20; et parfois des string de chiffre: '10','15','20'. Utilser un enum permetterait de rendre uniforme la logique et prevenir des erreurs
-0,2: les types de partis devrait être aussi être un enum "ctf" et "classic"
-0,2: Les types d'items ont un enum mais il n'est pas toujours utilisé (ex: map.component.ts ligne 75)</t>
  </si>
  <si>
    <t xml:space="preserve"> -0,2 movement.service.ts:5 "// TODO: replace then tile types with enums" en effet
-0,2 Les routes api devraient être dans un enum dans common
-0,2 les événements websocket devrait être un enum dans common et être utilisé par le client et le serveur
-0,2 les routes du client devraient être un enum (celles utilisées dans router.navigate([...]) )
-0,2 élément du sprint 1 pas corrigé drag-drop.service.ts : 58,54 ; edit-game.service.ts 76-88,...
action.service.ts: l'enum TileType a 2 valeurs identiques
...</t>
  </si>
  <si>
    <t xml:space="preserve"> -0,2 l'enum de TileType n'est pas utilisé à plusieurs endroits (ex: map-validation.service.ts)
 -0,2 l'enum de ItemType n'est pas utilisé à plusieurs endroits (ex: drag-drop.service)
-0,2 des attributs qui devraient utiliser le types des enums ne le font pas (ex: game-structure.ts:27)
Du sprint 2:
-0,2 les événements websocket devrait être un enum dans common et être utilisé par le client et le serveur
-0,2 les routes du client devraient être un enum (celles utilisées dans router.navigate([...]) )</t>
  </si>
  <si>
    <t>7.4 Classe et interface</t>
  </si>
  <si>
    <t>Le code n'utilise pas d'objets anonymes JS et priorise les classes et les interfaces.</t>
  </si>
  <si>
    <t xml:space="preserve"> -0,2: type anonyme dans character-selection-page.component.ts l:23-24</t>
  </si>
  <si>
    <t xml:space="preserve"> -1 beaucoup d'interfaces anonymes dans l'argument data des socket et d'autres types anonymes un peu partout</t>
  </si>
  <si>
    <t xml:space="preserve"> -1 interfaces anonymes:
player-stats.component:118-140
attribute-selection:20
dans l'arguments data des events WS
</t>
  </si>
  <si>
    <t>7.5 Duplication</t>
  </si>
  <si>
    <t>Il n'y a pas de duplication de code.</t>
  </si>
  <si>
    <t xml:space="preserve"> -0,5: duplication de game-structure.ts dans server et client (devrait être dans common)</t>
  </si>
  <si>
    <t xml:space="preserve"> -0,33 beaucoup de dupplication de logique entre availableMoves et shortestPath de movement.service.ts (en plus d'être sur la limite de la complexité autorisée)
-0,33 dupplication de l'enum TileTypes dans le client et seerveur, devrait être dans common
-0,33 dupplication de availableAvatars dans join-page.component.ts et avatar-slider.component.ts. Devrait être une constante dans un fichier séparé
le if et le else sont identiques dans action.gateway.ts : 125-129
...</t>
  </si>
  <si>
    <t>7.6 ESLint</t>
  </si>
  <si>
    <t>Il n'y a pas de "eslint:disable" non justifiés dans le code.
L'utilisation limitée de eslint:disable est tolérée dans les fichiers de test (.spec.ts). (Exemple : nombres magiques)</t>
  </si>
  <si>
    <t xml:space="preserve"> - 0,2: plusieurs eslint-disable  sans justification dans httpclient.service.ts</t>
  </si>
  <si>
    <t xml:space="preserve"> -0,2 game-selection.component.ts : 13 eslint-disable inutile
-0,5 les eslint disable pour les constantes n'est pas une bonne raison. C'est constantes devraient se retrouver dans un fichier séparé</t>
  </si>
  <si>
    <t xml:space="preserve"> comme sprint 2:
-0,3 les eslint disable pour les constantes n'est pas une bonne raison. C'est constantes devraient se retrouver dans un fichier séparé
-0,2 virtual-player.service.ts:137 : le disable d'eslint n'est pas justifiable ici, il y aurait du avoir des constantes pour le min/max de waitTime</t>
  </si>
  <si>
    <t>7.7 Complexité</t>
  </si>
  <si>
    <t>Le code minimise la complexité cyclomatique. (Exemple : plusieurs if/else ou boucles for imbriqués, opérations complexes, etc.)</t>
  </si>
  <si>
    <t xml:space="preserve"> -0,33 verifyPossibleObjectsPositions() de combat.service : c'est possible de le simplifier en le rendant encore plus lisible</t>
  </si>
  <si>
    <t>7.8 Nomenclature des variables, classes et méthodes</t>
  </si>
  <si>
    <t>Les noms des variables, classes et méthodes sont précis et clairs.
Les noms respectent un format unique:  camelCase pour les variables et méthodes, SCREAMING_SNAKE_CASE pour les constantes, etc .
Les noms ne sont pas tronqués excessivement. (Exemple: utiliser background au lieu de seulement bg).</t>
  </si>
  <si>
    <t xml:space="preserve"> -0,2: TileJson et GameJson  (game-structure.ts) n'ont rien de différent d'un objet js normal. Ne devrait pas être appelé json car ce sont des objets non serialisé (pas des strings)
 -0,2: dans selection-page.component.ts les constantes "privées" devraient être en SCREAMING_SNAKE_CASE même si vous mettez un commentaire pour dire qu'ils sont en cameCase. Il faut aussi les mettres dans un fichier séparé
 -0,2: properties to check de game-validation.service.ts (server) est une constante qui n'est pas en majuscule (et pas dans un fichier à part)</t>
  </si>
  <si>
    <t xml:space="preserve"> -0,2 les éléments d'un enum doivent être en PascalCase toolType.ts</t>
  </si>
  <si>
    <t>Du sprint2 avec encore plus d'occurences d'ajoutées:
 -0,5 les éléments d'un enum doivent être en PascalCase</t>
  </si>
  <si>
    <t>7.9 Performance</t>
  </si>
  <si>
    <t>Le logiciel a une performance acceptable.</t>
  </si>
  <si>
    <t>8. Gestion de versions</t>
  </si>
  <si>
    <t>8.1 TAG</t>
  </si>
  <si>
    <t>La branche de développement possède le bon tag. (sprint1, sprint2, sprint3)</t>
  </si>
  <si>
    <t>8.2 Commit</t>
  </si>
  <si>
    <t>Les commits ont un message pertinent et descriptif.</t>
  </si>
  <si>
    <t>-0,5 mélange d'anglais et de français : refactor(edit-page): COVERAGE COMPLET FAIS BIEN TIEP BIEN TERMINE LA MON CHER 3f64f5277daf7f15028f7748dc224d204f34a9a9, fix(edit-view): renamed tile assets 009efc81ca407b9796898306af5776c113cc5bef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</si>
  <si>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</si>
  <si>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</si>
  <si>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</si>
  <si>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</si>
  <si>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 !12</t>
  </si>
  <si>
    <t>8.5 Fichiers</t>
  </si>
  <si>
    <t>Le projet contient uniquement les fichiers nécessaires. (Exemple: pas de dossier node_modules ou coverage, pas de fichiers package.json à la racine, etc.).</t>
  </si>
  <si>
    <t>-0,25 package.json à la racine du projet</t>
  </si>
  <si>
    <t>Total QA sprint</t>
  </si>
  <si>
    <t>Note QA sprint</t>
  </si>
  <si>
    <t>Grille de correction LOG2990 - Hiver 2024</t>
  </si>
  <si>
    <t>Fonctionnalités</t>
  </si>
  <si>
    <t>Fonctionnalité</t>
  </si>
  <si>
    <t>Testé</t>
  </si>
  <si>
    <t>Note finale</t>
  </si>
  <si>
    <t>Vue initiale</t>
  </si>
  <si>
    <t>Trop de boutons (angular material) et pages superflues</t>
  </si>
  <si>
    <t>Vue d'administration</t>
  </si>
  <si>
    <t>Présence d'erreurs bleues à l'exécution des tests</t>
  </si>
  <si>
    <t>Enregistrement et gestion des jeux</t>
  </si>
  <si>
    <t>Heure non à jour p/r à l'utilisateur</t>
  </si>
  <si>
    <t>Vue d'édition</t>
  </si>
  <si>
    <t>Drapeaux présents et sélectionnables même si en mode classique</t>
  </si>
  <si>
    <t>Création ou édition d'un jeu</t>
  </si>
  <si>
    <t>Trop de points de départ</t>
  </si>
  <si>
    <t>Vue de création d'une partie</t>
  </si>
  <si>
    <t>Il manque l'image de prévisalisation</t>
  </si>
  <si>
    <t>Note finale pour le sprint</t>
  </si>
  <si>
    <t>Pénalités</t>
  </si>
  <si>
    <t>Crash</t>
  </si>
  <si>
    <t>Erreur de build</t>
  </si>
  <si>
    <t>Vue d'attente d'une partie</t>
  </si>
  <si>
    <t>Joindre une partie</t>
  </si>
  <si>
    <t>Un edge case inconnu a permis d'avoir plusieurs fois le même avatar</t>
  </si>
  <si>
    <t>Vue de jeu</t>
  </si>
  <si>
    <t>Lorsqu'un joueur quitte, c'est un autre joueur qui est ratturé
Le compte à rebours n'est pas mis à jour
On ne voit pas les déplacements et actions restantes
L'interface de combat est manquante</t>
  </si>
  <si>
    <t>Partie classique</t>
  </si>
  <si>
    <t xml:space="preserve">action.gateway.ts pas assez testé
On ne voit pas les infos d&lt;une tuile ou d'un joueur avec un clique droit
Les tours de 30 secondes ne fonctionnent pas
Le déplacement ne marche pas tout le temps
La glace cause l'arret du déplacement mais pas la fin du tour
Le combat n'est pas implémenté
Si tous quittent sauf 1, la partie n'est pas terminée
Impossible de joueur plusieurs parties simultanées </t>
  </si>
  <si>
    <t>Journal de jeu</t>
  </si>
  <si>
    <t>Mauvaise heure
Les messages de combats et de fin de partie ne sont pas affichés (puisque celui-ci n'est pas implémenté)</t>
  </si>
  <si>
    <t>Clavardage</t>
  </si>
  <si>
    <t>Ne fonctionne pas avec plusieurs parties</t>
  </si>
  <si>
    <t>Erreur de build  / déploiement erroné</t>
  </si>
  <si>
    <t>Anciennes fonctionnalités brisées</t>
  </si>
  <si>
    <t>Partie en mode CTF</t>
  </si>
  <si>
    <t>Items de partie</t>
  </si>
  <si>
    <t>Ramasser un item ne crée pas d'entrée au journal, ça devrait être le cas</t>
  </si>
  <si>
    <t>Joueurs virtuels</t>
  </si>
  <si>
    <t>Il est possible d'ajouter des joueurs virtuels à partir de la vue d'attente : seulement une fois
Les JVs aggresifs ne priorisent pas les items d'attaque ou rapidité, ça devrait être le cas
Nombre tentatives évasions est commune aux deux joueurs, devrait être par joueur
Lorsqu'on bat un joueur virtuel ayant des items, il "quitte" la partie</t>
  </si>
  <si>
    <t>Importer et Exporter un jeu</t>
  </si>
  <si>
    <t>Lorsque le JSON importé est invalide, aucune erreur n'est affichée</t>
  </si>
  <si>
    <t>Mode de débogage</t>
  </si>
  <si>
    <t>Statistiques de fin de partie</t>
  </si>
  <si>
    <t>Les PV perdus et les dégats sont toujours à 0 
Le nombre de joueurs différents ayant détenu le drapeau n'est pas affiché</t>
  </si>
  <si>
    <t>Erreur de build / déploiement erroné</t>
  </si>
  <si>
    <t>Régresion: J'ai été battu, et je suis réapparu sur la même tuile que ma défaite.
Régression: parfois le combat gèle, peut-être lié à plusieurs parties? Impossible d'isoler la cause</t>
  </si>
  <si>
    <t>Des boutons "clignotants" nuisent à l'utilisabilité.</t>
  </si>
  <si>
    <t>Vos tuiles de terrain dans l'éditeur ne sont pas suffisamment distinctes de votre arrière-plan</t>
  </si>
  <si>
    <t>Pas de confirmation de la réinitialisation d'un jeu qu'on est en train d'éditer, ou pour quitter la page.</t>
  </si>
  <si>
    <t>Votre "tab" s'appelle "Client" et non le nom de votre application</t>
  </si>
  <si>
    <t>Il n'y a pas de moyen visible de quitter la page sans sauvegarder les modifications (pour l'édition)</t>
  </si>
  <si>
    <t>Il arrive que le texte blanc soit difficilement lisible du à l'arrière plan</t>
  </si>
  <si>
    <t>Les tetes près des boutons radios ne sont pas cliquables</t>
  </si>
  <si>
    <t>Le nom du personnage n'est pas "évident" : On le remarque difficilement.</t>
  </si>
  <si>
    <t>Le statut verouillé/dévérouillé est difficilement visible et distinguable</t>
  </si>
  <si>
    <t>Incohérence dans les styles d'interfaces utilisateur utilisés au travers de l'application</t>
  </si>
  <si>
    <t>La visibilité de l'entièreté de l'interface de la partie est dépendante du ratio de l'écran</t>
  </si>
  <si>
    <t>Taper "D " dans le clavardage déclenche le mode déboguage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</si>
</sst>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3">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19"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4" fillId="18" borderId="33" xfId="0" applyFont="1" applyFill="1" applyBorder="1" applyAlignment="1">
      <alignment horizontal="left" vertical="center" wrapText="1"/>
    </xf>
    <xf numFmtId="0" fontId="14" fillId="18" borderId="45" xfId="0" applyFont="1" applyFill="1" applyBorder="1" applyAlignment="1">
      <alignment horizontal="left"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4.4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28.9">
      <c r="A3" s="40"/>
      <c r="B3" s="126" t="s">
        <v>0</v>
      </c>
      <c r="C3" s="126" t="s">
        <v>1</v>
      </c>
      <c r="D3" s="126" t="s">
        <v>2</v>
      </c>
      <c r="E3" s="127" t="s">
        <v>3</v>
      </c>
      <c r="F3" s="128" t="s">
        <v>4</v>
      </c>
      <c r="G3" s="129" t="s">
        <v>5</v>
      </c>
    </row>
    <row r="4" spans="1:7">
      <c r="A4" s="107" t="s">
        <v>6</v>
      </c>
      <c r="B4" s="108">
        <f>(Fonctionnalités!E14)</f>
        <v>0.89</v>
      </c>
      <c r="C4" s="108">
        <f>'Assurance Qualité'!C59</f>
        <v>0.64129999999999998</v>
      </c>
      <c r="D4" s="108">
        <f>B4*0.6+C4*0.4 - 0.1*E4</f>
        <v>0.79052000000000011</v>
      </c>
      <c r="E4" s="109"/>
      <c r="F4" s="110">
        <v>20</v>
      </c>
      <c r="G4" s="111">
        <f>D4*F4</f>
        <v>15.810400000000001</v>
      </c>
    </row>
    <row r="5" spans="1:7">
      <c r="A5" s="112" t="s">
        <v>7</v>
      </c>
      <c r="B5" s="113">
        <f>(Fonctionnalités!E26)</f>
        <v>0.6</v>
      </c>
      <c r="C5" s="113">
        <f>'Assurance Qualité'!F59</f>
        <v>0.57050000000000001</v>
      </c>
      <c r="D5" s="113">
        <f t="shared" ref="D5:D6" si="0">B5*0.6+C5*0.4 - 0.1*E5</f>
        <v>0.58820000000000006</v>
      </c>
      <c r="E5" s="114"/>
      <c r="F5" s="115">
        <v>25</v>
      </c>
      <c r="G5" s="116">
        <f t="shared" ref="G5:G7" si="1">D5*F5</f>
        <v>14.705000000000002</v>
      </c>
    </row>
    <row r="6" spans="1:7">
      <c r="A6" s="117" t="s">
        <v>8</v>
      </c>
      <c r="B6" s="118">
        <f>(Fonctionnalités!E39)</f>
        <v>0.86</v>
      </c>
      <c r="C6" s="118">
        <f>'Assurance Qualité'!I59</f>
        <v>0.54720000000000002</v>
      </c>
      <c r="D6" s="118">
        <f t="shared" si="0"/>
        <v>0.73487999999999998</v>
      </c>
      <c r="E6" s="119"/>
      <c r="F6" s="120">
        <v>25</v>
      </c>
      <c r="G6" s="121">
        <f t="shared" si="1"/>
        <v>18.372</v>
      </c>
    </row>
    <row r="7" spans="1:7">
      <c r="A7" s="122" t="s">
        <v>9</v>
      </c>
      <c r="B7" s="122"/>
      <c r="C7" s="122"/>
      <c r="D7" s="123">
        <v>0.7</v>
      </c>
      <c r="E7" s="124"/>
      <c r="F7" s="122">
        <v>5</v>
      </c>
      <c r="G7" s="125">
        <f t="shared" si="1"/>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50" zoomScale="94" zoomScaleNormal="100" workbookViewId="0">
      <selection activeCell="I46" sqref="I46"/>
    </sheetView>
  </sheetViews>
  <sheetFormatPr defaultColWidth="9.140625" defaultRowHeight="14.45"/>
  <cols>
    <col min="1" max="1" width="22.7109375" style="1" customWidth="1"/>
    <col min="2" max="2" width="77.5703125" style="10" customWidth="1"/>
    <col min="3" max="4" width="10.7109375" style="1" customWidth="1"/>
    <col min="5" max="5" width="34.140625" style="10" customWidth="1"/>
    <col min="6" max="7" width="10.7109375" customWidth="1"/>
    <col min="8" max="8" width="31.425781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3" t="s">
        <v>10</v>
      </c>
      <c r="B2" s="253"/>
      <c r="C2" s="253"/>
      <c r="D2" s="253"/>
      <c r="E2" s="253"/>
      <c r="F2" s="253"/>
      <c r="G2" s="253"/>
      <c r="H2" s="253"/>
      <c r="I2" s="253"/>
      <c r="J2" s="253"/>
      <c r="K2" s="253"/>
      <c r="L2" s="7"/>
      <c r="M2" s="7"/>
    </row>
    <row r="4" spans="1:17" ht="18.399999999999999" customHeight="1">
      <c r="A4" s="254" t="s">
        <v>11</v>
      </c>
      <c r="B4" s="254"/>
      <c r="C4" s="254"/>
      <c r="D4" s="254"/>
      <c r="E4" s="254"/>
      <c r="F4" s="254"/>
      <c r="G4" s="254"/>
      <c r="H4" s="254"/>
      <c r="I4" s="254"/>
      <c r="J4" s="254"/>
      <c r="K4" s="254"/>
      <c r="L4" s="4"/>
      <c r="M4" s="4"/>
    </row>
    <row r="5" spans="1:17" ht="18.399999999999999">
      <c r="A5" s="11"/>
      <c r="B5" s="41"/>
      <c r="C5" s="2"/>
      <c r="D5" s="2"/>
      <c r="E5" s="41"/>
      <c r="F5" s="2"/>
      <c r="G5" s="2"/>
      <c r="H5" s="41"/>
      <c r="I5" s="2"/>
      <c r="J5" s="2"/>
      <c r="K5" s="41"/>
      <c r="L5" s="2"/>
      <c r="M5" s="2"/>
    </row>
    <row r="6" spans="1:17" ht="18.399999999999999" customHeight="1">
      <c r="A6" s="246" t="s">
        <v>12</v>
      </c>
      <c r="B6" s="258" t="s">
        <v>13</v>
      </c>
      <c r="C6" s="248" t="s">
        <v>6</v>
      </c>
      <c r="D6" s="249"/>
      <c r="E6" s="249"/>
      <c r="F6" s="250" t="s">
        <v>7</v>
      </c>
      <c r="G6" s="251"/>
      <c r="H6" s="252"/>
      <c r="I6" s="255" t="s">
        <v>8</v>
      </c>
      <c r="J6" s="256"/>
      <c r="K6" s="257"/>
      <c r="L6" s="3"/>
      <c r="M6" s="3"/>
      <c r="N6" s="244"/>
      <c r="O6" s="245"/>
      <c r="P6" s="245"/>
    </row>
    <row r="7" spans="1:17" ht="18.399999999999999">
      <c r="A7" s="247"/>
      <c r="B7" s="259"/>
      <c r="C7" s="14" t="s">
        <v>14</v>
      </c>
      <c r="D7" s="15" t="s">
        <v>4</v>
      </c>
      <c r="E7" s="21" t="s">
        <v>15</v>
      </c>
      <c r="F7" s="16" t="s">
        <v>14</v>
      </c>
      <c r="G7" s="17" t="s">
        <v>4</v>
      </c>
      <c r="H7" s="20" t="s">
        <v>15</v>
      </c>
      <c r="I7" s="18" t="s">
        <v>14</v>
      </c>
      <c r="J7" s="19" t="s">
        <v>4</v>
      </c>
      <c r="K7" s="22" t="s">
        <v>15</v>
      </c>
      <c r="L7" s="3"/>
      <c r="M7" s="3"/>
      <c r="N7" s="40"/>
      <c r="O7" s="40"/>
      <c r="P7" s="40"/>
      <c r="Q7" s="40"/>
    </row>
    <row r="8" spans="1:17" ht="18.399999999999999">
      <c r="A8" s="228" t="s">
        <v>16</v>
      </c>
      <c r="B8" s="228"/>
      <c r="C8" s="221" t="s">
        <v>17</v>
      </c>
      <c r="D8" s="222"/>
      <c r="E8" s="46" t="s">
        <v>18</v>
      </c>
      <c r="F8" s="221" t="s">
        <v>17</v>
      </c>
      <c r="G8" s="222"/>
      <c r="H8" s="46" t="s">
        <v>18</v>
      </c>
      <c r="I8" s="221" t="s">
        <v>17</v>
      </c>
      <c r="J8" s="222"/>
      <c r="K8" s="46" t="s">
        <v>18</v>
      </c>
      <c r="L8" s="3"/>
      <c r="M8" s="3"/>
      <c r="N8" s="40"/>
      <c r="O8" s="40"/>
      <c r="P8" s="40"/>
      <c r="Q8" s="40"/>
    </row>
    <row r="9" spans="1:17" ht="100.9">
      <c r="A9" s="29" t="s">
        <v>19</v>
      </c>
      <c r="B9" s="29" t="s">
        <v>20</v>
      </c>
      <c r="C9" s="100">
        <v>0.5</v>
      </c>
      <c r="D9" s="98">
        <v>6</v>
      </c>
      <c r="E9" s="101" t="s">
        <v>21</v>
      </c>
      <c r="F9" s="102">
        <v>0.25</v>
      </c>
      <c r="G9" s="99">
        <v>6</v>
      </c>
      <c r="H9" s="103" t="s">
        <v>22</v>
      </c>
      <c r="I9" s="104">
        <v>0.5</v>
      </c>
      <c r="J9" s="105">
        <v>6</v>
      </c>
      <c r="K9" s="106" t="s">
        <v>23</v>
      </c>
      <c r="L9" s="3"/>
      <c r="M9" s="3"/>
      <c r="N9" s="40"/>
      <c r="O9" s="40"/>
      <c r="P9" s="40"/>
      <c r="Q9" s="40"/>
    </row>
    <row r="10" spans="1:17" ht="72">
      <c r="A10" s="23" t="s">
        <v>24</v>
      </c>
      <c r="B10" s="23" t="s">
        <v>25</v>
      </c>
      <c r="C10" s="100">
        <v>0.5</v>
      </c>
      <c r="D10" s="98">
        <v>2</v>
      </c>
      <c r="E10" s="101" t="s">
        <v>26</v>
      </c>
      <c r="F10" s="102">
        <v>0.5</v>
      </c>
      <c r="G10" s="99">
        <v>2</v>
      </c>
      <c r="H10" s="103" t="s">
        <v>27</v>
      </c>
      <c r="I10" s="104">
        <v>0.5</v>
      </c>
      <c r="J10" s="105">
        <v>2</v>
      </c>
      <c r="K10" s="106" t="s">
        <v>28</v>
      </c>
      <c r="L10" s="3"/>
      <c r="M10" s="3"/>
      <c r="N10" s="40"/>
      <c r="O10" s="40"/>
      <c r="P10" s="40"/>
      <c r="Q10" s="40"/>
    </row>
    <row r="11" spans="1:17" s="30" customFormat="1" ht="15.6">
      <c r="A11" s="223" t="s">
        <v>29</v>
      </c>
      <c r="B11" s="224"/>
      <c r="C11" s="47">
        <f>SUMPRODUCT(C6:C10,D6:D10)</f>
        <v>4</v>
      </c>
      <c r="D11" s="48">
        <f>SUM(D6:D10)</f>
        <v>8</v>
      </c>
      <c r="E11" s="49"/>
      <c r="F11" s="50">
        <f>SUMPRODUCT(F6:F10,G6:G10)</f>
        <v>2.5</v>
      </c>
      <c r="G11" s="51">
        <f>SUM(G6:G10)</f>
        <v>8</v>
      </c>
      <c r="H11" s="52"/>
      <c r="I11" s="53">
        <f>SUMPRODUCT(I6:I10,J6:J10)</f>
        <v>4</v>
      </c>
      <c r="J11" s="54">
        <f>SUM(J6:J10)</f>
        <v>8</v>
      </c>
      <c r="K11" s="55"/>
      <c r="L11" s="56"/>
      <c r="M11" s="56"/>
      <c r="N11" s="44"/>
      <c r="O11" s="44"/>
      <c r="P11" s="44"/>
      <c r="Q11" s="44"/>
    </row>
    <row r="12" spans="1:17" s="12" customFormat="1" ht="18.399999999999999" customHeight="1">
      <c r="A12" s="228" t="s">
        <v>30</v>
      </c>
      <c r="B12" s="228"/>
      <c r="C12" s="221" t="s">
        <v>17</v>
      </c>
      <c r="D12" s="222"/>
      <c r="E12" s="46" t="s">
        <v>18</v>
      </c>
      <c r="F12" s="221" t="s">
        <v>17</v>
      </c>
      <c r="G12" s="222"/>
      <c r="H12" s="46" t="s">
        <v>18</v>
      </c>
      <c r="I12" s="221" t="s">
        <v>17</v>
      </c>
      <c r="J12" s="222"/>
      <c r="K12" s="46" t="s">
        <v>18</v>
      </c>
      <c r="L12" s="4"/>
      <c r="M12" s="4"/>
      <c r="N12" s="43"/>
      <c r="O12" s="43"/>
      <c r="P12" s="43"/>
      <c r="Q12" s="43"/>
    </row>
    <row r="13" spans="1:17" ht="72">
      <c r="A13" s="29" t="s">
        <v>31</v>
      </c>
      <c r="B13" s="29" t="s">
        <v>32</v>
      </c>
      <c r="C13" s="79">
        <v>0.66</v>
      </c>
      <c r="D13" s="80">
        <v>3</v>
      </c>
      <c r="E13" s="81" t="s">
        <v>33</v>
      </c>
      <c r="F13" s="89">
        <v>0.25</v>
      </c>
      <c r="G13" s="90">
        <f>D13</f>
        <v>3</v>
      </c>
      <c r="H13" s="91" t="s">
        <v>34</v>
      </c>
      <c r="I13" s="92">
        <v>0.25</v>
      </c>
      <c r="J13" s="93">
        <f>G13</f>
        <v>3</v>
      </c>
      <c r="K13" s="94" t="s">
        <v>35</v>
      </c>
      <c r="L13" s="5"/>
      <c r="M13" s="5"/>
    </row>
    <row r="14" spans="1:17" ht="121.5">
      <c r="A14" s="23" t="s">
        <v>36</v>
      </c>
      <c r="B14" s="23" t="s">
        <v>37</v>
      </c>
      <c r="C14" s="83">
        <v>0</v>
      </c>
      <c r="D14" s="84">
        <v>2</v>
      </c>
      <c r="E14" s="85" t="s">
        <v>38</v>
      </c>
      <c r="F14" s="86">
        <v>0</v>
      </c>
      <c r="G14" s="90">
        <f t="shared" ref="G14:G17" si="0">D14</f>
        <v>2</v>
      </c>
      <c r="H14" s="88" t="s">
        <v>39</v>
      </c>
      <c r="I14" s="76">
        <v>0.4</v>
      </c>
      <c r="J14" s="93">
        <f t="shared" ref="J14:J17" si="1">G14</f>
        <v>2</v>
      </c>
      <c r="K14" s="78" t="s">
        <v>40</v>
      </c>
      <c r="L14" s="5"/>
      <c r="M14" s="5"/>
    </row>
    <row r="15" spans="1:17" ht="187.15">
      <c r="A15" s="23" t="s">
        <v>41</v>
      </c>
      <c r="B15" s="23" t="s">
        <v>42</v>
      </c>
      <c r="C15" s="83">
        <v>0</v>
      </c>
      <c r="D15" s="84">
        <v>2</v>
      </c>
      <c r="E15" s="85" t="s">
        <v>43</v>
      </c>
      <c r="F15" s="86">
        <v>0.25</v>
      </c>
      <c r="G15" s="90">
        <f t="shared" si="0"/>
        <v>2</v>
      </c>
      <c r="H15" s="88" t="s">
        <v>44</v>
      </c>
      <c r="I15" s="76">
        <v>0</v>
      </c>
      <c r="J15" s="93">
        <f t="shared" si="1"/>
        <v>2</v>
      </c>
      <c r="K15" s="78" t="s">
        <v>45</v>
      </c>
      <c r="L15" s="5"/>
      <c r="M15" s="5"/>
    </row>
    <row r="16" spans="1:17" ht="100.9">
      <c r="A16" s="23" t="s">
        <v>46</v>
      </c>
      <c r="B16" s="23" t="s">
        <v>47</v>
      </c>
      <c r="C16" s="83">
        <v>1</v>
      </c>
      <c r="D16" s="84">
        <v>4</v>
      </c>
      <c r="E16" s="85"/>
      <c r="F16" s="86">
        <v>0.5</v>
      </c>
      <c r="G16" s="90">
        <f t="shared" si="0"/>
        <v>4</v>
      </c>
      <c r="H16" s="88" t="s">
        <v>48</v>
      </c>
      <c r="I16" s="76">
        <v>0</v>
      </c>
      <c r="J16" s="93">
        <f t="shared" si="1"/>
        <v>4</v>
      </c>
      <c r="K16" s="78" t="s">
        <v>49</v>
      </c>
      <c r="L16" s="5"/>
      <c r="M16" s="5"/>
    </row>
    <row r="17" spans="1:17" ht="28.9">
      <c r="A17" s="23" t="s">
        <v>50</v>
      </c>
      <c r="B17" s="23" t="s">
        <v>51</v>
      </c>
      <c r="C17" s="83">
        <v>0</v>
      </c>
      <c r="D17" s="84">
        <v>4</v>
      </c>
      <c r="E17" s="85" t="s">
        <v>52</v>
      </c>
      <c r="F17" s="86">
        <v>1</v>
      </c>
      <c r="G17" s="90">
        <f t="shared" si="0"/>
        <v>4</v>
      </c>
      <c r="H17" s="88"/>
      <c r="I17" s="76">
        <v>1</v>
      </c>
      <c r="J17" s="93">
        <f t="shared" si="1"/>
        <v>4</v>
      </c>
      <c r="K17" s="78"/>
      <c r="L17" s="5"/>
      <c r="M17" s="5"/>
    </row>
    <row r="18" spans="1:17" s="30" customFormat="1" ht="15.6">
      <c r="A18" s="223" t="s">
        <v>29</v>
      </c>
      <c r="B18" s="224"/>
      <c r="C18" s="47">
        <f>SUMPRODUCT(C13:C17,D13:D17)</f>
        <v>5.98</v>
      </c>
      <c r="D18" s="48">
        <f>SUM(D13:D17)</f>
        <v>15</v>
      </c>
      <c r="E18" s="49"/>
      <c r="F18" s="50">
        <f>SUMPRODUCT(F13:F17,G13:G17)</f>
        <v>7.25</v>
      </c>
      <c r="G18" s="51">
        <f>SUM(G13:G17)</f>
        <v>15</v>
      </c>
      <c r="H18" s="52"/>
      <c r="I18" s="53">
        <f>SUMPRODUCT(I13:I17,J13:J17)</f>
        <v>5.55</v>
      </c>
      <c r="J18" s="54">
        <f>SUM(J13:J17)</f>
        <v>15</v>
      </c>
      <c r="K18" s="55"/>
      <c r="L18" s="56"/>
      <c r="M18" s="56"/>
      <c r="N18" s="44"/>
      <c r="O18" s="44"/>
      <c r="P18" s="44"/>
      <c r="Q18" s="44"/>
    </row>
    <row r="19" spans="1:17" s="43" customFormat="1" ht="18.399999999999999" customHeight="1">
      <c r="A19" s="260" t="s">
        <v>53</v>
      </c>
      <c r="B19" s="260"/>
      <c r="C19" s="221" t="s">
        <v>17</v>
      </c>
      <c r="D19" s="222"/>
      <c r="E19" s="46" t="s">
        <v>18</v>
      </c>
      <c r="F19" s="221" t="s">
        <v>17</v>
      </c>
      <c r="G19" s="222"/>
      <c r="H19" s="46" t="s">
        <v>18</v>
      </c>
      <c r="I19" s="221" t="s">
        <v>17</v>
      </c>
      <c r="J19" s="222"/>
      <c r="K19" s="46" t="s">
        <v>18</v>
      </c>
      <c r="L19" s="4"/>
      <c r="M19" s="4"/>
    </row>
    <row r="20" spans="1:17" ht="229.5">
      <c r="A20" s="23" t="s">
        <v>54</v>
      </c>
      <c r="B20" s="23" t="s">
        <v>55</v>
      </c>
      <c r="C20" s="83">
        <v>0</v>
      </c>
      <c r="D20" s="84">
        <v>3</v>
      </c>
      <c r="E20" s="85" t="s">
        <v>56</v>
      </c>
      <c r="F20" s="86">
        <v>0</v>
      </c>
      <c r="G20" s="87">
        <v>3</v>
      </c>
      <c r="H20" s="88" t="s">
        <v>57</v>
      </c>
      <c r="I20" s="76">
        <v>0.25</v>
      </c>
      <c r="J20" s="77">
        <v>3</v>
      </c>
      <c r="K20" s="78" t="s">
        <v>58</v>
      </c>
      <c r="L20" s="5"/>
      <c r="M20" s="5"/>
    </row>
    <row r="21" spans="1:17" ht="86.45">
      <c r="A21" s="23" t="s">
        <v>59</v>
      </c>
      <c r="B21" s="23" t="s">
        <v>60</v>
      </c>
      <c r="C21" s="83">
        <v>1</v>
      </c>
      <c r="D21" s="84">
        <v>3</v>
      </c>
      <c r="E21" s="85"/>
      <c r="F21" s="86">
        <v>1</v>
      </c>
      <c r="G21" s="87">
        <v>3</v>
      </c>
      <c r="H21" s="88"/>
      <c r="I21" s="76">
        <v>0</v>
      </c>
      <c r="J21" s="77">
        <v>3</v>
      </c>
      <c r="K21" s="78" t="s">
        <v>61</v>
      </c>
      <c r="L21" s="5"/>
      <c r="M21" s="5"/>
    </row>
    <row r="22" spans="1:17" s="44" customFormat="1" ht="15.6">
      <c r="A22" s="261" t="s">
        <v>29</v>
      </c>
      <c r="B22" s="243"/>
      <c r="C22" s="57">
        <f>SUMPRODUCT(C20:C21,D20:D21)</f>
        <v>3</v>
      </c>
      <c r="D22" s="58">
        <f>SUM(D20:D21)</f>
        <v>6</v>
      </c>
      <c r="E22" s="59"/>
      <c r="F22" s="60">
        <f>SUMPRODUCT(F20:F21,G20:G21)</f>
        <v>3</v>
      </c>
      <c r="G22" s="61">
        <f>SUM(G20:G21)</f>
        <v>6</v>
      </c>
      <c r="H22" s="62"/>
      <c r="I22" s="63">
        <f>SUMPRODUCT(I20:I21,J20:J21)</f>
        <v>0.75</v>
      </c>
      <c r="J22" s="64">
        <f>SUM(J20:J21)</f>
        <v>6</v>
      </c>
      <c r="K22" s="65"/>
      <c r="L22" s="56"/>
      <c r="M22" s="56"/>
    </row>
    <row r="23" spans="1:17" ht="18.75" customHeight="1">
      <c r="A23" s="210" t="s">
        <v>62</v>
      </c>
      <c r="B23" s="210"/>
      <c r="C23" s="221" t="s">
        <v>17</v>
      </c>
      <c r="D23" s="222"/>
      <c r="E23" s="46" t="s">
        <v>18</v>
      </c>
      <c r="F23" s="221" t="s">
        <v>17</v>
      </c>
      <c r="G23" s="222"/>
      <c r="H23" s="46" t="s">
        <v>18</v>
      </c>
      <c r="I23" s="221" t="s">
        <v>17</v>
      </c>
      <c r="J23" s="222"/>
      <c r="K23" s="46" t="s">
        <v>18</v>
      </c>
      <c r="L23" s="4"/>
      <c r="M23" s="4"/>
    </row>
    <row r="24" spans="1:17" ht="28.9">
      <c r="A24" s="42" t="s">
        <v>63</v>
      </c>
      <c r="B24" s="42" t="s">
        <v>64</v>
      </c>
      <c r="C24" s="97">
        <v>1</v>
      </c>
      <c r="D24" s="25">
        <v>1</v>
      </c>
      <c r="E24" s="26"/>
      <c r="F24" s="82">
        <v>1</v>
      </c>
      <c r="G24" s="27">
        <v>1</v>
      </c>
      <c r="H24" s="28"/>
      <c r="I24" s="73">
        <v>1</v>
      </c>
      <c r="J24" s="74">
        <v>1</v>
      </c>
      <c r="K24" s="75"/>
      <c r="L24" s="5"/>
      <c r="M24" s="5"/>
    </row>
    <row r="25" spans="1:17" ht="60.75">
      <c r="A25" s="23" t="s">
        <v>65</v>
      </c>
      <c r="B25" s="23" t="s">
        <v>66</v>
      </c>
      <c r="C25" s="83">
        <v>0</v>
      </c>
      <c r="D25" s="84">
        <v>2</v>
      </c>
      <c r="E25" s="85" t="s">
        <v>67</v>
      </c>
      <c r="F25" s="86">
        <v>0.25</v>
      </c>
      <c r="G25" s="87">
        <v>2</v>
      </c>
      <c r="H25" s="88" t="s">
        <v>68</v>
      </c>
      <c r="I25" s="76">
        <v>0.75</v>
      </c>
      <c r="J25" s="77">
        <v>2</v>
      </c>
      <c r="K25" s="78" t="s">
        <v>69</v>
      </c>
      <c r="L25" s="5"/>
      <c r="M25" s="5"/>
    </row>
    <row r="26" spans="1:17">
      <c r="A26" s="23" t="s">
        <v>70</v>
      </c>
      <c r="B26" s="23" t="s">
        <v>71</v>
      </c>
      <c r="C26" s="83">
        <v>1</v>
      </c>
      <c r="D26" s="84">
        <v>1</v>
      </c>
      <c r="E26" s="85"/>
      <c r="F26" s="86">
        <v>1</v>
      </c>
      <c r="G26" s="87">
        <v>1</v>
      </c>
      <c r="H26" s="88"/>
      <c r="I26" s="76">
        <v>1</v>
      </c>
      <c r="J26" s="77">
        <v>1</v>
      </c>
      <c r="K26" s="78"/>
      <c r="L26" s="5"/>
      <c r="M26" s="5"/>
    </row>
    <row r="27" spans="1:17" s="44" customFormat="1" ht="15.6">
      <c r="A27" s="242" t="s">
        <v>29</v>
      </c>
      <c r="B27" s="243"/>
      <c r="C27" s="47">
        <f>SUMPRODUCT(C24:C26,D24:D26)</f>
        <v>2</v>
      </c>
      <c r="D27" s="48">
        <f>SUM(D24:D26)</f>
        <v>4</v>
      </c>
      <c r="E27" s="49"/>
      <c r="F27" s="60">
        <f>SUMPRODUCT(F24:F26,G24:G26)</f>
        <v>2.5</v>
      </c>
      <c r="G27" s="61">
        <f>SUM(G24:G26)</f>
        <v>4</v>
      </c>
      <c r="H27" s="62"/>
      <c r="I27" s="63">
        <f>SUMPRODUCT(I24:I26,J24:J26)</f>
        <v>3.5</v>
      </c>
      <c r="J27" s="64">
        <f>SUM(J24:J26)</f>
        <v>4</v>
      </c>
      <c r="K27" s="65"/>
      <c r="L27" s="56"/>
      <c r="M27" s="56"/>
    </row>
    <row r="28" spans="1:17" ht="21" customHeight="1">
      <c r="A28" s="260" t="s">
        <v>72</v>
      </c>
      <c r="B28" s="260"/>
      <c r="C28" s="221" t="s">
        <v>17</v>
      </c>
      <c r="D28" s="222"/>
      <c r="E28" s="46" t="s">
        <v>73</v>
      </c>
      <c r="F28" s="221" t="s">
        <v>17</v>
      </c>
      <c r="G28" s="222"/>
      <c r="H28" s="66" t="s">
        <v>73</v>
      </c>
      <c r="I28" s="221" t="s">
        <v>17</v>
      </c>
      <c r="J28" s="222"/>
      <c r="K28" s="46" t="s">
        <v>73</v>
      </c>
      <c r="L28" s="9"/>
      <c r="M28" s="4"/>
    </row>
    <row r="29" spans="1:17" ht="72">
      <c r="A29" s="31" t="s">
        <v>74</v>
      </c>
      <c r="B29" s="31" t="s">
        <v>75</v>
      </c>
      <c r="C29" s="79">
        <v>0.5</v>
      </c>
      <c r="D29" s="80">
        <v>2</v>
      </c>
      <c r="E29" s="81" t="s">
        <v>76</v>
      </c>
      <c r="F29" s="89">
        <v>0.75</v>
      </c>
      <c r="G29" s="90">
        <f>D29</f>
        <v>2</v>
      </c>
      <c r="H29" s="95" t="s">
        <v>77</v>
      </c>
      <c r="I29" s="92">
        <v>1</v>
      </c>
      <c r="J29" s="93">
        <f>D29</f>
        <v>2</v>
      </c>
      <c r="K29" s="94"/>
      <c r="L29" s="5"/>
      <c r="M29" s="5"/>
    </row>
    <row r="30" spans="1:17" ht="43.15">
      <c r="A30" s="24" t="s">
        <v>78</v>
      </c>
      <c r="B30" s="24" t="s">
        <v>79</v>
      </c>
      <c r="C30" s="83">
        <v>0.5</v>
      </c>
      <c r="D30" s="84">
        <v>2</v>
      </c>
      <c r="E30" s="85" t="s">
        <v>80</v>
      </c>
      <c r="F30" s="86">
        <v>1</v>
      </c>
      <c r="G30" s="90">
        <f t="shared" ref="G30:G31" si="2">D30</f>
        <v>2</v>
      </c>
      <c r="H30" s="96"/>
      <c r="I30" s="76">
        <v>1</v>
      </c>
      <c r="J30" s="93">
        <f t="shared" ref="J30:J31" si="3">D30</f>
        <v>2</v>
      </c>
      <c r="K30" s="78"/>
      <c r="L30" s="5"/>
      <c r="M30" s="5"/>
    </row>
    <row r="31" spans="1:17" ht="100.9">
      <c r="A31" s="24" t="s">
        <v>81</v>
      </c>
      <c r="B31" s="24" t="s">
        <v>82</v>
      </c>
      <c r="C31" s="83">
        <v>1</v>
      </c>
      <c r="D31" s="84">
        <v>2</v>
      </c>
      <c r="E31" s="85"/>
      <c r="F31" s="86">
        <v>0.9</v>
      </c>
      <c r="G31" s="90">
        <f t="shared" si="2"/>
        <v>2</v>
      </c>
      <c r="H31" s="96" t="s">
        <v>83</v>
      </c>
      <c r="I31" s="76">
        <v>0.3</v>
      </c>
      <c r="J31" s="93">
        <f t="shared" si="3"/>
        <v>2</v>
      </c>
      <c r="K31" s="78" t="s">
        <v>84</v>
      </c>
      <c r="L31" s="5"/>
      <c r="M31" s="5"/>
    </row>
    <row r="32" spans="1:17" s="44" customFormat="1" ht="15.6">
      <c r="A32" s="223" t="s">
        <v>29</v>
      </c>
      <c r="B32" s="224"/>
      <c r="C32" s="47">
        <f>SUMPRODUCT(C29:C31,D29:D31)</f>
        <v>4</v>
      </c>
      <c r="D32" s="48">
        <f>SUM(D29:D31)</f>
        <v>6</v>
      </c>
      <c r="E32" s="49"/>
      <c r="F32" s="50">
        <f>SUMPRODUCT(F29:F31,G29:G31)</f>
        <v>5.3</v>
      </c>
      <c r="G32" s="51">
        <f>SUM(G29:G31)</f>
        <v>6</v>
      </c>
      <c r="H32" s="67"/>
      <c r="I32" s="63">
        <f>SUMPRODUCT(I29:I31,J29:J31)</f>
        <v>4.5999999999999996</v>
      </c>
      <c r="J32" s="64">
        <f>SUM(J29:J31)</f>
        <v>6</v>
      </c>
      <c r="K32" s="65"/>
      <c r="L32" s="56"/>
      <c r="M32" s="56"/>
    </row>
    <row r="33" spans="1:13" ht="18.75" customHeight="1">
      <c r="A33" s="228" t="s">
        <v>85</v>
      </c>
      <c r="B33" s="228"/>
      <c r="C33" s="221" t="s">
        <v>17</v>
      </c>
      <c r="D33" s="222"/>
      <c r="E33" s="46" t="s">
        <v>73</v>
      </c>
      <c r="F33" s="221" t="s">
        <v>17</v>
      </c>
      <c r="G33" s="222"/>
      <c r="H33" s="46" t="s">
        <v>73</v>
      </c>
      <c r="I33" s="68" t="s">
        <v>17</v>
      </c>
      <c r="J33" s="66"/>
      <c r="K33" s="46" t="s">
        <v>73</v>
      </c>
      <c r="L33" s="8"/>
      <c r="M33" s="4"/>
    </row>
    <row r="34" spans="1:13" ht="28.9">
      <c r="A34" s="29" t="s">
        <v>86</v>
      </c>
      <c r="B34" s="29" t="s">
        <v>87</v>
      </c>
      <c r="C34" s="79">
        <v>0.75</v>
      </c>
      <c r="D34" s="80">
        <v>2</v>
      </c>
      <c r="E34" s="81" t="s">
        <v>88</v>
      </c>
      <c r="F34" s="89">
        <v>0</v>
      </c>
      <c r="G34" s="90">
        <v>2</v>
      </c>
      <c r="H34" s="91" t="s">
        <v>89</v>
      </c>
      <c r="I34" s="92">
        <v>0</v>
      </c>
      <c r="J34" s="93">
        <v>2</v>
      </c>
      <c r="K34" s="94" t="s">
        <v>90</v>
      </c>
      <c r="L34" s="5"/>
      <c r="M34" s="5"/>
    </row>
    <row r="35" spans="1:13">
      <c r="A35" s="23" t="s">
        <v>91</v>
      </c>
      <c r="B35" s="23" t="s">
        <v>92</v>
      </c>
      <c r="C35" s="83">
        <v>1</v>
      </c>
      <c r="D35" s="84">
        <v>2</v>
      </c>
      <c r="E35" s="85"/>
      <c r="F35" s="86">
        <v>1</v>
      </c>
      <c r="G35" s="87">
        <v>2</v>
      </c>
      <c r="H35" s="88"/>
      <c r="I35" s="76">
        <v>1</v>
      </c>
      <c r="J35" s="77">
        <v>2</v>
      </c>
      <c r="K35" s="78"/>
      <c r="L35" s="5"/>
      <c r="M35" s="5"/>
    </row>
    <row r="36" spans="1:13" ht="158.44999999999999">
      <c r="A36" s="23" t="s">
        <v>93</v>
      </c>
      <c r="B36" s="23" t="s">
        <v>94</v>
      </c>
      <c r="C36" s="83">
        <v>1</v>
      </c>
      <c r="D36" s="84">
        <v>3</v>
      </c>
      <c r="E36" s="85"/>
      <c r="F36" s="86">
        <v>1</v>
      </c>
      <c r="G36" s="87">
        <v>3</v>
      </c>
      <c r="H36" s="88"/>
      <c r="I36" s="76">
        <v>0.6</v>
      </c>
      <c r="J36" s="77">
        <v>3</v>
      </c>
      <c r="K36" s="78" t="s">
        <v>95</v>
      </c>
      <c r="L36" s="5"/>
      <c r="M36" s="5"/>
    </row>
    <row r="37" spans="1:13" ht="229.5">
      <c r="A37" s="23" t="s">
        <v>96</v>
      </c>
      <c r="B37" s="23" t="s">
        <v>97</v>
      </c>
      <c r="C37" s="83">
        <v>0.75</v>
      </c>
      <c r="D37" s="84">
        <v>3</v>
      </c>
      <c r="E37" s="85" t="s">
        <v>98</v>
      </c>
      <c r="F37" s="86">
        <v>0</v>
      </c>
      <c r="G37" s="87">
        <v>3</v>
      </c>
      <c r="H37" s="88" t="s">
        <v>99</v>
      </c>
      <c r="I37" s="76">
        <v>0.5</v>
      </c>
      <c r="J37" s="77">
        <v>3</v>
      </c>
      <c r="K37" s="78" t="s">
        <v>100</v>
      </c>
      <c r="L37" s="5"/>
      <c r="M37" s="5"/>
    </row>
    <row r="38" spans="1:13" s="44" customFormat="1" ht="15.6">
      <c r="A38" s="223" t="s">
        <v>29</v>
      </c>
      <c r="B38" s="224"/>
      <c r="C38" s="69">
        <f>SUMPRODUCT(C34:C37,D34:D37)</f>
        <v>8.75</v>
      </c>
      <c r="D38" s="48">
        <f>SUM(D34:D37)</f>
        <v>10</v>
      </c>
      <c r="E38" s="49"/>
      <c r="F38" s="70">
        <f>SUMPRODUCT(F34:F37,G34:G37)</f>
        <v>5</v>
      </c>
      <c r="G38" s="51">
        <f>SUM(G34:G37)</f>
        <v>10</v>
      </c>
      <c r="H38" s="52"/>
      <c r="I38" s="63">
        <f>SUMPRODUCT(I34:I37,J34:J37)</f>
        <v>5.3</v>
      </c>
      <c r="J38" s="64">
        <f>SUM(J34:J37)</f>
        <v>10</v>
      </c>
      <c r="K38" s="65"/>
      <c r="L38" s="56"/>
      <c r="M38" s="56"/>
    </row>
    <row r="39" spans="1:13" ht="18.75" customHeight="1">
      <c r="A39" s="45" t="s">
        <v>101</v>
      </c>
      <c r="B39" s="45"/>
      <c r="C39" s="221" t="s">
        <v>17</v>
      </c>
      <c r="D39" s="222"/>
      <c r="E39" s="66" t="s">
        <v>102</v>
      </c>
      <c r="F39" s="221" t="s">
        <v>17</v>
      </c>
      <c r="G39" s="222"/>
      <c r="H39" s="46" t="s">
        <v>102</v>
      </c>
      <c r="I39" s="221" t="s">
        <v>17</v>
      </c>
      <c r="J39" s="222"/>
      <c r="K39" s="46" t="s">
        <v>102</v>
      </c>
      <c r="L39" s="4"/>
      <c r="M39" s="4"/>
    </row>
    <row r="40" spans="1:13" ht="86.45">
      <c r="A40" s="23" t="s">
        <v>103</v>
      </c>
      <c r="B40" s="23" t="s">
        <v>104</v>
      </c>
      <c r="C40" s="83">
        <v>0.75</v>
      </c>
      <c r="D40" s="84">
        <v>2</v>
      </c>
      <c r="E40" s="85" t="s">
        <v>105</v>
      </c>
      <c r="F40" s="86">
        <v>1</v>
      </c>
      <c r="G40" s="87">
        <f>D40</f>
        <v>2</v>
      </c>
      <c r="H40" s="88"/>
      <c r="I40" s="76">
        <v>1</v>
      </c>
      <c r="J40" s="77">
        <f>D40</f>
        <v>2</v>
      </c>
      <c r="K40" s="78"/>
      <c r="L40" s="5"/>
      <c r="M40" s="5"/>
    </row>
    <row r="41" spans="1:13" ht="158.44999999999999">
      <c r="A41" s="23" t="s">
        <v>106</v>
      </c>
      <c r="B41" s="23" t="s">
        <v>107</v>
      </c>
      <c r="C41" s="83">
        <v>0.3</v>
      </c>
      <c r="D41" s="84">
        <v>2</v>
      </c>
      <c r="E41" s="85" t="s">
        <v>108</v>
      </c>
      <c r="F41" s="86">
        <v>0.9</v>
      </c>
      <c r="G41" s="87">
        <f t="shared" ref="G41:G48" si="4">D41</f>
        <v>2</v>
      </c>
      <c r="H41" s="88" t="s">
        <v>109</v>
      </c>
      <c r="I41" s="76">
        <v>0.75</v>
      </c>
      <c r="J41" s="77">
        <f t="shared" ref="J41:J48" si="5">D41</f>
        <v>2</v>
      </c>
      <c r="K41" s="78" t="s">
        <v>110</v>
      </c>
      <c r="L41" s="5"/>
      <c r="M41" s="5"/>
    </row>
    <row r="42" spans="1:13" ht="244.9">
      <c r="A42" s="23" t="s">
        <v>111</v>
      </c>
      <c r="B42" s="23" t="s">
        <v>112</v>
      </c>
      <c r="C42" s="83">
        <v>0.4</v>
      </c>
      <c r="D42" s="84">
        <v>2</v>
      </c>
      <c r="E42" s="85" t="s">
        <v>113</v>
      </c>
      <c r="F42" s="86">
        <v>0</v>
      </c>
      <c r="G42" s="87">
        <f t="shared" si="4"/>
        <v>2</v>
      </c>
      <c r="H42" s="88" t="s">
        <v>114</v>
      </c>
      <c r="I42" s="76">
        <v>0</v>
      </c>
      <c r="J42" s="77">
        <f t="shared" si="5"/>
        <v>2</v>
      </c>
      <c r="K42" s="78" t="s">
        <v>115</v>
      </c>
      <c r="L42" s="5"/>
    </row>
    <row r="43" spans="1:13" ht="72">
      <c r="A43" s="23" t="s">
        <v>116</v>
      </c>
      <c r="B43" s="23" t="s">
        <v>117</v>
      </c>
      <c r="C43" s="83">
        <v>0.8</v>
      </c>
      <c r="D43" s="84">
        <v>4</v>
      </c>
      <c r="E43" s="85" t="s">
        <v>118</v>
      </c>
      <c r="F43" s="86">
        <v>0</v>
      </c>
      <c r="G43" s="87">
        <f t="shared" si="4"/>
        <v>4</v>
      </c>
      <c r="H43" s="88" t="s">
        <v>119</v>
      </c>
      <c r="I43" s="76">
        <v>0</v>
      </c>
      <c r="J43" s="77">
        <f t="shared" si="5"/>
        <v>4</v>
      </c>
      <c r="K43" s="78" t="s">
        <v>120</v>
      </c>
      <c r="L43" s="5"/>
      <c r="M43" s="5"/>
    </row>
    <row r="44" spans="1:13" ht="216">
      <c r="A44" s="23" t="s">
        <v>121</v>
      </c>
      <c r="B44" s="23" t="s">
        <v>122</v>
      </c>
      <c r="C44" s="83">
        <v>0.5</v>
      </c>
      <c r="D44" s="84">
        <v>6</v>
      </c>
      <c r="E44" s="85" t="s">
        <v>123</v>
      </c>
      <c r="F44" s="86">
        <v>0</v>
      </c>
      <c r="G44" s="87">
        <f>D44</f>
        <v>6</v>
      </c>
      <c r="H44" s="88" t="s">
        <v>124</v>
      </c>
      <c r="I44" s="76">
        <v>1</v>
      </c>
      <c r="J44" s="77">
        <f>D44</f>
        <v>6</v>
      </c>
      <c r="K44" s="78"/>
      <c r="L44" s="5"/>
      <c r="M44" s="5"/>
    </row>
    <row r="45" spans="1:13" ht="121.5">
      <c r="A45" s="23" t="s">
        <v>125</v>
      </c>
      <c r="B45" s="23" t="s">
        <v>126</v>
      </c>
      <c r="C45" s="83">
        <v>0.8</v>
      </c>
      <c r="D45" s="84">
        <v>8</v>
      </c>
      <c r="E45" s="85" t="s">
        <v>127</v>
      </c>
      <c r="F45" s="86">
        <v>0.3</v>
      </c>
      <c r="G45" s="87">
        <f t="shared" si="4"/>
        <v>8</v>
      </c>
      <c r="H45" s="88" t="s">
        <v>128</v>
      </c>
      <c r="I45" s="76">
        <v>0.5</v>
      </c>
      <c r="J45" s="77">
        <f t="shared" si="5"/>
        <v>8</v>
      </c>
      <c r="K45" s="78" t="s">
        <v>129</v>
      </c>
      <c r="L45" s="5"/>
      <c r="M45" s="5"/>
    </row>
    <row r="46" spans="1:13" ht="43.15">
      <c r="A46" s="23" t="s">
        <v>130</v>
      </c>
      <c r="B46" s="23" t="s">
        <v>131</v>
      </c>
      <c r="C46" s="83">
        <v>1</v>
      </c>
      <c r="D46" s="84">
        <v>6</v>
      </c>
      <c r="E46" s="85"/>
      <c r="F46" s="86">
        <v>1</v>
      </c>
      <c r="G46" s="87">
        <f t="shared" si="4"/>
        <v>6</v>
      </c>
      <c r="H46" s="88"/>
      <c r="I46" s="76">
        <v>0.67</v>
      </c>
      <c r="J46" s="77">
        <f t="shared" si="5"/>
        <v>6</v>
      </c>
      <c r="K46" s="78" t="s">
        <v>132</v>
      </c>
      <c r="L46" s="5"/>
      <c r="M46" s="5"/>
    </row>
    <row r="47" spans="1:13" ht="216">
      <c r="A47" s="23" t="s">
        <v>133</v>
      </c>
      <c r="B47" s="23" t="s">
        <v>134</v>
      </c>
      <c r="C47" s="83">
        <v>0.4</v>
      </c>
      <c r="D47" s="84">
        <v>6</v>
      </c>
      <c r="E47" s="85" t="s">
        <v>135</v>
      </c>
      <c r="F47" s="86">
        <v>0.8</v>
      </c>
      <c r="G47" s="87">
        <f t="shared" si="4"/>
        <v>6</v>
      </c>
      <c r="H47" s="88" t="s">
        <v>136</v>
      </c>
      <c r="I47" s="76">
        <v>0.5</v>
      </c>
      <c r="J47" s="77">
        <f t="shared" si="5"/>
        <v>6</v>
      </c>
      <c r="K47" s="78" t="s">
        <v>137</v>
      </c>
      <c r="L47" s="5"/>
      <c r="M47" s="5"/>
    </row>
    <row r="48" spans="1:13">
      <c r="A48" s="13" t="s">
        <v>138</v>
      </c>
      <c r="B48" s="23" t="s">
        <v>139</v>
      </c>
      <c r="C48" s="83">
        <v>1</v>
      </c>
      <c r="D48" s="84">
        <v>4</v>
      </c>
      <c r="E48" s="85"/>
      <c r="F48" s="86">
        <v>1</v>
      </c>
      <c r="G48" s="87">
        <f t="shared" si="4"/>
        <v>4</v>
      </c>
      <c r="H48" s="88"/>
      <c r="I48" s="76">
        <v>1</v>
      </c>
      <c r="J48" s="77">
        <f t="shared" si="5"/>
        <v>4</v>
      </c>
      <c r="K48" s="78"/>
      <c r="L48" s="5"/>
      <c r="M48" s="5"/>
    </row>
    <row r="49" spans="1:17" s="30" customFormat="1" ht="15.6">
      <c r="A49" s="223" t="s">
        <v>29</v>
      </c>
      <c r="B49" s="224"/>
      <c r="C49" s="71">
        <f>SUMPRODUCT(C40:C48,D40:D48)</f>
        <v>27.9</v>
      </c>
      <c r="D49" s="58">
        <f>SUM(D40:D48)</f>
        <v>40</v>
      </c>
      <c r="E49" s="59"/>
      <c r="F49" s="70">
        <f>SUMPRODUCT(F40:F48,G40:G48)</f>
        <v>21</v>
      </c>
      <c r="G49" s="51">
        <f>SUM(G40:G48)</f>
        <v>40</v>
      </c>
      <c r="H49" s="52"/>
      <c r="I49" s="53">
        <f>SUMPRODUCT(I40:I48,J40:J48)</f>
        <v>24.52</v>
      </c>
      <c r="J49" s="54">
        <f>SUM(J40:J48)</f>
        <v>40</v>
      </c>
      <c r="K49" s="55"/>
      <c r="L49" s="56"/>
      <c r="M49" s="56"/>
      <c r="N49" s="44"/>
      <c r="O49" s="44"/>
      <c r="P49" s="44"/>
      <c r="Q49" s="44"/>
    </row>
    <row r="50" spans="1:17" ht="18.399999999999999" customHeight="1">
      <c r="A50" s="228" t="s">
        <v>140</v>
      </c>
      <c r="B50" s="228"/>
      <c r="C50" s="221" t="s">
        <v>17</v>
      </c>
      <c r="D50" s="222"/>
      <c r="E50" s="46" t="s">
        <v>73</v>
      </c>
      <c r="F50" s="221" t="s">
        <v>17</v>
      </c>
      <c r="G50" s="222"/>
      <c r="H50" s="46" t="s">
        <v>73</v>
      </c>
      <c r="I50" s="221" t="s">
        <v>17</v>
      </c>
      <c r="J50" s="222"/>
      <c r="K50" s="46" t="s">
        <v>73</v>
      </c>
      <c r="L50" s="8"/>
      <c r="M50" s="4"/>
    </row>
    <row r="51" spans="1:17">
      <c r="A51" s="29" t="s">
        <v>141</v>
      </c>
      <c r="B51" s="29" t="s">
        <v>142</v>
      </c>
      <c r="C51" s="79">
        <v>1</v>
      </c>
      <c r="D51" s="80">
        <v>2</v>
      </c>
      <c r="E51" s="81"/>
      <c r="F51" s="82">
        <v>1</v>
      </c>
      <c r="G51" s="27">
        <v>2</v>
      </c>
      <c r="H51" s="28"/>
      <c r="I51" s="73">
        <v>1</v>
      </c>
      <c r="J51" s="74">
        <v>2</v>
      </c>
      <c r="K51" s="75"/>
      <c r="L51" s="5"/>
      <c r="M51" s="5"/>
    </row>
    <row r="52" spans="1:17" ht="115.15">
      <c r="A52" s="23" t="s">
        <v>143</v>
      </c>
      <c r="B52" s="23" t="s">
        <v>144</v>
      </c>
      <c r="C52" s="83">
        <v>0.5</v>
      </c>
      <c r="D52" s="84">
        <v>2</v>
      </c>
      <c r="E52" s="85" t="s">
        <v>145</v>
      </c>
      <c r="F52" s="86">
        <v>1</v>
      </c>
      <c r="G52" s="87">
        <v>2</v>
      </c>
      <c r="H52" s="88"/>
      <c r="I52" s="76">
        <v>1</v>
      </c>
      <c r="J52" s="77">
        <v>2</v>
      </c>
      <c r="K52" s="78"/>
      <c r="L52" s="5"/>
      <c r="M52" s="5"/>
    </row>
    <row r="53" spans="1:17" ht="28.9">
      <c r="A53" s="23" t="s">
        <v>146</v>
      </c>
      <c r="B53" s="23" t="s">
        <v>147</v>
      </c>
      <c r="C53" s="83">
        <v>1</v>
      </c>
      <c r="D53" s="84">
        <v>1</v>
      </c>
      <c r="E53" s="85"/>
      <c r="F53" s="86">
        <v>1</v>
      </c>
      <c r="G53" s="87">
        <v>1</v>
      </c>
      <c r="H53" s="88"/>
      <c r="I53" s="76">
        <v>1</v>
      </c>
      <c r="J53" s="77">
        <v>1</v>
      </c>
      <c r="K53" s="78"/>
      <c r="L53" s="5"/>
      <c r="M53" s="5"/>
    </row>
    <row r="54" spans="1:17" ht="43.15">
      <c r="A54" s="23" t="s">
        <v>148</v>
      </c>
      <c r="B54" s="23" t="s">
        <v>149</v>
      </c>
      <c r="C54" s="83">
        <v>0.75</v>
      </c>
      <c r="D54" s="84">
        <v>4</v>
      </c>
      <c r="E54" s="85" t="s">
        <v>150</v>
      </c>
      <c r="F54" s="86">
        <v>1</v>
      </c>
      <c r="G54" s="87">
        <v>4</v>
      </c>
      <c r="H54" s="88"/>
      <c r="I54" s="76">
        <v>0</v>
      </c>
      <c r="J54" s="77">
        <v>4</v>
      </c>
      <c r="K54" s="78"/>
      <c r="L54" s="5"/>
      <c r="M54" s="5"/>
    </row>
    <row r="55" spans="1:17" ht="28.9">
      <c r="A55" s="23" t="s">
        <v>151</v>
      </c>
      <c r="B55" s="23" t="s">
        <v>152</v>
      </c>
      <c r="C55" s="83">
        <v>0.75</v>
      </c>
      <c r="D55" s="84">
        <v>2</v>
      </c>
      <c r="E55" s="85" t="s">
        <v>153</v>
      </c>
      <c r="F55" s="86">
        <v>0.75</v>
      </c>
      <c r="G55" s="87">
        <v>2</v>
      </c>
      <c r="H55" s="88" t="s">
        <v>153</v>
      </c>
      <c r="I55" s="76">
        <v>0.75</v>
      </c>
      <c r="J55" s="77">
        <v>2</v>
      </c>
      <c r="K55" s="78" t="s">
        <v>153</v>
      </c>
      <c r="L55" s="6"/>
      <c r="M55" s="5"/>
    </row>
    <row r="56" spans="1:17" s="44" customFormat="1" ht="15.6">
      <c r="A56" s="223" t="s">
        <v>29</v>
      </c>
      <c r="B56" s="224"/>
      <c r="C56" s="57">
        <f>SUMPRODUCT(C51:C55,D51:D55)</f>
        <v>8.5</v>
      </c>
      <c r="D56" s="58">
        <f>SUM(D51:D55)</f>
        <v>11</v>
      </c>
      <c r="E56" s="59"/>
      <c r="F56" s="60">
        <f>SUMPRODUCT(F51:F55,G51:G55)</f>
        <v>10.5</v>
      </c>
      <c r="G56" s="61">
        <f>SUM(G51:G55)</f>
        <v>11</v>
      </c>
      <c r="H56" s="62"/>
      <c r="I56" s="53">
        <f>SUMPRODUCT(I51:I55,J51:J55)</f>
        <v>6.5</v>
      </c>
      <c r="J56" s="54">
        <f>SUM(J51:J55)</f>
        <v>11</v>
      </c>
      <c r="K56" s="55"/>
      <c r="L56" s="56"/>
      <c r="M56" s="56"/>
    </row>
    <row r="57" spans="1:17" ht="18.75" customHeight="1">
      <c r="A57" s="225" t="s">
        <v>2</v>
      </c>
      <c r="B57" s="226"/>
      <c r="C57" s="226"/>
      <c r="D57" s="226"/>
      <c r="E57" s="226"/>
      <c r="F57" s="226"/>
      <c r="G57" s="226"/>
      <c r="H57" s="226"/>
      <c r="I57" s="226"/>
      <c r="J57" s="226"/>
      <c r="K57" s="227"/>
      <c r="L57" s="4"/>
      <c r="M57" s="4"/>
    </row>
    <row r="58" spans="1:17">
      <c r="A58" s="229" t="s">
        <v>154</v>
      </c>
      <c r="B58" s="230"/>
      <c r="C58" s="34">
        <f>C11+C18+C22+C27+C32+C38+C49+C56</f>
        <v>64.13</v>
      </c>
      <c r="D58" s="25">
        <f>D11+D18+D22+D27+D32+D38+D49+D56</f>
        <v>100</v>
      </c>
      <c r="E58" s="26"/>
      <c r="F58" s="35">
        <f>F11+F18+F22+F27+F32+F38+F49+F56</f>
        <v>57.05</v>
      </c>
      <c r="G58" s="27">
        <f>G11+G18+G22+G27+G32+G38+G49+G56</f>
        <v>100</v>
      </c>
      <c r="H58" s="28"/>
      <c r="I58" s="209">
        <f>I11+I18+I22+I27+I32+I38+I49+I56</f>
        <v>54.72</v>
      </c>
      <c r="J58" s="32">
        <f>J11+J18+J22+J27+J32+J38+J49+J56</f>
        <v>100</v>
      </c>
      <c r="K58" s="33"/>
      <c r="L58" s="6"/>
      <c r="M58" s="5"/>
    </row>
    <row r="59" spans="1:17" s="44" customFormat="1" ht="15.6">
      <c r="A59" s="231" t="s">
        <v>155</v>
      </c>
      <c r="B59" s="232"/>
      <c r="C59" s="233">
        <f>C58/D58</f>
        <v>0.64129999999999998</v>
      </c>
      <c r="D59" s="234"/>
      <c r="E59" s="235"/>
      <c r="F59" s="236">
        <f>F58/G58</f>
        <v>0.57050000000000001</v>
      </c>
      <c r="G59" s="237"/>
      <c r="H59" s="238"/>
      <c r="I59" s="239">
        <f>I58/J58</f>
        <v>0.54720000000000002</v>
      </c>
      <c r="J59" s="240"/>
      <c r="K59" s="241"/>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3"/>
  <sheetViews>
    <sheetView topLeftCell="A25" workbookViewId="0">
      <selection activeCell="B44" sqref="B44"/>
    </sheetView>
  </sheetViews>
  <sheetFormatPr defaultColWidth="9.140625" defaultRowHeight="14.4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399999999999999">
      <c r="A2" s="262" t="s">
        <v>156</v>
      </c>
      <c r="B2" s="262"/>
      <c r="C2" s="262"/>
      <c r="D2" s="262"/>
      <c r="E2" s="262"/>
      <c r="F2" s="262"/>
      <c r="G2" s="262"/>
    </row>
    <row r="3" spans="1:7">
      <c r="A3" s="38"/>
      <c r="B3" s="38"/>
      <c r="C3" s="39"/>
      <c r="D3" s="39"/>
      <c r="E3" s="38"/>
      <c r="F3" s="38"/>
      <c r="G3" s="39"/>
    </row>
    <row r="4" spans="1:7" ht="18.399999999999999">
      <c r="A4" s="36" t="s">
        <v>157</v>
      </c>
      <c r="B4" s="36"/>
      <c r="C4" s="36"/>
      <c r="D4" s="36"/>
      <c r="E4" s="36"/>
      <c r="F4" s="36"/>
      <c r="G4" s="36"/>
    </row>
    <row r="5" spans="1:7" ht="14.65" thickBot="1"/>
    <row r="6" spans="1:7" ht="23.1">
      <c r="A6" s="266" t="s">
        <v>6</v>
      </c>
      <c r="B6" s="267"/>
      <c r="C6" s="267"/>
      <c r="D6" s="267"/>
      <c r="E6" s="267"/>
      <c r="F6" s="267"/>
      <c r="G6" s="268"/>
    </row>
    <row r="7" spans="1:7">
      <c r="A7" s="130" t="s">
        <v>158</v>
      </c>
      <c r="B7" s="131" t="s">
        <v>14</v>
      </c>
      <c r="C7" s="131" t="s">
        <v>159</v>
      </c>
      <c r="D7" s="131" t="s">
        <v>4</v>
      </c>
      <c r="E7" s="131" t="s">
        <v>160</v>
      </c>
      <c r="F7" s="131" t="s">
        <v>17</v>
      </c>
      <c r="G7" s="132" t="s">
        <v>15</v>
      </c>
    </row>
    <row r="8" spans="1:7">
      <c r="A8" s="133" t="s">
        <v>161</v>
      </c>
      <c r="B8" s="134">
        <v>0.8</v>
      </c>
      <c r="C8" s="134">
        <v>1</v>
      </c>
      <c r="D8" s="134">
        <v>5</v>
      </c>
      <c r="E8" s="134">
        <f t="shared" ref="E8:E12" si="0">B8*C8*D8</f>
        <v>4</v>
      </c>
      <c r="F8" s="134"/>
      <c r="G8" s="135" t="s">
        <v>162</v>
      </c>
    </row>
    <row r="9" spans="1:7">
      <c r="A9" s="136" t="s">
        <v>163</v>
      </c>
      <c r="B9" s="137">
        <v>1</v>
      </c>
      <c r="C9" s="137">
        <v>1</v>
      </c>
      <c r="D9" s="137">
        <v>15</v>
      </c>
      <c r="E9" s="137">
        <f t="shared" si="0"/>
        <v>15</v>
      </c>
      <c r="F9" s="137"/>
      <c r="G9" s="138" t="s">
        <v>164</v>
      </c>
    </row>
    <row r="10" spans="1:7">
      <c r="A10" s="133" t="s">
        <v>165</v>
      </c>
      <c r="B10" s="134">
        <v>0.95</v>
      </c>
      <c r="C10" s="134">
        <v>1</v>
      </c>
      <c r="D10" s="134">
        <v>20</v>
      </c>
      <c r="E10" s="134">
        <f t="shared" si="0"/>
        <v>19</v>
      </c>
      <c r="F10" s="134"/>
      <c r="G10" s="135" t="s">
        <v>166</v>
      </c>
    </row>
    <row r="11" spans="1:7">
      <c r="A11" s="136" t="s">
        <v>167</v>
      </c>
      <c r="B11" s="137">
        <v>0.9</v>
      </c>
      <c r="C11" s="137">
        <v>1</v>
      </c>
      <c r="D11" s="137">
        <v>20</v>
      </c>
      <c r="E11" s="137">
        <f t="shared" si="0"/>
        <v>18</v>
      </c>
      <c r="F11" s="137"/>
      <c r="G11" s="217" t="s">
        <v>168</v>
      </c>
    </row>
    <row r="12" spans="1:7">
      <c r="A12" s="133" t="s">
        <v>169</v>
      </c>
      <c r="B12" s="134">
        <v>0.9</v>
      </c>
      <c r="C12" s="134">
        <v>1</v>
      </c>
      <c r="D12" s="134">
        <v>20</v>
      </c>
      <c r="E12" s="134">
        <f t="shared" si="0"/>
        <v>18</v>
      </c>
      <c r="F12" s="211"/>
      <c r="G12" s="135" t="s">
        <v>170</v>
      </c>
    </row>
    <row r="13" spans="1:7">
      <c r="A13" s="133" t="s">
        <v>171</v>
      </c>
      <c r="B13" s="134">
        <v>0.9</v>
      </c>
      <c r="C13" s="134">
        <v>1</v>
      </c>
      <c r="D13" s="134">
        <v>20</v>
      </c>
      <c r="E13" s="134">
        <f t="shared" ref="E13" si="1">B13*C13*D13</f>
        <v>18</v>
      </c>
      <c r="F13" s="211"/>
      <c r="G13" s="135" t="s">
        <v>172</v>
      </c>
    </row>
    <row r="14" spans="1:7">
      <c r="A14" s="139" t="s">
        <v>173</v>
      </c>
      <c r="B14" s="269"/>
      <c r="C14" s="269"/>
      <c r="D14" s="140">
        <f>SUM(D8:D13)</f>
        <v>100</v>
      </c>
      <c r="E14" s="141">
        <f>(SUM(E8:E13)+E16+E17)/D14</f>
        <v>0.89</v>
      </c>
      <c r="F14" s="141"/>
      <c r="G14" s="142"/>
    </row>
    <row r="15" spans="1:7">
      <c r="A15" s="143" t="s">
        <v>174</v>
      </c>
      <c r="B15" s="144" t="s">
        <v>14</v>
      </c>
      <c r="C15" s="144"/>
      <c r="D15" s="144" t="s">
        <v>4</v>
      </c>
      <c r="E15" s="145" t="s">
        <v>160</v>
      </c>
      <c r="F15" s="145"/>
      <c r="G15" s="146" t="s">
        <v>15</v>
      </c>
    </row>
    <row r="16" spans="1:7">
      <c r="A16" s="147" t="s">
        <v>175</v>
      </c>
      <c r="B16" s="148"/>
      <c r="C16" s="148"/>
      <c r="D16" s="149">
        <v>-10</v>
      </c>
      <c r="E16" s="148">
        <f>B16*D16</f>
        <v>0</v>
      </c>
      <c r="F16" s="148"/>
      <c r="G16" s="150"/>
    </row>
    <row r="17" spans="1:7">
      <c r="A17" s="151" t="s">
        <v>176</v>
      </c>
      <c r="B17" s="152">
        <v>0.2</v>
      </c>
      <c r="C17" s="152"/>
      <c r="D17" s="153">
        <v>-15</v>
      </c>
      <c r="E17" s="152">
        <f>B17*D17</f>
        <v>-3</v>
      </c>
      <c r="F17" s="152"/>
      <c r="G17" s="154" t="s">
        <v>164</v>
      </c>
    </row>
    <row r="18" spans="1:7" ht="23.1">
      <c r="A18" s="270" t="s">
        <v>7</v>
      </c>
      <c r="B18" s="271"/>
      <c r="C18" s="271"/>
      <c r="D18" s="271"/>
      <c r="E18" s="271"/>
      <c r="F18" s="271"/>
      <c r="G18" s="272"/>
    </row>
    <row r="19" spans="1:7">
      <c r="A19" s="155" t="s">
        <v>158</v>
      </c>
      <c r="B19" s="156" t="s">
        <v>14</v>
      </c>
      <c r="C19" s="156" t="s">
        <v>159</v>
      </c>
      <c r="D19" s="156" t="s">
        <v>4</v>
      </c>
      <c r="E19" s="156" t="s">
        <v>160</v>
      </c>
      <c r="F19" s="215" t="s">
        <v>17</v>
      </c>
      <c r="G19" s="214" t="s">
        <v>15</v>
      </c>
    </row>
    <row r="20" spans="1:7">
      <c r="A20" s="157" t="s">
        <v>177</v>
      </c>
      <c r="B20" s="158">
        <v>1</v>
      </c>
      <c r="C20" s="158">
        <v>0.75</v>
      </c>
      <c r="D20" s="158">
        <v>15</v>
      </c>
      <c r="E20" s="158">
        <f>B20*C20*D20</f>
        <v>11.25</v>
      </c>
      <c r="F20" s="158"/>
      <c r="G20" s="216"/>
    </row>
    <row r="21" spans="1:7">
      <c r="A21" s="159" t="s">
        <v>178</v>
      </c>
      <c r="B21" s="160">
        <v>0.95</v>
      </c>
      <c r="C21" s="160">
        <v>1</v>
      </c>
      <c r="D21" s="160">
        <v>15</v>
      </c>
      <c r="E21" s="160">
        <f t="shared" ref="E21:E25" si="2">B21*C21*D21</f>
        <v>14.25</v>
      </c>
      <c r="F21" s="160"/>
      <c r="G21" s="212" t="s">
        <v>179</v>
      </c>
    </row>
    <row r="22" spans="1:7" ht="57.6">
      <c r="A22" s="157" t="s">
        <v>180</v>
      </c>
      <c r="B22" s="158">
        <v>0.5</v>
      </c>
      <c r="C22" s="158">
        <v>1</v>
      </c>
      <c r="D22" s="158">
        <v>15</v>
      </c>
      <c r="E22" s="158">
        <f t="shared" si="2"/>
        <v>7.5</v>
      </c>
      <c r="F22" s="158"/>
      <c r="G22" s="218" t="s">
        <v>181</v>
      </c>
    </row>
    <row r="23" spans="1:7" ht="129.6">
      <c r="A23" s="159" t="s">
        <v>182</v>
      </c>
      <c r="B23" s="160">
        <v>0.5</v>
      </c>
      <c r="C23" s="160">
        <v>0.6</v>
      </c>
      <c r="D23" s="160">
        <v>30</v>
      </c>
      <c r="E23" s="160">
        <f t="shared" ref="E23" si="3">B23*C23*D23</f>
        <v>9</v>
      </c>
      <c r="F23" s="160"/>
      <c r="G23" s="212" t="s">
        <v>183</v>
      </c>
    </row>
    <row r="24" spans="1:7" ht="43.15">
      <c r="A24" s="158" t="s">
        <v>184</v>
      </c>
      <c r="B24" s="158">
        <v>0.8</v>
      </c>
      <c r="C24" s="158">
        <v>1</v>
      </c>
      <c r="D24" s="158">
        <v>15</v>
      </c>
      <c r="E24" s="158">
        <f t="shared" si="2"/>
        <v>12</v>
      </c>
      <c r="F24" s="158"/>
      <c r="G24" s="218" t="s">
        <v>185</v>
      </c>
    </row>
    <row r="25" spans="1:7">
      <c r="A25" s="160" t="s">
        <v>186</v>
      </c>
      <c r="B25" s="160">
        <v>0.9</v>
      </c>
      <c r="C25" s="160">
        <v>1</v>
      </c>
      <c r="D25" s="160">
        <v>10</v>
      </c>
      <c r="E25" s="160">
        <f t="shared" si="2"/>
        <v>9</v>
      </c>
      <c r="F25" s="160"/>
      <c r="G25" s="212" t="s">
        <v>187</v>
      </c>
    </row>
    <row r="26" spans="1:7">
      <c r="A26" s="161" t="s">
        <v>173</v>
      </c>
      <c r="B26" s="162"/>
      <c r="C26" s="162"/>
      <c r="D26" s="162">
        <f>SUM(D20:D25)</f>
        <v>100</v>
      </c>
      <c r="E26" s="163">
        <f>(SUM(E20:E25) + E28+E29+E30)/D26</f>
        <v>0.6</v>
      </c>
      <c r="F26" s="163"/>
      <c r="G26" s="164"/>
    </row>
    <row r="27" spans="1:7">
      <c r="A27" s="165" t="s">
        <v>174</v>
      </c>
      <c r="B27" s="166" t="s">
        <v>14</v>
      </c>
      <c r="C27" s="166"/>
      <c r="D27" s="166" t="s">
        <v>4</v>
      </c>
      <c r="E27" s="167" t="s">
        <v>160</v>
      </c>
      <c r="F27" s="167"/>
      <c r="G27" s="168" t="s">
        <v>15</v>
      </c>
    </row>
    <row r="28" spans="1:7">
      <c r="A28" s="169" t="s">
        <v>175</v>
      </c>
      <c r="B28" s="170">
        <v>0</v>
      </c>
      <c r="C28" s="170"/>
      <c r="D28" s="171">
        <v>-10</v>
      </c>
      <c r="E28" s="170">
        <f>B28*D28</f>
        <v>0</v>
      </c>
      <c r="F28" s="170"/>
      <c r="G28" s="172"/>
    </row>
    <row r="29" spans="1:7">
      <c r="A29" s="173" t="s">
        <v>188</v>
      </c>
      <c r="B29" s="174">
        <v>0.2</v>
      </c>
      <c r="C29" s="174"/>
      <c r="D29" s="175">
        <v>-15</v>
      </c>
      <c r="E29" s="174">
        <f>B29*D29</f>
        <v>-3</v>
      </c>
      <c r="F29" s="174"/>
      <c r="G29" s="176"/>
    </row>
    <row r="30" spans="1:7">
      <c r="A30" s="177" t="s">
        <v>189</v>
      </c>
      <c r="B30" s="178">
        <v>0</v>
      </c>
      <c r="C30" s="178"/>
      <c r="D30" s="179">
        <v>-5</v>
      </c>
      <c r="E30" s="178">
        <f>B30*D30</f>
        <v>0</v>
      </c>
      <c r="F30" s="178"/>
      <c r="G30" s="180"/>
    </row>
    <row r="31" spans="1:7" ht="23.1">
      <c r="A31" s="263" t="s">
        <v>8</v>
      </c>
      <c r="B31" s="264"/>
      <c r="C31" s="264"/>
      <c r="D31" s="264"/>
      <c r="E31" s="264"/>
      <c r="F31" s="264"/>
      <c r="G31" s="265"/>
    </row>
    <row r="32" spans="1:7">
      <c r="A32" s="181" t="s">
        <v>158</v>
      </c>
      <c r="B32" s="182" t="s">
        <v>14</v>
      </c>
      <c r="C32" s="182" t="s">
        <v>159</v>
      </c>
      <c r="D32" s="182" t="s">
        <v>4</v>
      </c>
      <c r="E32" s="182" t="s">
        <v>160</v>
      </c>
      <c r="F32" s="182" t="s">
        <v>17</v>
      </c>
      <c r="G32" s="183" t="s">
        <v>15</v>
      </c>
    </row>
    <row r="33" spans="1:7">
      <c r="A33" s="184" t="s">
        <v>190</v>
      </c>
      <c r="B33" s="185">
        <v>1</v>
      </c>
      <c r="C33" s="185">
        <v>1</v>
      </c>
      <c r="D33" s="185">
        <v>20</v>
      </c>
      <c r="E33" s="185">
        <f t="shared" ref="E33:E38" si="4">B33*C33*D33</f>
        <v>20</v>
      </c>
      <c r="F33" s="185"/>
      <c r="G33" s="213"/>
    </row>
    <row r="34" spans="1:7">
      <c r="A34" s="187" t="s">
        <v>191</v>
      </c>
      <c r="B34" s="188">
        <v>0.9</v>
      </c>
      <c r="C34" s="188">
        <v>1</v>
      </c>
      <c r="D34" s="188">
        <v>20</v>
      </c>
      <c r="E34" s="188">
        <f t="shared" si="4"/>
        <v>18</v>
      </c>
      <c r="F34" s="188"/>
      <c r="G34" s="189" t="s">
        <v>192</v>
      </c>
    </row>
    <row r="35" spans="1:7" ht="100.9">
      <c r="A35" s="184" t="s">
        <v>193</v>
      </c>
      <c r="B35" s="185">
        <v>0.75</v>
      </c>
      <c r="C35" s="185">
        <v>1</v>
      </c>
      <c r="D35" s="185">
        <v>20</v>
      </c>
      <c r="E35" s="185">
        <f t="shared" si="4"/>
        <v>15</v>
      </c>
      <c r="F35" s="185"/>
      <c r="G35" s="213" t="s">
        <v>194</v>
      </c>
    </row>
    <row r="36" spans="1:7">
      <c r="A36" s="187" t="s">
        <v>195</v>
      </c>
      <c r="B36" s="188">
        <v>0.8</v>
      </c>
      <c r="C36" s="188">
        <v>1</v>
      </c>
      <c r="D36" s="188">
        <v>10</v>
      </c>
      <c r="E36" s="188">
        <f t="shared" si="4"/>
        <v>8</v>
      </c>
      <c r="F36" s="188"/>
      <c r="G36" s="189" t="s">
        <v>196</v>
      </c>
    </row>
    <row r="37" spans="1:7">
      <c r="A37" s="184" t="s">
        <v>197</v>
      </c>
      <c r="B37" s="185">
        <v>1</v>
      </c>
      <c r="C37" s="185">
        <v>1</v>
      </c>
      <c r="D37" s="185">
        <v>10</v>
      </c>
      <c r="E37" s="185">
        <f t="shared" si="4"/>
        <v>10</v>
      </c>
      <c r="F37" s="185"/>
      <c r="G37" s="186"/>
    </row>
    <row r="38" spans="1:7" ht="43.15">
      <c r="A38" s="187" t="s">
        <v>198</v>
      </c>
      <c r="B38" s="188">
        <v>0.85</v>
      </c>
      <c r="C38" s="188">
        <v>1</v>
      </c>
      <c r="D38" s="188">
        <v>20</v>
      </c>
      <c r="E38" s="188">
        <f t="shared" si="4"/>
        <v>17</v>
      </c>
      <c r="F38" s="188"/>
      <c r="G38" s="219" t="s">
        <v>199</v>
      </c>
    </row>
    <row r="39" spans="1:7">
      <c r="A39" s="190" t="s">
        <v>173</v>
      </c>
      <c r="B39" s="191"/>
      <c r="C39" s="191"/>
      <c r="D39" s="191">
        <f>SUM(D33:D38)</f>
        <v>100</v>
      </c>
      <c r="E39" s="192">
        <f>(SUM(E33:E38) +E41+E42+E43)/D39</f>
        <v>0.86</v>
      </c>
      <c r="F39" s="192"/>
      <c r="G39" s="193"/>
    </row>
    <row r="40" spans="1:7">
      <c r="A40" s="194" t="s">
        <v>174</v>
      </c>
      <c r="B40" s="195" t="s">
        <v>14</v>
      </c>
      <c r="C40" s="195"/>
      <c r="D40" s="195" t="s">
        <v>4</v>
      </c>
      <c r="E40" s="196" t="s">
        <v>160</v>
      </c>
      <c r="F40" s="196"/>
      <c r="G40" s="197" t="s">
        <v>15</v>
      </c>
    </row>
    <row r="41" spans="1:7">
      <c r="A41" s="198" t="s">
        <v>175</v>
      </c>
      <c r="B41" s="199">
        <v>0</v>
      </c>
      <c r="C41" s="199"/>
      <c r="D41" s="200">
        <v>-10</v>
      </c>
      <c r="E41" s="199">
        <f>B41*D41</f>
        <v>0</v>
      </c>
      <c r="F41" s="199"/>
      <c r="G41" s="201"/>
    </row>
    <row r="42" spans="1:7">
      <c r="A42" s="202" t="s">
        <v>200</v>
      </c>
      <c r="B42" s="203">
        <v>0</v>
      </c>
      <c r="C42" s="203"/>
      <c r="D42" s="204">
        <v>-15</v>
      </c>
      <c r="E42" s="203">
        <f>B42*D42</f>
        <v>0</v>
      </c>
      <c r="F42" s="203"/>
      <c r="G42" s="205"/>
    </row>
    <row r="43" spans="1:7" ht="57.6">
      <c r="A43" s="206" t="s">
        <v>189</v>
      </c>
      <c r="B43" s="207">
        <v>0.4</v>
      </c>
      <c r="C43" s="207"/>
      <c r="D43" s="208">
        <v>-5</v>
      </c>
      <c r="E43" s="207">
        <f>B43*D43</f>
        <v>-2</v>
      </c>
      <c r="F43" s="207"/>
      <c r="G43" s="220" t="s">
        <v>201</v>
      </c>
    </row>
  </sheetData>
  <mergeCells count="5">
    <mergeCell ref="A2:G2"/>
    <mergeCell ref="A31:G31"/>
    <mergeCell ref="A6:G6"/>
    <mergeCell ref="B14:C14"/>
    <mergeCell ref="A18:G18"/>
  </mergeCells>
  <dataValidations count="3">
    <dataValidation type="decimal" allowBlank="1" showInputMessage="1" showErrorMessage="1" sqref="E17:F17 B28:B30 B16:B17 B33:B38 B41:B43 B20:B25 B8:B14" xr:uid="{CC44C972-8B8F-4678-BAEB-D51FFB0200E2}">
      <formula1>0</formula1>
      <formula2>1</formula2>
    </dataValidation>
    <dataValidation type="list" allowBlank="1" showInputMessage="1" showErrorMessage="1" sqref="C16 C8:C13 C33:C38" xr:uid="{DCFB5783-098F-4837-84E1-A329359B138C}">
      <formula1>"0,0.25,0.50,0.75,1"</formula1>
    </dataValidation>
    <dataValidation type="whole" allowBlank="1" showInputMessage="1" showErrorMessage="1" sqref="E42:F42 E29:F29"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2C02-3BA5-4468-9498-DDA88D3F080C}">
  <dimension ref="A1:A12"/>
  <sheetViews>
    <sheetView workbookViewId="0"/>
  </sheetViews>
  <sheetFormatPr defaultRowHeight="15"/>
  <cols>
    <col min="1" max="2" width="75.28515625" customWidth="1"/>
  </cols>
  <sheetData>
    <row r="1" spans="1:1">
      <c r="A1" t="s">
        <v>202</v>
      </c>
    </row>
    <row r="2" spans="1:1">
      <c r="A2" t="s">
        <v>203</v>
      </c>
    </row>
    <row r="3" spans="1:1">
      <c r="A3" t="s">
        <v>204</v>
      </c>
    </row>
    <row r="4" spans="1:1">
      <c r="A4" t="s">
        <v>205</v>
      </c>
    </row>
    <row r="5" spans="1:1">
      <c r="A5" t="s">
        <v>206</v>
      </c>
    </row>
    <row r="6" spans="1:1">
      <c r="A6" t="s">
        <v>207</v>
      </c>
    </row>
    <row r="7" spans="1:1">
      <c r="A7" t="s">
        <v>208</v>
      </c>
    </row>
    <row r="8" spans="1:1">
      <c r="A8" t="s">
        <v>209</v>
      </c>
    </row>
    <row r="9" spans="1:1">
      <c r="A9" t="s">
        <v>210</v>
      </c>
    </row>
    <row r="10" spans="1:1">
      <c r="A10" t="s">
        <v>211</v>
      </c>
    </row>
    <row r="11" spans="1:1">
      <c r="A11" t="s">
        <v>212</v>
      </c>
    </row>
    <row r="12" spans="1:1">
      <c r="A12" t="s">
        <v>213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Antonin Tritz</cp:lastModifiedBy>
  <cp:revision>1</cp:revision>
  <dcterms:created xsi:type="dcterms:W3CDTF">2006-09-16T00:00:00Z</dcterms:created>
  <dcterms:modified xsi:type="dcterms:W3CDTF">2024-12-17T21:28:34Z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