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35" windowWidth="10005" windowHeight="10005"/>
  </bookViews>
  <sheets>
    <sheet name="Meses" sheetId="3" r:id="rId1"/>
    <sheet name="Filter Options" sheetId="4" r:id="rId2"/>
  </sheets>
  <calcPr calcId="124519"/>
</workbook>
</file>

<file path=xl/calcChain.xml><?xml version="1.0" encoding="utf-8"?>
<calcChain xmlns="http://schemas.openxmlformats.org/spreadsheetml/2006/main">
  <c r="B47" i="3"/>
  <c r="B29"/>
  <c r="B54"/>
  <c r="E45"/>
  <c r="B37"/>
  <c r="D76"/>
  <c r="C76"/>
  <c r="B76"/>
  <c r="D74"/>
  <c r="C74"/>
  <c r="B74"/>
  <c r="D71"/>
  <c r="C71"/>
  <c r="B71"/>
  <c r="D70"/>
  <c r="C70"/>
  <c r="B70"/>
  <c r="D69"/>
  <c r="C69"/>
  <c r="B69"/>
  <c r="D68"/>
  <c r="C68"/>
  <c r="B68"/>
  <c r="D67"/>
  <c r="C67"/>
  <c r="B67"/>
  <c r="D66"/>
  <c r="C66"/>
  <c r="B66"/>
  <c r="D65"/>
  <c r="C65"/>
  <c r="C72" s="1"/>
  <c r="B65"/>
  <c r="D64"/>
  <c r="C64"/>
  <c r="B64"/>
  <c r="B72" s="1"/>
  <c r="D63"/>
  <c r="C63"/>
  <c r="B63"/>
  <c r="D84"/>
  <c r="C84"/>
  <c r="B84"/>
  <c r="F77"/>
  <c r="G72"/>
  <c r="G77" s="1"/>
  <c r="F72"/>
  <c r="E72"/>
  <c r="E77" s="1"/>
  <c r="D22"/>
  <c r="C22"/>
  <c r="B22"/>
  <c r="D19"/>
  <c r="E55"/>
  <c r="B55"/>
  <c r="D29"/>
  <c r="C29"/>
  <c r="P72"/>
  <c r="P77" s="1"/>
  <c r="O72"/>
  <c r="O77" s="1"/>
  <c r="N72"/>
  <c r="N77" s="1"/>
  <c r="M72"/>
  <c r="M77" s="1"/>
  <c r="L72"/>
  <c r="L77" s="1"/>
  <c r="K72"/>
  <c r="K77" s="1"/>
  <c r="J72"/>
  <c r="J77" s="1"/>
  <c r="I72"/>
  <c r="I77" s="1"/>
  <c r="H72"/>
  <c r="H77" s="1"/>
  <c r="D31"/>
  <c r="B77" l="1"/>
  <c r="C77"/>
  <c r="D72"/>
  <c r="D77" s="1"/>
  <c r="E41"/>
  <c r="E40"/>
  <c r="E37"/>
  <c r="E46" s="1"/>
  <c r="G17"/>
  <c r="F17"/>
  <c r="F22" s="1"/>
  <c r="E17"/>
  <c r="Y17"/>
  <c r="X17"/>
  <c r="W17"/>
  <c r="G22" l="1"/>
  <c r="E54"/>
  <c r="E47"/>
  <c r="E22"/>
  <c r="E42"/>
  <c r="E53" s="1"/>
  <c r="B52" l="1"/>
  <c r="B42" l="1"/>
  <c r="B53" s="1"/>
  <c r="B17"/>
  <c r="D17"/>
  <c r="C17"/>
  <c r="B49" l="1"/>
  <c r="E49" s="1"/>
  <c r="B56"/>
  <c r="E52" s="1"/>
  <c r="E56" s="1"/>
</calcChain>
</file>

<file path=xl/comments1.xml><?xml version="1.0" encoding="utf-8"?>
<comments xmlns="http://schemas.openxmlformats.org/spreadsheetml/2006/main">
  <authors>
    <author>sramirez</author>
    <author>Lucas</author>
  </authors>
  <commentList>
    <comment ref="A7" authorId="0">
      <text>
        <r>
          <rPr>
            <b/>
            <sz val="9"/>
            <color indexed="81"/>
            <rFont val="Tahoma"/>
            <family val="2"/>
          </rPr>
          <t>sramirez:</t>
        </r>
        <r>
          <rPr>
            <sz val="9"/>
            <color indexed="81"/>
            <rFont val="Tahoma"/>
            <family val="2"/>
          </rPr>
          <t xml:space="preserve">
Estas actividades de contrato son netas de reembolsos, hay que tener en cuenta que los reembolsos son fondos que no nos pertenecen por ende no pueden ser contabilizados.</t>
        </r>
      </text>
    </comment>
    <comment ref="B7" authorId="1">
      <text>
        <r>
          <rPr>
            <b/>
            <sz val="9"/>
            <color indexed="81"/>
            <rFont val="Tahoma"/>
            <charset val="1"/>
          </rPr>
          <t>Lucas:</t>
        </r>
        <r>
          <rPr>
            <sz val="9"/>
            <color indexed="81"/>
            <rFont val="Tahoma"/>
            <charset val="1"/>
          </rPr>
          <t xml:space="preserve">
This is the percentage of the income that counts as capital. Remeber you calculate that percentage by dividing the amount of the MCA by the Total Owed Amount. (for example, if the MCA is 100,000 and the total owed amount is 150,000, then the percentage that ocunts as capital is aroun 67% of the income.</t>
        </r>
      </text>
    </comment>
    <comment ref="C7" authorId="1">
      <text>
        <r>
          <rPr>
            <b/>
            <sz val="9"/>
            <color indexed="81"/>
            <rFont val="Tahoma"/>
            <charset val="1"/>
          </rPr>
          <t>Lucas:</t>
        </r>
        <r>
          <rPr>
            <sz val="9"/>
            <color indexed="81"/>
            <rFont val="Tahoma"/>
            <charset val="1"/>
          </rPr>
          <t xml:space="preserve">
You get the percenetage that counts as price by dividing the difference between the Total Owed Amount and the the MCA by the Total Owed Amount. For example, if the MCA is 100,000 and the TOA is 150,000, then the percerntage that counts as price is around 33%. </t>
        </r>
      </text>
    </comment>
    <comment ref="D7" authorId="1">
      <text>
        <r>
          <rPr>
            <b/>
            <sz val="9"/>
            <color indexed="81"/>
            <rFont val="Tahoma"/>
            <charset val="1"/>
          </rPr>
          <t>Lucas:</t>
        </r>
        <r>
          <rPr>
            <sz val="9"/>
            <color indexed="81"/>
            <rFont val="Tahoma"/>
            <charset val="1"/>
          </rPr>
          <t xml:space="preserve">
This is the total income.</t>
        </r>
      </text>
    </comment>
    <comment ref="A8" authorId="1">
      <text>
        <r>
          <rPr>
            <b/>
            <sz val="9"/>
            <color indexed="81"/>
            <rFont val="Tahoma"/>
            <charset val="1"/>
          </rPr>
          <t xml:space="preserve">
Lucas:
</t>
        </r>
        <r>
          <rPr>
            <sz val="9"/>
            <color indexed="81"/>
            <rFont val="Tahoma"/>
            <family val="2"/>
          </rPr>
          <t>This is income that comes from CardNet processors.</t>
        </r>
      </text>
    </comment>
    <comment ref="A9" authorId="1">
      <text>
        <r>
          <rPr>
            <b/>
            <sz val="9"/>
            <color indexed="81"/>
            <rFont val="Tahoma"/>
            <family val="2"/>
          </rPr>
          <t>Lucas:</t>
        </r>
        <r>
          <rPr>
            <sz val="9"/>
            <color indexed="81"/>
            <rFont val="Tahoma"/>
            <family val="2"/>
          </rPr>
          <t xml:space="preserve">
This is income that comes from VisaNet processors.</t>
        </r>
      </text>
    </comment>
    <comment ref="A10" authorId="1">
      <text>
        <r>
          <rPr>
            <b/>
            <sz val="9"/>
            <color indexed="81"/>
            <rFont val="Tahoma"/>
            <family val="2"/>
          </rPr>
          <t>Lucas:</t>
        </r>
        <r>
          <rPr>
            <sz val="9"/>
            <color indexed="81"/>
            <rFont val="Tahoma"/>
            <family val="2"/>
          </rPr>
          <t xml:space="preserve">
This is income that comes from other processors.</t>
        </r>
      </text>
    </comment>
    <comment ref="A11" authorId="1">
      <text>
        <r>
          <rPr>
            <b/>
            <sz val="9"/>
            <color indexed="81"/>
            <rFont val="Tahoma"/>
            <family val="2"/>
          </rPr>
          <t>Lucas:</t>
        </r>
        <r>
          <rPr>
            <sz val="9"/>
            <color indexed="81"/>
            <rFont val="Tahoma"/>
            <family val="2"/>
          </rPr>
          <t xml:space="preserve">
This is income that comes from other processors.</t>
        </r>
      </text>
    </comment>
    <comment ref="A12" authorId="1">
      <text>
        <r>
          <rPr>
            <b/>
            <sz val="9"/>
            <color indexed="81"/>
            <rFont val="Tahoma"/>
            <family val="2"/>
          </rPr>
          <t>Lucas:</t>
        </r>
        <r>
          <rPr>
            <sz val="9"/>
            <color indexed="81"/>
            <rFont val="Tahoma"/>
            <family val="2"/>
          </rPr>
          <t xml:space="preserve">
This is the amount of the renewal repurchases. Quote from the finances document: • Renewal Repurchase: Since we can renew a contract as soon as it has paid 60% of the total owed amount, most of the times the previous contract has a pending amount once we renew it, so we use part of the new MCA to pay off the pending amount of the previous contract. This is a repurchase.</t>
        </r>
      </text>
    </comment>
    <comment ref="A13" authorId="1">
      <text>
        <r>
          <rPr>
            <b/>
            <sz val="9"/>
            <color indexed="81"/>
            <rFont val="Tahoma"/>
            <family val="2"/>
          </rPr>
          <t>Lucas:</t>
        </r>
        <r>
          <rPr>
            <sz val="9"/>
            <color indexed="81"/>
            <rFont val="Tahoma"/>
            <family val="2"/>
          </rPr>
          <t xml:space="preserve">
These are payments we apply in the system in cases when the system does not capture a regular payment that was made by the merchant.</t>
        </r>
      </text>
    </comment>
    <comment ref="A14" authorId="1">
      <text>
        <r>
          <rPr>
            <b/>
            <sz val="9"/>
            <color indexed="81"/>
            <rFont val="Tahoma"/>
            <family val="2"/>
          </rPr>
          <t>Lucas:</t>
        </r>
        <r>
          <rPr>
            <sz val="9"/>
            <color indexed="81"/>
            <rFont val="Tahoma"/>
            <family val="2"/>
          </rPr>
          <t xml:space="preserve">
Payments through cash outside the regular contract.
</t>
        </r>
      </text>
    </comment>
    <comment ref="A15" authorId="1">
      <text>
        <r>
          <rPr>
            <b/>
            <sz val="9"/>
            <color indexed="81"/>
            <rFont val="Tahoma"/>
            <family val="2"/>
          </rPr>
          <t>Lucas:</t>
        </r>
        <r>
          <rPr>
            <sz val="9"/>
            <color indexed="81"/>
            <rFont val="Tahoma"/>
            <family val="2"/>
          </rPr>
          <t xml:space="preserve">
• Credit Transference: This is transference of a certain amount that has been paid in one merchant to another merchant. For example if Merchant A paid $100 of his contract, we can transfer that credit to Merchant B.</t>
        </r>
      </text>
    </comment>
    <comment ref="A16" authorId="1">
      <text>
        <r>
          <rPr>
            <b/>
            <sz val="9"/>
            <color indexed="81"/>
            <rFont val="Tahoma"/>
            <family val="2"/>
          </rPr>
          <t>Lucas:</t>
        </r>
        <r>
          <rPr>
            <sz val="9"/>
            <color indexed="81"/>
            <rFont val="Tahoma"/>
            <family val="2"/>
          </rPr>
          <t xml:space="preserve">
Income through Cash Processing contracts.</t>
        </r>
      </text>
    </comment>
    <comment ref="A17" authorId="1">
      <text>
        <r>
          <rPr>
            <b/>
            <sz val="9"/>
            <color indexed="81"/>
            <rFont val="Tahoma"/>
            <family val="2"/>
          </rPr>
          <t>Lucas:</t>
        </r>
        <r>
          <rPr>
            <sz val="9"/>
            <color indexed="81"/>
            <rFont val="Tahoma"/>
            <family val="2"/>
          </rPr>
          <t xml:space="preserve">
The sum of all these incomes.</t>
        </r>
      </text>
    </comment>
    <comment ref="A19" authorId="1">
      <text>
        <r>
          <rPr>
            <b/>
            <sz val="9"/>
            <color indexed="81"/>
            <rFont val="Tahoma"/>
            <family val="2"/>
          </rPr>
          <t>Lucas:</t>
        </r>
        <r>
          <rPr>
            <sz val="9"/>
            <color indexed="81"/>
            <rFont val="Tahoma"/>
            <family val="2"/>
          </rPr>
          <t xml:space="preserve">
This is the amount a merchant that thas been written off has paid after the write off. It's important to note that all the amount a write off pays counts as capital, until the full amount of the MCA has been paid and then it starts counting extra income as price.</t>
        </r>
      </text>
    </comment>
    <comment ref="A21" authorId="1">
      <text>
        <r>
          <rPr>
            <b/>
            <sz val="9"/>
            <color indexed="81"/>
            <rFont val="Tahoma"/>
            <family val="2"/>
          </rPr>
          <t>Lucas:</t>
        </r>
        <r>
          <rPr>
            <sz val="9"/>
            <color indexed="81"/>
            <rFont val="Tahoma"/>
            <family val="2"/>
          </rPr>
          <t xml:space="preserve">
These are the administrative expenses we charge per contract.</t>
        </r>
      </text>
    </comment>
    <comment ref="A24" authorId="0">
      <text>
        <r>
          <rPr>
            <b/>
            <sz val="9"/>
            <color indexed="81"/>
            <rFont val="Tahoma"/>
            <family val="2"/>
          </rPr>
          <t>sramirez:</t>
        </r>
        <r>
          <rPr>
            <sz val="9"/>
            <color indexed="81"/>
            <rFont val="Tahoma"/>
            <family val="2"/>
          </rPr>
          <t xml:space="preserve">
Esto es neto de reembolsos. </t>
        </r>
      </text>
    </comment>
    <comment ref="A25" authorId="0">
      <text>
        <r>
          <rPr>
            <b/>
            <sz val="9"/>
            <color indexed="81"/>
            <rFont val="Tahoma"/>
            <family val="2"/>
          </rPr>
          <t>sramirez:</t>
        </r>
        <r>
          <rPr>
            <sz val="9"/>
            <color indexed="81"/>
            <rFont val="Tahoma"/>
            <family val="2"/>
          </rPr>
          <t xml:space="preserve">
The total amount of all the merchants that were processing normaly</t>
        </r>
      </text>
    </comment>
    <comment ref="A26" authorId="0">
      <text>
        <r>
          <rPr>
            <b/>
            <sz val="9"/>
            <color indexed="81"/>
            <rFont val="Tahoma"/>
            <family val="2"/>
          </rPr>
          <t>sramirez:</t>
        </r>
        <r>
          <rPr>
            <sz val="9"/>
            <color indexed="81"/>
            <rFont val="Tahoma"/>
            <family val="2"/>
          </rPr>
          <t xml:space="preserve">
The total amount of reprocessing of the merchants that fell into the investigation queue </t>
        </r>
      </text>
    </comment>
    <comment ref="A27" authorId="0">
      <text>
        <r>
          <rPr>
            <b/>
            <sz val="9"/>
            <color indexed="81"/>
            <rFont val="Tahoma"/>
            <family val="2"/>
          </rPr>
          <t>sramirez:</t>
        </r>
        <r>
          <rPr>
            <sz val="9"/>
            <color indexed="81"/>
            <rFont val="Tahoma"/>
            <family val="2"/>
          </rPr>
          <t xml:space="preserve">
the total amount paid by all merchants that were in a collections status</t>
        </r>
      </text>
    </comment>
    <comment ref="A28" authorId="0">
      <text>
        <r>
          <rPr>
            <b/>
            <sz val="9"/>
            <color indexed="81"/>
            <rFont val="Tahoma"/>
            <family val="2"/>
          </rPr>
          <t>sramirez:</t>
        </r>
        <r>
          <rPr>
            <sz val="9"/>
            <color indexed="81"/>
            <rFont val="Tahoma"/>
            <family val="2"/>
          </rPr>
          <t xml:space="preserve">
total amount paid by all merchants in a write-off status</t>
        </r>
      </text>
    </comment>
    <comment ref="A29" authorId="1">
      <text>
        <r>
          <rPr>
            <b/>
            <sz val="9"/>
            <color indexed="81"/>
            <rFont val="Tahoma"/>
            <family val="2"/>
          </rPr>
          <t>Lucas:</t>
        </r>
        <r>
          <rPr>
            <sz val="9"/>
            <color indexed="81"/>
            <rFont val="Tahoma"/>
            <family val="2"/>
          </rPr>
          <t xml:space="preserve">
The total sum.
</t>
        </r>
      </text>
    </comment>
    <comment ref="A31" authorId="1">
      <text>
        <r>
          <rPr>
            <b/>
            <sz val="9"/>
            <color indexed="81"/>
            <rFont val="Tahoma"/>
            <family val="2"/>
          </rPr>
          <t>Lucas:</t>
        </r>
        <r>
          <rPr>
            <sz val="9"/>
            <color indexed="81"/>
            <rFont val="Tahoma"/>
            <family val="2"/>
          </rPr>
          <t xml:space="preserve">
Refunds that have been made.</t>
        </r>
      </text>
    </comment>
    <comment ref="A32" authorId="1">
      <text>
        <r>
          <rPr>
            <b/>
            <sz val="9"/>
            <color indexed="81"/>
            <rFont val="Tahoma"/>
            <family val="2"/>
          </rPr>
          <t>Lucas:</t>
        </r>
        <r>
          <rPr>
            <sz val="9"/>
            <color indexed="81"/>
            <rFont val="Tahoma"/>
            <family val="2"/>
          </rPr>
          <t xml:space="preserve">
Refunds pending to make.</t>
        </r>
      </text>
    </comment>
    <comment ref="A35" authorId="1">
      <text>
        <r>
          <rPr>
            <b/>
            <sz val="9"/>
            <color indexed="81"/>
            <rFont val="Tahoma"/>
            <family val="2"/>
          </rPr>
          <t>Lucas:</t>
        </r>
        <r>
          <rPr>
            <sz val="9"/>
            <color indexed="81"/>
            <rFont val="Tahoma"/>
            <family val="2"/>
          </rPr>
          <t xml:space="preserve">
Total MCA amount of new contracts funded in the month.</t>
        </r>
      </text>
    </comment>
    <comment ref="A36" authorId="1">
      <text>
        <r>
          <rPr>
            <b/>
            <sz val="9"/>
            <color indexed="81"/>
            <rFont val="Tahoma"/>
            <family val="2"/>
          </rPr>
          <t>Lucas:</t>
        </r>
        <r>
          <rPr>
            <sz val="9"/>
            <color indexed="81"/>
            <rFont val="Tahoma"/>
            <family val="2"/>
          </rPr>
          <t xml:space="preserve">
Total MCA amount of renewals funded in the month.</t>
        </r>
      </text>
    </comment>
    <comment ref="A40" authorId="1">
      <text>
        <r>
          <rPr>
            <b/>
            <sz val="9"/>
            <color indexed="81"/>
            <rFont val="Tahoma"/>
            <family val="2"/>
          </rPr>
          <t>Lucas:</t>
        </r>
        <r>
          <rPr>
            <sz val="9"/>
            <color indexed="81"/>
            <rFont val="Tahoma"/>
            <family val="2"/>
          </rPr>
          <t xml:space="preserve">
Total Owed amount of new contracts funded in the month.</t>
        </r>
      </text>
    </comment>
    <comment ref="A41" authorId="1">
      <text>
        <r>
          <rPr>
            <b/>
            <sz val="9"/>
            <color indexed="81"/>
            <rFont val="Tahoma"/>
            <family val="2"/>
          </rPr>
          <t>Lucas:</t>
        </r>
        <r>
          <rPr>
            <sz val="9"/>
            <color indexed="81"/>
            <rFont val="Tahoma"/>
            <family val="2"/>
          </rPr>
          <t xml:space="preserve">
Total Owed amount of renewals funded in the month.</t>
        </r>
      </text>
    </comment>
    <comment ref="A45" authorId="1">
      <text>
        <r>
          <rPr>
            <b/>
            <sz val="9"/>
            <color indexed="81"/>
            <rFont val="Tahoma"/>
            <family val="2"/>
          </rPr>
          <t>Lucas:</t>
        </r>
        <r>
          <rPr>
            <sz val="9"/>
            <color indexed="81"/>
            <rFont val="Tahoma"/>
            <family val="2"/>
          </rPr>
          <t xml:space="preserve">
Pending capital amount of the previous month.</t>
        </r>
      </text>
    </comment>
    <comment ref="A46" authorId="1">
      <text>
        <r>
          <rPr>
            <b/>
            <sz val="9"/>
            <color indexed="81"/>
            <rFont val="Tahoma"/>
            <family val="2"/>
          </rPr>
          <t>Lucas:</t>
        </r>
        <r>
          <rPr>
            <sz val="9"/>
            <color indexed="81"/>
            <rFont val="Tahoma"/>
            <family val="2"/>
          </rPr>
          <t xml:space="preserve">
Total amount funded in the month.</t>
        </r>
      </text>
    </comment>
    <comment ref="A47" authorId="1">
      <text>
        <r>
          <rPr>
            <b/>
            <sz val="9"/>
            <color indexed="81"/>
            <rFont val="Tahoma"/>
            <family val="2"/>
          </rPr>
          <t>Lucas:</t>
        </r>
        <r>
          <rPr>
            <sz val="9"/>
            <color indexed="81"/>
            <rFont val="Tahoma"/>
            <family val="2"/>
          </rPr>
          <t xml:space="preserve">
Total capital income without income through write offs or administrative expenses. Check the formula the cell is pointing to.</t>
        </r>
      </text>
    </comment>
    <comment ref="A48" authorId="1">
      <text>
        <r>
          <rPr>
            <b/>
            <sz val="9"/>
            <color indexed="81"/>
            <rFont val="Tahoma"/>
            <family val="2"/>
          </rPr>
          <t>Lucas:</t>
        </r>
        <r>
          <rPr>
            <sz val="9"/>
            <color indexed="81"/>
            <rFont val="Tahoma"/>
            <family val="2"/>
          </rPr>
          <t xml:space="preserve">
Capital amount written off in the month.</t>
        </r>
      </text>
    </comment>
    <comment ref="A49" authorId="1">
      <text>
        <r>
          <rPr>
            <b/>
            <sz val="9"/>
            <color indexed="81"/>
            <rFont val="Tahoma"/>
            <family val="2"/>
          </rPr>
          <t>Lucas:</t>
        </r>
        <r>
          <rPr>
            <sz val="9"/>
            <color indexed="81"/>
            <rFont val="Tahoma"/>
            <family val="2"/>
          </rPr>
          <t xml:space="preserve">
Pending capital amount. This will be the initial pending capital amount in the calculations of the pending capital amount for the next month.</t>
        </r>
      </text>
    </comment>
    <comment ref="A52" authorId="1">
      <text>
        <r>
          <rPr>
            <b/>
            <sz val="9"/>
            <color indexed="81"/>
            <rFont val="Tahoma"/>
            <family val="2"/>
          </rPr>
          <t>Lucas:</t>
        </r>
        <r>
          <rPr>
            <sz val="9"/>
            <color indexed="81"/>
            <rFont val="Tahoma"/>
            <family val="2"/>
          </rPr>
          <t xml:space="preserve">
Pending price amount of the previous month.</t>
        </r>
      </text>
    </comment>
    <comment ref="A53" authorId="1">
      <text>
        <r>
          <rPr>
            <b/>
            <sz val="9"/>
            <color indexed="81"/>
            <rFont val="Tahoma"/>
            <family val="2"/>
          </rPr>
          <t>Lucas:</t>
        </r>
        <r>
          <rPr>
            <sz val="9"/>
            <color indexed="81"/>
            <rFont val="Tahoma"/>
            <family val="2"/>
          </rPr>
          <t xml:space="preserve">
Total Owed Amount of the MCAs funded in the month.</t>
        </r>
      </text>
    </comment>
    <comment ref="A54" authorId="1">
      <text>
        <r>
          <rPr>
            <b/>
            <sz val="9"/>
            <color indexed="81"/>
            <rFont val="Tahoma"/>
            <family val="2"/>
          </rPr>
          <t>Lucas:</t>
        </r>
        <r>
          <rPr>
            <sz val="9"/>
            <color indexed="81"/>
            <rFont val="Tahoma"/>
            <family val="2"/>
          </rPr>
          <t xml:space="preserve">
Total price income without income through write offs or administrative expenses. Check the formula the cell is pointing to.</t>
        </r>
      </text>
    </comment>
    <comment ref="A55" authorId="1">
      <text>
        <r>
          <rPr>
            <b/>
            <sz val="9"/>
            <color indexed="81"/>
            <rFont val="Tahoma"/>
            <family val="2"/>
          </rPr>
          <t>Lucas:</t>
        </r>
        <r>
          <rPr>
            <sz val="9"/>
            <color indexed="81"/>
            <rFont val="Tahoma"/>
            <family val="2"/>
          </rPr>
          <t xml:space="preserve">
Price amount written off in the month.</t>
        </r>
      </text>
    </comment>
    <comment ref="A56" authorId="1">
      <text>
        <r>
          <rPr>
            <b/>
            <sz val="9"/>
            <color indexed="81"/>
            <rFont val="Tahoma"/>
            <family val="2"/>
          </rPr>
          <t>Lucas:</t>
        </r>
        <r>
          <rPr>
            <sz val="9"/>
            <color indexed="81"/>
            <rFont val="Tahoma"/>
            <family val="2"/>
          </rPr>
          <t xml:space="preserve">
Pending price amount. This will be the initial pending price amount in the calculations of the pending price amount for the next month.</t>
        </r>
      </text>
    </comment>
    <comment ref="A79" authorId="0">
      <text>
        <r>
          <rPr>
            <b/>
            <sz val="9"/>
            <color indexed="81"/>
            <rFont val="Tahoma"/>
            <family val="2"/>
          </rPr>
          <t>sramirez:</t>
        </r>
        <r>
          <rPr>
            <sz val="9"/>
            <color indexed="81"/>
            <rFont val="Tahoma"/>
            <family val="2"/>
          </rPr>
          <t xml:space="preserve">
Esto es neto de reembolsos. </t>
        </r>
      </text>
    </comment>
    <comment ref="A80" authorId="0">
      <text>
        <r>
          <rPr>
            <b/>
            <sz val="9"/>
            <color indexed="81"/>
            <rFont val="Tahoma"/>
            <family val="2"/>
          </rPr>
          <t>sramirez:</t>
        </r>
        <r>
          <rPr>
            <sz val="9"/>
            <color indexed="81"/>
            <rFont val="Tahoma"/>
            <family val="2"/>
          </rPr>
          <t xml:space="preserve">
The total amount of all the merchants that were processing normaly</t>
        </r>
      </text>
    </comment>
    <comment ref="A81" authorId="0">
      <text>
        <r>
          <rPr>
            <b/>
            <sz val="9"/>
            <color indexed="81"/>
            <rFont val="Tahoma"/>
            <family val="2"/>
          </rPr>
          <t>sramirez:</t>
        </r>
        <r>
          <rPr>
            <sz val="9"/>
            <color indexed="81"/>
            <rFont val="Tahoma"/>
            <family val="2"/>
          </rPr>
          <t xml:space="preserve">
The total amount of reprocessing of the merchants that fell into the investigation queue </t>
        </r>
      </text>
    </comment>
    <comment ref="A82" authorId="0">
      <text>
        <r>
          <rPr>
            <b/>
            <sz val="9"/>
            <color indexed="81"/>
            <rFont val="Tahoma"/>
            <family val="2"/>
          </rPr>
          <t>sramirez:</t>
        </r>
        <r>
          <rPr>
            <sz val="9"/>
            <color indexed="81"/>
            <rFont val="Tahoma"/>
            <family val="2"/>
          </rPr>
          <t xml:space="preserve">
the total amount paid by all merchants that were in a collections status</t>
        </r>
      </text>
    </comment>
    <comment ref="A83" authorId="0">
      <text>
        <r>
          <rPr>
            <b/>
            <sz val="9"/>
            <color indexed="81"/>
            <rFont val="Tahoma"/>
            <family val="2"/>
          </rPr>
          <t>sramirez:</t>
        </r>
        <r>
          <rPr>
            <sz val="9"/>
            <color indexed="81"/>
            <rFont val="Tahoma"/>
            <family val="2"/>
          </rPr>
          <t xml:space="preserve">
total amount paid by all merchants in a write-off status</t>
        </r>
      </text>
    </comment>
  </commentList>
</comments>
</file>

<file path=xl/sharedStrings.xml><?xml version="1.0" encoding="utf-8"?>
<sst xmlns="http://schemas.openxmlformats.org/spreadsheetml/2006/main" count="260" uniqueCount="66">
  <si>
    <t>Auditoría general</t>
  </si>
  <si>
    <t>Año:</t>
  </si>
  <si>
    <t>Generado</t>
  </si>
  <si>
    <t>21/07/2014</t>
  </si>
  <si>
    <t>Enero</t>
  </si>
  <si>
    <t>Febrero</t>
  </si>
  <si>
    <t>Marzo</t>
  </si>
  <si>
    <t>Abril</t>
  </si>
  <si>
    <t>Mayo</t>
  </si>
  <si>
    <t>Junio</t>
  </si>
  <si>
    <t>Julio</t>
  </si>
  <si>
    <t>Agosto</t>
  </si>
  <si>
    <t>Octubre</t>
  </si>
  <si>
    <t>Noviembre</t>
  </si>
  <si>
    <t>Diciembre</t>
  </si>
  <si>
    <t>Actividad del contrato</t>
  </si>
  <si>
    <t>Total</t>
  </si>
  <si>
    <t>Ingreso total (neto de reembolsos)</t>
  </si>
  <si>
    <t xml:space="preserve"> </t>
  </si>
  <si>
    <t>Estado del desempeño</t>
  </si>
  <si>
    <t>Avances</t>
  </si>
  <si>
    <t>Avance</t>
  </si>
  <si>
    <t>Nuevo</t>
  </si>
  <si>
    <t>Renovación</t>
  </si>
  <si>
    <t>Saldo</t>
  </si>
  <si>
    <t>Saldo del avance al principio del mes</t>
  </si>
  <si>
    <t>- Amortización</t>
  </si>
  <si>
    <t>- Cuentas Incobrables</t>
  </si>
  <si>
    <t>Saldo del avance de final de mes</t>
  </si>
  <si>
    <t>T1</t>
  </si>
  <si>
    <t>T2</t>
  </si>
  <si>
    <t>T3</t>
  </si>
  <si>
    <t>T4</t>
  </si>
  <si>
    <t>Pago Procesador 3</t>
  </si>
  <si>
    <t>Pago Procesador 4</t>
  </si>
  <si>
    <t>Processor Adjustments</t>
  </si>
  <si>
    <t>Cash/Check/ACH</t>
  </si>
  <si>
    <t>Credit Transfers</t>
  </si>
  <si>
    <t>Cash Processing</t>
  </si>
  <si>
    <t>Dar Pendiente</t>
  </si>
  <si>
    <t>Dar a inicio de Mes</t>
  </si>
  <si>
    <t>DAR Colocado</t>
  </si>
  <si>
    <t>DAR</t>
  </si>
  <si>
    <t>Gasto Administrativos</t>
  </si>
  <si>
    <t>Total Ingresos</t>
  </si>
  <si>
    <t>Recompras Renovaciones</t>
  </si>
  <si>
    <t>Reembolsos Realizados</t>
  </si>
  <si>
    <t>Pago CardNet</t>
  </si>
  <si>
    <t>Pago VisaNet</t>
  </si>
  <si>
    <t>Capital</t>
  </si>
  <si>
    <t>Precio</t>
  </si>
  <si>
    <t>Ingreso Pagos (Neto de Reembolsos)</t>
  </si>
  <si>
    <t>Caital</t>
  </si>
  <si>
    <t>2014</t>
  </si>
  <si>
    <t>Septiembre</t>
  </si>
  <si>
    <t>Activos Procesando</t>
  </si>
  <si>
    <t>Investigacion</t>
  </si>
  <si>
    <t>Collections</t>
  </si>
  <si>
    <t>Inactivo - Incobrable</t>
  </si>
  <si>
    <t>Capital Pendiente</t>
  </si>
  <si>
    <t>Reembolsos Pendientes</t>
  </si>
  <si>
    <t>Monto AEC</t>
  </si>
  <si>
    <t>Recuperacion Cuenta Incobrable</t>
  </si>
  <si>
    <t>NOTE: Everything below is the same data but presented quarterly. The data for the first quarter (T1) will be the sum of the data of January, February and March. The data for the second quarter will be the sum of the data from April, Mayo and June, and so on.</t>
  </si>
  <si>
    <t>We should be able to generate this report by year. If the year 2014 is selected, for example, it will show all the data monthly and quarterly (as you can see in the previous sheet). The months without data will be left empty.</t>
  </si>
  <si>
    <t>NOTE: This report will show all the income we receive and all the income pending to receive monthly and quarterly and will divide it according to the way we manage our accounts.</t>
  </si>
</sst>
</file>

<file path=xl/styles.xml><?xml version="1.0" encoding="utf-8"?>
<styleSheet xmlns="http://schemas.openxmlformats.org/spreadsheetml/2006/main">
  <numFmts count="3">
    <numFmt numFmtId="43" formatCode="_(* #,##0.00_);_(* \(#,##0.00\);_(* &quot;-&quot;??_);_(@_)"/>
    <numFmt numFmtId="164" formatCode="_([$RD$-409]* #,##0;_([$RD$-409]* \(#,##0\);_([$RD$-409]* &quot;-&quot;??_);_(@_)"/>
    <numFmt numFmtId="166" formatCode="_([$$-409]* #,##0.00_);_([$$-409]* \(#,##0.00\);_([$$-409]* &quot;-&quot;??_);_(@_)"/>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8"/>
      <color indexed="8"/>
      <name val="Arial"/>
    </font>
    <font>
      <b/>
      <sz val="10"/>
      <color indexed="8"/>
      <name val="Arial"/>
    </font>
    <font>
      <sz val="10"/>
      <color indexed="8"/>
      <name val="Arial"/>
    </font>
    <font>
      <b/>
      <sz val="8"/>
      <color indexed="8"/>
      <name val="Arial"/>
    </font>
    <font>
      <b/>
      <sz val="18"/>
      <color indexed="8"/>
      <name val="Arial"/>
    </font>
    <font>
      <b/>
      <sz val="8"/>
      <color indexed="8"/>
      <name val="Arial"/>
      <family val="2"/>
    </font>
    <font>
      <b/>
      <sz val="10"/>
      <name val="Arial"/>
      <family val="2"/>
    </font>
    <font>
      <sz val="8"/>
      <color indexed="8"/>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8"/>
      <color rgb="FFFF0000"/>
      <name val="Arial"/>
      <family val="2"/>
    </font>
    <font>
      <sz val="10"/>
      <color rgb="FFFF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CCFF"/>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top style="thin">
        <color auto="1"/>
      </top>
      <bottom style="thin">
        <color auto="1"/>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right/>
      <top style="thin">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right style="medium">
        <color indexed="64"/>
      </right>
      <top/>
      <bottom style="thin">
        <color auto="1"/>
      </bottom>
      <diagonal/>
    </border>
    <border>
      <left style="medium">
        <color indexed="64"/>
      </left>
      <right/>
      <top/>
      <bottom/>
      <diagonal/>
    </border>
    <border>
      <left style="thin">
        <color auto="1"/>
      </left>
      <right style="medium">
        <color indexed="64"/>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5">
    <xf numFmtId="0" fontId="0" fillId="0" borderId="0" xfId="0"/>
    <xf numFmtId="0" fontId="18" fillId="0" borderId="0" xfId="0" applyNumberFormat="1" applyFont="1" applyFill="1" applyBorder="1" applyAlignment="1" applyProtection="1"/>
    <xf numFmtId="0" fontId="19" fillId="0" borderId="0" xfId="0" applyNumberFormat="1" applyFont="1" applyFill="1" applyBorder="1" applyAlignment="1" applyProtection="1"/>
    <xf numFmtId="0" fontId="20" fillId="0" borderId="0" xfId="0" applyNumberFormat="1" applyFont="1" applyFill="1" applyBorder="1" applyAlignment="1" applyProtection="1">
      <alignment horizontal="left"/>
    </xf>
    <xf numFmtId="0" fontId="21" fillId="0" borderId="0" xfId="0" applyNumberFormat="1" applyFont="1" applyFill="1" applyBorder="1" applyAlignment="1" applyProtection="1">
      <alignment horizontal="right"/>
    </xf>
    <xf numFmtId="14" fontId="21" fillId="0" borderId="0" xfId="0" applyNumberFormat="1" applyFont="1" applyFill="1" applyBorder="1" applyAlignment="1" applyProtection="1">
      <alignment horizontal="right"/>
    </xf>
    <xf numFmtId="164" fontId="19" fillId="0" borderId="10" xfId="0" applyNumberFormat="1" applyFont="1" applyFill="1" applyBorder="1" applyAlignment="1" applyProtection="1"/>
    <xf numFmtId="164" fontId="19" fillId="0" borderId="0" xfId="0" applyNumberFormat="1" applyFont="1" applyFill="1" applyBorder="1" applyAlignment="1" applyProtection="1"/>
    <xf numFmtId="164" fontId="19" fillId="0" borderId="14" xfId="0" applyNumberFormat="1" applyFont="1" applyFill="1" applyBorder="1" applyAlignment="1" applyProtection="1"/>
    <xf numFmtId="164" fontId="22" fillId="0" borderId="0" xfId="0" applyNumberFormat="1" applyFont="1" applyFill="1" applyBorder="1" applyAlignment="1" applyProtection="1">
      <alignment horizontal="center"/>
    </xf>
    <xf numFmtId="0" fontId="18" fillId="0" borderId="15" xfId="0" applyNumberFormat="1" applyFont="1" applyFill="1" applyBorder="1" applyAlignment="1" applyProtection="1"/>
    <xf numFmtId="0" fontId="25" fillId="0" borderId="15" xfId="0" applyNumberFormat="1" applyFont="1" applyFill="1" applyBorder="1" applyAlignment="1" applyProtection="1"/>
    <xf numFmtId="166" fontId="22" fillId="0" borderId="0" xfId="1" applyNumberFormat="1" applyFont="1" applyFill="1" applyBorder="1" applyAlignment="1" applyProtection="1">
      <alignment horizontal="center"/>
    </xf>
    <xf numFmtId="166" fontId="24" fillId="0" borderId="15" xfId="1" applyNumberFormat="1" applyFont="1" applyFill="1" applyBorder="1" applyAlignment="1" applyProtection="1">
      <alignment horizontal="center"/>
    </xf>
    <xf numFmtId="166" fontId="22" fillId="0" borderId="15" xfId="1" applyNumberFormat="1" applyFont="1" applyFill="1" applyBorder="1" applyAlignment="1" applyProtection="1">
      <alignment horizontal="center"/>
    </xf>
    <xf numFmtId="166" fontId="26" fillId="0" borderId="0" xfId="1" applyNumberFormat="1" applyFont="1" applyFill="1" applyBorder="1" applyAlignment="1" applyProtection="1">
      <alignment horizontal="center"/>
    </xf>
    <xf numFmtId="164" fontId="24" fillId="33" borderId="12" xfId="0" applyNumberFormat="1" applyFont="1" applyFill="1" applyBorder="1" applyAlignment="1" applyProtection="1">
      <alignment horizontal="center"/>
    </xf>
    <xf numFmtId="166" fontId="26" fillId="0" borderId="15" xfId="1" applyNumberFormat="1" applyFont="1" applyFill="1" applyBorder="1" applyAlignment="1" applyProtection="1">
      <alignment horizontal="center"/>
    </xf>
    <xf numFmtId="166" fontId="24" fillId="0" borderId="0" xfId="1" applyNumberFormat="1" applyFont="1" applyFill="1" applyBorder="1" applyAlignment="1" applyProtection="1">
      <alignment horizontal="center"/>
    </xf>
    <xf numFmtId="0" fontId="24" fillId="33" borderId="12" xfId="0" applyNumberFormat="1" applyFont="1" applyFill="1" applyBorder="1" applyAlignment="1" applyProtection="1">
      <alignment horizontal="center"/>
    </xf>
    <xf numFmtId="164" fontId="26" fillId="0" borderId="0" xfId="0" applyNumberFormat="1" applyFont="1" applyFill="1" applyBorder="1" applyAlignment="1" applyProtection="1"/>
    <xf numFmtId="0" fontId="24" fillId="33" borderId="19" xfId="0" applyNumberFormat="1" applyFont="1" applyFill="1" applyBorder="1" applyAlignment="1" applyProtection="1">
      <alignment horizontal="center"/>
    </xf>
    <xf numFmtId="0" fontId="24" fillId="33" borderId="20" xfId="0" applyNumberFormat="1" applyFont="1" applyFill="1" applyBorder="1" applyAlignment="1" applyProtection="1">
      <alignment horizontal="center"/>
    </xf>
    <xf numFmtId="166" fontId="26" fillId="0" borderId="21" xfId="1" applyNumberFormat="1" applyFont="1" applyFill="1" applyBorder="1" applyAlignment="1" applyProtection="1">
      <alignment horizontal="center"/>
    </xf>
    <xf numFmtId="164" fontId="26" fillId="0" borderId="22" xfId="0" applyNumberFormat="1" applyFont="1" applyFill="1" applyBorder="1" applyAlignment="1" applyProtection="1"/>
    <xf numFmtId="166" fontId="26" fillId="0" borderId="23" xfId="1" applyNumberFormat="1" applyFont="1" applyFill="1" applyBorder="1" applyAlignment="1" applyProtection="1">
      <alignment horizontal="center"/>
    </xf>
    <xf numFmtId="164" fontId="26" fillId="0" borderId="21" xfId="0" applyNumberFormat="1" applyFont="1" applyFill="1" applyBorder="1" applyAlignment="1" applyProtection="1"/>
    <xf numFmtId="164" fontId="26" fillId="0" borderId="23" xfId="0" applyNumberFormat="1" applyFont="1" applyFill="1" applyBorder="1" applyAlignment="1" applyProtection="1"/>
    <xf numFmtId="166" fontId="24" fillId="0" borderId="24" xfId="1" applyNumberFormat="1" applyFont="1" applyFill="1" applyBorder="1" applyAlignment="1" applyProtection="1">
      <alignment horizontal="center"/>
    </xf>
    <xf numFmtId="166" fontId="24" fillId="0" borderId="25" xfId="1" applyNumberFormat="1" applyFont="1" applyFill="1" applyBorder="1" applyAlignment="1" applyProtection="1">
      <alignment horizontal="center"/>
    </xf>
    <xf numFmtId="166" fontId="22" fillId="0" borderId="21" xfId="1" applyNumberFormat="1" applyFont="1" applyFill="1" applyBorder="1" applyAlignment="1" applyProtection="1">
      <alignment horizontal="center"/>
    </xf>
    <xf numFmtId="166" fontId="22" fillId="0" borderId="23" xfId="1" applyNumberFormat="1" applyFont="1" applyFill="1" applyBorder="1" applyAlignment="1" applyProtection="1">
      <alignment horizontal="center"/>
    </xf>
    <xf numFmtId="166" fontId="22" fillId="0" borderId="24" xfId="1" applyNumberFormat="1" applyFont="1" applyFill="1" applyBorder="1" applyAlignment="1" applyProtection="1">
      <alignment horizontal="center"/>
    </xf>
    <xf numFmtId="166" fontId="22" fillId="0" borderId="25" xfId="1" applyNumberFormat="1" applyFont="1" applyFill="1" applyBorder="1" applyAlignment="1" applyProtection="1">
      <alignment horizontal="center"/>
    </xf>
    <xf numFmtId="164" fontId="19" fillId="0" borderId="21" xfId="0" applyNumberFormat="1" applyFont="1" applyFill="1" applyBorder="1" applyAlignment="1" applyProtection="1"/>
    <xf numFmtId="164" fontId="19" fillId="0" borderId="23" xfId="0" applyNumberFormat="1" applyFont="1" applyFill="1" applyBorder="1" applyAlignment="1" applyProtection="1"/>
    <xf numFmtId="164" fontId="19" fillId="0" borderId="26" xfId="0" applyNumberFormat="1" applyFont="1" applyFill="1" applyBorder="1" applyAlignment="1" applyProtection="1"/>
    <xf numFmtId="164" fontId="19" fillId="0" borderId="20" xfId="0" applyNumberFormat="1" applyFont="1" applyFill="1" applyBorder="1" applyAlignment="1" applyProtection="1"/>
    <xf numFmtId="164" fontId="22" fillId="0" borderId="21" xfId="0" applyNumberFormat="1" applyFont="1" applyFill="1" applyBorder="1" applyAlignment="1" applyProtection="1"/>
    <xf numFmtId="164" fontId="22" fillId="0" borderId="23" xfId="0" applyNumberFormat="1" applyFont="1" applyFill="1" applyBorder="1" applyAlignment="1" applyProtection="1"/>
    <xf numFmtId="0" fontId="19" fillId="0" borderId="21" xfId="0" applyNumberFormat="1" applyFont="1" applyFill="1" applyBorder="1" applyAlignment="1" applyProtection="1"/>
    <xf numFmtId="0" fontId="19" fillId="0" borderId="23" xfId="0" applyNumberFormat="1" applyFont="1" applyFill="1" applyBorder="1" applyAlignment="1" applyProtection="1"/>
    <xf numFmtId="164" fontId="22" fillId="0" borderId="21" xfId="0" applyNumberFormat="1" applyFont="1" applyFill="1" applyBorder="1" applyAlignment="1" applyProtection="1">
      <alignment horizontal="center"/>
    </xf>
    <xf numFmtId="164" fontId="22" fillId="0" borderId="23" xfId="0" applyNumberFormat="1" applyFont="1" applyFill="1" applyBorder="1" applyAlignment="1" applyProtection="1">
      <alignment horizontal="center"/>
    </xf>
    <xf numFmtId="164" fontId="24" fillId="33" borderId="19" xfId="0" applyNumberFormat="1" applyFont="1" applyFill="1" applyBorder="1" applyAlignment="1" applyProtection="1">
      <alignment horizontal="center"/>
    </xf>
    <xf numFmtId="164" fontId="24" fillId="33" borderId="20" xfId="0" applyNumberFormat="1" applyFont="1" applyFill="1" applyBorder="1" applyAlignment="1" applyProtection="1">
      <alignment horizontal="center"/>
    </xf>
    <xf numFmtId="164" fontId="22" fillId="0" borderId="29" xfId="0" applyNumberFormat="1" applyFont="1" applyFill="1" applyBorder="1" applyAlignment="1" applyProtection="1"/>
    <xf numFmtId="164" fontId="22" fillId="0" borderId="30" xfId="0" applyNumberFormat="1" applyFont="1" applyFill="1" applyBorder="1" applyAlignment="1" applyProtection="1"/>
    <xf numFmtId="164" fontId="22" fillId="0" borderId="31" xfId="0" applyNumberFormat="1" applyFont="1" applyFill="1" applyBorder="1" applyAlignment="1" applyProtection="1"/>
    <xf numFmtId="0" fontId="22" fillId="33" borderId="19" xfId="0" applyNumberFormat="1" applyFont="1" applyFill="1" applyBorder="1" applyAlignment="1" applyProtection="1">
      <alignment horizontal="center"/>
    </xf>
    <xf numFmtId="0" fontId="25" fillId="0" borderId="0" xfId="0" applyNumberFormat="1" applyFont="1" applyFill="1" applyBorder="1" applyAlignment="1" applyProtection="1"/>
    <xf numFmtId="166" fontId="24" fillId="0" borderId="21" xfId="1" applyNumberFormat="1" applyFont="1" applyFill="1" applyBorder="1" applyAlignment="1" applyProtection="1">
      <alignment horizontal="center"/>
    </xf>
    <xf numFmtId="166" fontId="24" fillId="0" borderId="23" xfId="1" applyNumberFormat="1" applyFont="1" applyFill="1" applyBorder="1" applyAlignment="1" applyProtection="1">
      <alignment horizontal="center"/>
    </xf>
    <xf numFmtId="0" fontId="22" fillId="33" borderId="26" xfId="0" applyNumberFormat="1" applyFont="1" applyFill="1" applyBorder="1" applyAlignment="1" applyProtection="1">
      <alignment horizontal="left"/>
    </xf>
    <xf numFmtId="164" fontId="19" fillId="0" borderId="38" xfId="0" applyNumberFormat="1" applyFont="1" applyFill="1" applyBorder="1" applyAlignment="1" applyProtection="1"/>
    <xf numFmtId="164" fontId="22" fillId="0" borderId="24" xfId="0" applyNumberFormat="1" applyFont="1" applyFill="1" applyBorder="1" applyAlignment="1" applyProtection="1"/>
    <xf numFmtId="0" fontId="22" fillId="33" borderId="16" xfId="0" applyNumberFormat="1" applyFont="1" applyFill="1" applyBorder="1" applyAlignment="1" applyProtection="1">
      <alignment horizontal="left"/>
    </xf>
    <xf numFmtId="164" fontId="19" fillId="0" borderId="37" xfId="0" applyNumberFormat="1" applyFont="1" applyFill="1" applyBorder="1" applyAlignment="1" applyProtection="1"/>
    <xf numFmtId="166" fontId="26" fillId="0" borderId="25" xfId="1" applyNumberFormat="1" applyFont="1" applyFill="1" applyBorder="1" applyAlignment="1" applyProtection="1">
      <alignment horizontal="center"/>
    </xf>
    <xf numFmtId="164" fontId="22" fillId="0" borderId="25" xfId="0" applyNumberFormat="1" applyFont="1" applyFill="1" applyBorder="1" applyAlignment="1" applyProtection="1"/>
    <xf numFmtId="164" fontId="19" fillId="0" borderId="36" xfId="0" applyNumberFormat="1" applyFont="1" applyFill="1" applyBorder="1" applyAlignment="1" applyProtection="1"/>
    <xf numFmtId="166" fontId="26" fillId="0" borderId="24" xfId="1" applyNumberFormat="1" applyFont="1" applyFill="1" applyBorder="1" applyAlignment="1" applyProtection="1">
      <alignment horizontal="center"/>
    </xf>
    <xf numFmtId="0" fontId="19" fillId="0" borderId="31" xfId="0" applyNumberFormat="1" applyFont="1" applyFill="1" applyBorder="1" applyAlignment="1" applyProtection="1"/>
    <xf numFmtId="0" fontId="24" fillId="33" borderId="23" xfId="0" applyNumberFormat="1" applyFont="1" applyFill="1" applyBorder="1" applyAlignment="1" applyProtection="1">
      <alignment horizontal="center"/>
    </xf>
    <xf numFmtId="164" fontId="22" fillId="0" borderId="15" xfId="0" applyNumberFormat="1" applyFont="1" applyFill="1" applyBorder="1" applyAlignment="1" applyProtection="1"/>
    <xf numFmtId="0" fontId="19" fillId="0" borderId="30" xfId="0" applyNumberFormat="1" applyFont="1" applyFill="1" applyBorder="1" applyAlignment="1" applyProtection="1"/>
    <xf numFmtId="0" fontId="24" fillId="33" borderId="13" xfId="0" applyNumberFormat="1" applyFont="1" applyFill="1" applyBorder="1" applyAlignment="1" applyProtection="1">
      <alignment horizontal="center"/>
    </xf>
    <xf numFmtId="0" fontId="19" fillId="0" borderId="29" xfId="0" applyNumberFormat="1" applyFont="1" applyFill="1" applyBorder="1" applyAlignment="1" applyProtection="1"/>
    <xf numFmtId="0" fontId="24" fillId="33" borderId="35" xfId="0" applyNumberFormat="1" applyFont="1" applyFill="1" applyBorder="1" applyAlignment="1" applyProtection="1">
      <alignment horizontal="center"/>
    </xf>
    <xf numFmtId="0" fontId="18" fillId="0" borderId="0" xfId="0" applyNumberFormat="1" applyFont="1" applyFill="1" applyBorder="1" applyAlignment="1" applyProtection="1"/>
    <xf numFmtId="0" fontId="19" fillId="0" borderId="0" xfId="0" applyNumberFormat="1" applyFont="1" applyFill="1" applyBorder="1" applyAlignment="1" applyProtection="1"/>
    <xf numFmtId="164" fontId="19" fillId="0" borderId="0" xfId="0" applyNumberFormat="1" applyFont="1" applyFill="1" applyBorder="1" applyAlignment="1" applyProtection="1"/>
    <xf numFmtId="164" fontId="22" fillId="0" borderId="0" xfId="0" applyNumberFormat="1" applyFont="1" applyFill="1" applyBorder="1" applyAlignment="1" applyProtection="1"/>
    <xf numFmtId="164" fontId="22" fillId="0" borderId="0" xfId="0" applyNumberFormat="1" applyFont="1" applyFill="1" applyBorder="1" applyAlignment="1" applyProtection="1">
      <alignment horizontal="center"/>
    </xf>
    <xf numFmtId="0" fontId="26" fillId="0" borderId="21" xfId="0" applyNumberFormat="1" applyFont="1" applyFill="1" applyBorder="1" applyAlignment="1" applyProtection="1">
      <alignment horizontal="right"/>
    </xf>
    <xf numFmtId="0" fontId="19" fillId="0" borderId="21" xfId="0" applyNumberFormat="1" applyFont="1" applyFill="1" applyBorder="1" applyAlignment="1" applyProtection="1">
      <alignment horizontal="right"/>
    </xf>
    <xf numFmtId="0" fontId="24" fillId="0" borderId="24" xfId="0" applyNumberFormat="1" applyFont="1" applyFill="1" applyBorder="1" applyAlignment="1" applyProtection="1">
      <alignment horizontal="right"/>
    </xf>
    <xf numFmtId="0" fontId="24" fillId="0" borderId="21" xfId="0" applyNumberFormat="1" applyFont="1" applyFill="1" applyBorder="1" applyAlignment="1" applyProtection="1">
      <alignment horizontal="right"/>
    </xf>
    <xf numFmtId="0" fontId="22" fillId="0" borderId="21" xfId="0" applyNumberFormat="1" applyFont="1" applyFill="1" applyBorder="1" applyAlignment="1" applyProtection="1"/>
    <xf numFmtId="0" fontId="22" fillId="33" borderId="27" xfId="0" applyNumberFormat="1" applyFont="1" applyFill="1" applyBorder="1" applyAlignment="1" applyProtection="1">
      <alignment horizontal="left"/>
    </xf>
    <xf numFmtId="0" fontId="26" fillId="0" borderId="26" xfId="0" applyNumberFormat="1" applyFont="1" applyFill="1" applyBorder="1" applyAlignment="1" applyProtection="1">
      <alignment horizontal="right"/>
    </xf>
    <xf numFmtId="0" fontId="19" fillId="0" borderId="21" xfId="0" applyNumberFormat="1" applyFont="1" applyFill="1" applyBorder="1" applyAlignment="1" applyProtection="1">
      <alignment horizontal="left"/>
    </xf>
    <xf numFmtId="0" fontId="24" fillId="0" borderId="21" xfId="0" applyNumberFormat="1" applyFont="1" applyFill="1" applyBorder="1" applyAlignment="1" applyProtection="1">
      <alignment horizontal="left"/>
    </xf>
    <xf numFmtId="0" fontId="19" fillId="0" borderId="26" xfId="0" applyNumberFormat="1" applyFont="1" applyFill="1" applyBorder="1" applyAlignment="1" applyProtection="1">
      <alignment horizontal="right"/>
    </xf>
    <xf numFmtId="0" fontId="22" fillId="0" borderId="21" xfId="0" applyNumberFormat="1" applyFont="1" applyFill="1" applyBorder="1" applyAlignment="1" applyProtection="1">
      <alignment horizontal="right"/>
    </xf>
    <xf numFmtId="0" fontId="24" fillId="33" borderId="27" xfId="0" applyNumberFormat="1" applyFont="1" applyFill="1" applyBorder="1" applyAlignment="1" applyProtection="1">
      <alignment horizontal="left"/>
    </xf>
    <xf numFmtId="0" fontId="22" fillId="0" borderId="29" xfId="0" applyNumberFormat="1" applyFont="1" applyFill="1" applyBorder="1" applyAlignment="1" applyProtection="1"/>
    <xf numFmtId="164" fontId="22" fillId="0" borderId="32" xfId="0" applyNumberFormat="1" applyFont="1" applyFill="1" applyBorder="1" applyAlignment="1" applyProtection="1"/>
    <xf numFmtId="164" fontId="22" fillId="0" borderId="33" xfId="0" applyNumberFormat="1" applyFont="1" applyFill="1" applyBorder="1" applyAlignment="1" applyProtection="1"/>
    <xf numFmtId="164" fontId="22" fillId="0" borderId="34" xfId="0" applyNumberFormat="1" applyFont="1" applyFill="1" applyBorder="1" applyAlignment="1" applyProtection="1"/>
    <xf numFmtId="0" fontId="23" fillId="0" borderId="0" xfId="0" applyNumberFormat="1" applyFont="1" applyFill="1" applyBorder="1" applyAlignment="1" applyProtection="1">
      <alignment horizontal="center"/>
    </xf>
    <xf numFmtId="10" fontId="22" fillId="33" borderId="11" xfId="0" applyNumberFormat="1" applyFont="1" applyFill="1" applyBorder="1" applyAlignment="1" applyProtection="1">
      <alignment horizontal="center"/>
    </xf>
    <xf numFmtId="164" fontId="19" fillId="0" borderId="0" xfId="0" applyNumberFormat="1" applyFont="1" applyFill="1" applyBorder="1" applyAlignment="1" applyProtection="1">
      <alignment horizontal="center"/>
    </xf>
    <xf numFmtId="164" fontId="19" fillId="0" borderId="14" xfId="0" applyNumberFormat="1" applyFont="1" applyFill="1" applyBorder="1" applyAlignment="1" applyProtection="1">
      <alignment horizontal="center"/>
    </xf>
    <xf numFmtId="164" fontId="22" fillId="33" borderId="11" xfId="0" applyNumberFormat="1" applyFont="1" applyFill="1" applyBorder="1" applyAlignment="1" applyProtection="1">
      <alignment horizontal="center"/>
    </xf>
    <xf numFmtId="164" fontId="22" fillId="0" borderId="0" xfId="0" applyNumberFormat="1" applyFont="1" applyFill="1" applyBorder="1" applyAlignment="1" applyProtection="1">
      <alignment horizontal="center"/>
    </xf>
    <xf numFmtId="164" fontId="22" fillId="0" borderId="24" xfId="0" applyNumberFormat="1" applyFont="1" applyFill="1" applyBorder="1" applyAlignment="1" applyProtection="1">
      <alignment horizontal="center"/>
    </xf>
    <xf numFmtId="164" fontId="22" fillId="0" borderId="15" xfId="0" applyNumberFormat="1" applyFont="1" applyFill="1" applyBorder="1" applyAlignment="1" applyProtection="1">
      <alignment horizontal="center"/>
    </xf>
    <xf numFmtId="164" fontId="22" fillId="0" borderId="25" xfId="0" applyNumberFormat="1" applyFont="1" applyFill="1" applyBorder="1" applyAlignment="1" applyProtection="1">
      <alignment horizontal="center"/>
    </xf>
    <xf numFmtId="164" fontId="19" fillId="0" borderId="26" xfId="0" applyNumberFormat="1" applyFont="1" applyFill="1" applyBorder="1" applyAlignment="1" applyProtection="1">
      <alignment horizontal="center"/>
    </xf>
    <xf numFmtId="164" fontId="19" fillId="0" borderId="20" xfId="0" applyNumberFormat="1" applyFont="1" applyFill="1" applyBorder="1" applyAlignment="1" applyProtection="1">
      <alignment horizontal="center"/>
    </xf>
    <xf numFmtId="164" fontId="19" fillId="0" borderId="21" xfId="0" applyNumberFormat="1" applyFont="1" applyFill="1" applyBorder="1" applyAlignment="1" applyProtection="1">
      <alignment horizontal="center"/>
    </xf>
    <xf numFmtId="164" fontId="19" fillId="0" borderId="23" xfId="0" applyNumberFormat="1" applyFont="1" applyFill="1" applyBorder="1" applyAlignment="1" applyProtection="1">
      <alignment horizontal="center"/>
    </xf>
    <xf numFmtId="10" fontId="22" fillId="33" borderId="26" xfId="0" applyNumberFormat="1" applyFont="1" applyFill="1" applyBorder="1" applyAlignment="1" applyProtection="1">
      <alignment horizontal="center"/>
    </xf>
    <xf numFmtId="10" fontId="22" fillId="33" borderId="14" xfId="0" applyNumberFormat="1" applyFont="1" applyFill="1" applyBorder="1" applyAlignment="1" applyProtection="1">
      <alignment horizontal="center"/>
    </xf>
    <xf numFmtId="10" fontId="22" fillId="33" borderId="20" xfId="0" applyNumberFormat="1" applyFont="1" applyFill="1" applyBorder="1" applyAlignment="1" applyProtection="1">
      <alignment horizontal="center"/>
    </xf>
    <xf numFmtId="0" fontId="22" fillId="33" borderId="16" xfId="0" applyNumberFormat="1" applyFont="1" applyFill="1" applyBorder="1" applyAlignment="1" applyProtection="1">
      <alignment horizontal="center"/>
    </xf>
    <xf numFmtId="0" fontId="22" fillId="33" borderId="17" xfId="0" applyNumberFormat="1" applyFont="1" applyFill="1" applyBorder="1" applyAlignment="1" applyProtection="1">
      <alignment horizontal="center"/>
    </xf>
    <xf numFmtId="0" fontId="22" fillId="33" borderId="18" xfId="0" applyNumberFormat="1" applyFont="1" applyFill="1" applyBorder="1" applyAlignment="1" applyProtection="1">
      <alignment horizontal="center"/>
    </xf>
    <xf numFmtId="164" fontId="24" fillId="33" borderId="27" xfId="0" applyNumberFormat="1" applyFont="1" applyFill="1" applyBorder="1" applyAlignment="1" applyProtection="1">
      <alignment horizontal="center"/>
    </xf>
    <xf numFmtId="164" fontId="22" fillId="33" borderId="28" xfId="0" applyNumberFormat="1" applyFont="1" applyFill="1" applyBorder="1" applyAlignment="1" applyProtection="1">
      <alignment horizontal="center"/>
    </xf>
    <xf numFmtId="164" fontId="19" fillId="0" borderId="24" xfId="0" applyNumberFormat="1" applyFont="1" applyFill="1" applyBorder="1" applyAlignment="1" applyProtection="1">
      <alignment horizontal="center"/>
    </xf>
    <xf numFmtId="164" fontId="19" fillId="0" borderId="15" xfId="0" applyNumberFormat="1" applyFont="1" applyFill="1" applyBorder="1" applyAlignment="1" applyProtection="1">
      <alignment horizontal="center"/>
    </xf>
    <xf numFmtId="164" fontId="19" fillId="0" borderId="25" xfId="0" applyNumberFormat="1" applyFont="1" applyFill="1" applyBorder="1" applyAlignment="1" applyProtection="1">
      <alignment horizontal="center"/>
    </xf>
    <xf numFmtId="10" fontId="22" fillId="33" borderId="27" xfId="0" applyNumberFormat="1" applyFont="1" applyFill="1" applyBorder="1" applyAlignment="1" applyProtection="1">
      <alignment horizontal="center"/>
    </xf>
    <xf numFmtId="10" fontId="22" fillId="33" borderId="28" xfId="0" applyNumberFormat="1" applyFont="1" applyFill="1" applyBorder="1" applyAlignment="1" applyProtection="1">
      <alignment horizontal="center"/>
    </xf>
    <xf numFmtId="164" fontId="22" fillId="33" borderId="27" xfId="0" applyNumberFormat="1" applyFont="1" applyFill="1" applyBorder="1" applyAlignment="1" applyProtection="1">
      <alignment horizontal="center"/>
    </xf>
    <xf numFmtId="164" fontId="22" fillId="0" borderId="32" xfId="0" applyNumberFormat="1" applyFont="1" applyFill="1" applyBorder="1" applyAlignment="1" applyProtection="1">
      <alignment horizontal="center"/>
    </xf>
    <xf numFmtId="164" fontId="22" fillId="0" borderId="33" xfId="0" applyNumberFormat="1" applyFont="1" applyFill="1" applyBorder="1" applyAlignment="1" applyProtection="1">
      <alignment horizontal="center"/>
    </xf>
    <xf numFmtId="164" fontId="22" fillId="0" borderId="34" xfId="0" applyNumberFormat="1" applyFont="1" applyFill="1" applyBorder="1" applyAlignment="1" applyProtection="1">
      <alignment horizontal="center"/>
    </xf>
    <xf numFmtId="164" fontId="24" fillId="33" borderId="27" xfId="0" quotePrefix="1" applyNumberFormat="1" applyFont="1" applyFill="1" applyBorder="1" applyAlignment="1" applyProtection="1">
      <alignment horizontal="center"/>
    </xf>
    <xf numFmtId="0" fontId="31" fillId="0" borderId="21" xfId="0" applyNumberFormat="1" applyFont="1" applyFill="1" applyBorder="1" applyAlignment="1" applyProtection="1">
      <alignment horizontal="center" wrapText="1"/>
    </xf>
    <xf numFmtId="0" fontId="31" fillId="0" borderId="0" xfId="0" applyNumberFormat="1" applyFont="1" applyFill="1" applyBorder="1" applyAlignment="1" applyProtection="1">
      <alignment horizontal="center" wrapText="1"/>
    </xf>
    <xf numFmtId="0" fontId="0" fillId="0" borderId="0" xfId="0" applyAlignment="1">
      <alignment horizontal="center" vertical="center" wrapText="1"/>
    </xf>
    <xf numFmtId="0" fontId="32" fillId="0" borderId="0" xfId="0" applyNumberFormat="1" applyFont="1" applyFill="1" applyBorder="1" applyAlignment="1" applyProtection="1">
      <alignment horizontal="center" wrapText="1"/>
    </xf>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a" xfId="7" builtinId="26" customBuiltin="1"/>
    <cellStyle name="Cálculo" xfId="12" builtinId="22" customBuiltin="1"/>
    <cellStyle name="Celda de comprobación" xfId="14" builtinId="23" customBuiltin="1"/>
    <cellStyle name="Celda vinculada" xfId="13" builtinId="24"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Incorrecto" xfId="8" builtinId="27" customBuiltin="1"/>
    <cellStyle name="Millares" xfId="1" builtinId="3"/>
    <cellStyle name="Neutral" xfId="9" builtinId="28" customBuiltin="1"/>
    <cellStyle name="Normal" xfId="0" builtinId="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1" xfId="3" builtinId="16" customBuiltin="1"/>
    <cellStyle name="Título 2" xfId="4" builtinId="17" customBuiltin="1"/>
    <cellStyle name="Título 3" xfId="5" builtinId="18" customBuiltin="1"/>
    <cellStyle name="Total" xfId="18"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N84"/>
  <sheetViews>
    <sheetView tabSelected="1" workbookViewId="0">
      <pane xSplit="1" ySplit="7" topLeftCell="B8" activePane="bottomRight" state="frozen"/>
      <selection pane="topRight" activeCell="B1" sqref="B1"/>
      <selection pane="bottomLeft" activeCell="A8" sqref="A8"/>
      <selection pane="bottomRight" activeCell="F24" sqref="F24"/>
    </sheetView>
  </sheetViews>
  <sheetFormatPr baseColWidth="10" defaultColWidth="9.140625" defaultRowHeight="12.75" customHeight="1"/>
  <cols>
    <col min="1" max="1" width="38.7109375" style="2" bestFit="1" customWidth="1"/>
    <col min="2" max="3" width="12.85546875" style="2" bestFit="1" customWidth="1"/>
    <col min="4" max="4" width="13.7109375" style="2" customWidth="1"/>
    <col min="5" max="18" width="12.85546875" style="1" bestFit="1" customWidth="1"/>
    <col min="19" max="19" width="12.140625" style="1" bestFit="1" customWidth="1"/>
    <col min="20" max="21" width="12.85546875" style="1" bestFit="1" customWidth="1"/>
    <col min="22" max="22" width="12.140625" style="1" bestFit="1" customWidth="1"/>
    <col min="23" max="24" width="12.85546875" style="1" bestFit="1" customWidth="1"/>
    <col min="25" max="25" width="12.140625" style="1" bestFit="1" customWidth="1"/>
    <col min="26" max="27" width="12.85546875" style="1" bestFit="1" customWidth="1"/>
    <col min="28" max="28" width="12.140625" style="1" bestFit="1" customWidth="1"/>
    <col min="29" max="30" width="12.85546875" style="1" bestFit="1" customWidth="1"/>
    <col min="31" max="31" width="12.140625" style="1" bestFit="1" customWidth="1"/>
    <col min="32" max="33" width="12.85546875" style="1" bestFit="1" customWidth="1"/>
    <col min="34" max="34" width="12.140625" style="1" bestFit="1" customWidth="1"/>
    <col min="35" max="36" width="12.85546875" style="1" bestFit="1" customWidth="1"/>
    <col min="37" max="37" width="12.140625" style="1" bestFit="1" customWidth="1"/>
    <col min="38" max="39" width="12.85546875" style="1" bestFit="1" customWidth="1"/>
    <col min="40" max="40" width="12.140625" style="1" bestFit="1" customWidth="1"/>
    <col min="41" max="16384" width="9.140625" style="1"/>
  </cols>
  <sheetData>
    <row r="1" spans="1:40" ht="24" customHeight="1">
      <c r="A1" s="90" t="s">
        <v>0</v>
      </c>
      <c r="B1" s="90"/>
      <c r="C1" s="90"/>
      <c r="D1" s="90"/>
    </row>
    <row r="2" spans="1:40" ht="12.75" customHeight="1">
      <c r="A2" s="3" t="s">
        <v>1</v>
      </c>
      <c r="B2" s="4">
        <v>2014</v>
      </c>
      <c r="C2" s="1"/>
      <c r="D2" s="124" t="s">
        <v>65</v>
      </c>
      <c r="E2" s="124"/>
      <c r="F2" s="124"/>
      <c r="G2" s="124"/>
      <c r="H2" s="124"/>
    </row>
    <row r="3" spans="1:40" ht="12.75" customHeight="1">
      <c r="A3" s="3"/>
      <c r="B3" s="4"/>
      <c r="C3" s="1"/>
      <c r="D3" s="124"/>
      <c r="E3" s="124"/>
      <c r="F3" s="124"/>
      <c r="G3" s="124"/>
      <c r="H3" s="124"/>
    </row>
    <row r="4" spans="1:40" ht="12.75" customHeight="1">
      <c r="A4" s="3" t="s">
        <v>2</v>
      </c>
      <c r="B4" s="5" t="s">
        <v>3</v>
      </c>
      <c r="C4" s="1"/>
      <c r="D4" s="124"/>
      <c r="E4" s="124"/>
      <c r="F4" s="124"/>
      <c r="G4" s="124"/>
      <c r="H4" s="124"/>
    </row>
    <row r="5" spans="1:40" ht="12.75" customHeight="1" thickBot="1"/>
    <row r="6" spans="1:40" ht="12.75" customHeight="1">
      <c r="A6" s="56"/>
      <c r="B6" s="106" t="s">
        <v>4</v>
      </c>
      <c r="C6" s="107"/>
      <c r="D6" s="108"/>
      <c r="E6" s="106" t="s">
        <v>5</v>
      </c>
      <c r="F6" s="107"/>
      <c r="G6" s="108"/>
      <c r="H6" s="106" t="s">
        <v>6</v>
      </c>
      <c r="I6" s="107"/>
      <c r="J6" s="108"/>
      <c r="K6" s="106" t="s">
        <v>7</v>
      </c>
      <c r="L6" s="107"/>
      <c r="M6" s="108"/>
      <c r="N6" s="106" t="s">
        <v>8</v>
      </c>
      <c r="O6" s="107"/>
      <c r="P6" s="108"/>
      <c r="Q6" s="106" t="s">
        <v>9</v>
      </c>
      <c r="R6" s="107"/>
      <c r="S6" s="108"/>
      <c r="T6" s="106" t="s">
        <v>10</v>
      </c>
      <c r="U6" s="107"/>
      <c r="V6" s="108"/>
      <c r="W6" s="106" t="s">
        <v>11</v>
      </c>
      <c r="X6" s="107"/>
      <c r="Y6" s="108"/>
      <c r="Z6" s="106" t="s">
        <v>54</v>
      </c>
      <c r="AA6" s="107"/>
      <c r="AB6" s="108"/>
      <c r="AC6" s="106" t="s">
        <v>12</v>
      </c>
      <c r="AD6" s="107"/>
      <c r="AE6" s="108"/>
      <c r="AF6" s="106" t="s">
        <v>13</v>
      </c>
      <c r="AG6" s="107"/>
      <c r="AH6" s="108"/>
      <c r="AI6" s="106" t="s">
        <v>14</v>
      </c>
      <c r="AJ6" s="107"/>
      <c r="AK6" s="108"/>
      <c r="AL6" s="106">
        <v>2014</v>
      </c>
      <c r="AM6" s="107"/>
      <c r="AN6" s="108"/>
    </row>
    <row r="7" spans="1:40" ht="12.75" customHeight="1">
      <c r="A7" s="53" t="s">
        <v>15</v>
      </c>
      <c r="B7" s="21" t="s">
        <v>49</v>
      </c>
      <c r="C7" s="19" t="s">
        <v>50</v>
      </c>
      <c r="D7" s="22" t="s">
        <v>16</v>
      </c>
      <c r="E7" s="21" t="s">
        <v>49</v>
      </c>
      <c r="F7" s="19" t="s">
        <v>50</v>
      </c>
      <c r="G7" s="22" t="s">
        <v>16</v>
      </c>
      <c r="H7" s="49" t="s">
        <v>49</v>
      </c>
      <c r="I7" s="19" t="s">
        <v>50</v>
      </c>
      <c r="J7" s="22" t="s">
        <v>16</v>
      </c>
      <c r="K7" s="49" t="s">
        <v>49</v>
      </c>
      <c r="L7" s="19" t="s">
        <v>50</v>
      </c>
      <c r="M7" s="22" t="s">
        <v>16</v>
      </c>
      <c r="N7" s="49" t="s">
        <v>49</v>
      </c>
      <c r="O7" s="19" t="s">
        <v>50</v>
      </c>
      <c r="P7" s="22" t="s">
        <v>16</v>
      </c>
      <c r="Q7" s="49" t="s">
        <v>49</v>
      </c>
      <c r="R7" s="19" t="s">
        <v>50</v>
      </c>
      <c r="S7" s="22" t="s">
        <v>16</v>
      </c>
      <c r="T7" s="49" t="s">
        <v>49</v>
      </c>
      <c r="U7" s="19" t="s">
        <v>50</v>
      </c>
      <c r="V7" s="22" t="s">
        <v>16</v>
      </c>
      <c r="W7" s="49" t="s">
        <v>49</v>
      </c>
      <c r="X7" s="19" t="s">
        <v>50</v>
      </c>
      <c r="Y7" s="22" t="s">
        <v>16</v>
      </c>
      <c r="Z7" s="49" t="s">
        <v>49</v>
      </c>
      <c r="AA7" s="19" t="s">
        <v>50</v>
      </c>
      <c r="AB7" s="22" t="s">
        <v>16</v>
      </c>
      <c r="AC7" s="49" t="s">
        <v>49</v>
      </c>
      <c r="AD7" s="19" t="s">
        <v>50</v>
      </c>
      <c r="AE7" s="22" t="s">
        <v>16</v>
      </c>
      <c r="AF7" s="49" t="s">
        <v>49</v>
      </c>
      <c r="AG7" s="19" t="s">
        <v>50</v>
      </c>
      <c r="AH7" s="22" t="s">
        <v>16</v>
      </c>
      <c r="AI7" s="49" t="s">
        <v>49</v>
      </c>
      <c r="AJ7" s="19" t="s">
        <v>50</v>
      </c>
      <c r="AK7" s="22" t="s">
        <v>16</v>
      </c>
      <c r="AL7" s="49" t="s">
        <v>49</v>
      </c>
      <c r="AM7" s="19" t="s">
        <v>50</v>
      </c>
      <c r="AN7" s="22" t="s">
        <v>16</v>
      </c>
    </row>
    <row r="8" spans="1:40" ht="12.75" customHeight="1">
      <c r="A8" s="74" t="s">
        <v>47</v>
      </c>
      <c r="B8" s="23">
        <v>15992587</v>
      </c>
      <c r="C8" s="15">
        <v>4675940</v>
      </c>
      <c r="D8" s="24">
        <v>20668527.208992001</v>
      </c>
      <c r="E8" s="23">
        <v>15145445</v>
      </c>
      <c r="F8" s="15">
        <v>4245559</v>
      </c>
      <c r="G8" s="24">
        <v>19391004</v>
      </c>
      <c r="H8" s="23">
        <v>24965004.48</v>
      </c>
      <c r="I8" s="15">
        <v>19317052.051199999</v>
      </c>
      <c r="J8" s="25">
        <v>5647952.4287999999</v>
      </c>
      <c r="K8" s="23">
        <v>24965004.48</v>
      </c>
      <c r="L8" s="15">
        <v>19317052.051199999</v>
      </c>
      <c r="M8" s="25">
        <v>5647952.4287999999</v>
      </c>
      <c r="N8" s="23">
        <v>24965004.48</v>
      </c>
      <c r="O8" s="15">
        <v>19317052.051199999</v>
      </c>
      <c r="P8" s="25">
        <v>5647952.4287999999</v>
      </c>
      <c r="Q8" s="23">
        <v>24965004.48</v>
      </c>
      <c r="R8" s="15">
        <v>19317052.051199999</v>
      </c>
      <c r="S8" s="25">
        <v>5647952.4287999999</v>
      </c>
      <c r="T8" s="23">
        <v>24965004.48</v>
      </c>
      <c r="U8" s="15">
        <v>19317052.051199999</v>
      </c>
      <c r="V8" s="25">
        <v>5647952.4287999999</v>
      </c>
      <c r="W8" s="23">
        <v>0</v>
      </c>
      <c r="X8" s="15">
        <v>0</v>
      </c>
      <c r="Y8" s="25">
        <v>0</v>
      </c>
      <c r="Z8" s="23">
        <v>24965004.48</v>
      </c>
      <c r="AA8" s="15">
        <v>19317052.051199999</v>
      </c>
      <c r="AB8" s="25">
        <v>5647952.4287999999</v>
      </c>
      <c r="AC8" s="23">
        <v>24965004.48</v>
      </c>
      <c r="AD8" s="15">
        <v>19317052.051199999</v>
      </c>
      <c r="AE8" s="25">
        <v>5647952.4287999999</v>
      </c>
      <c r="AF8" s="23">
        <v>24965004.48</v>
      </c>
      <c r="AG8" s="15">
        <v>19317052.051199999</v>
      </c>
      <c r="AH8" s="25">
        <v>5647952.4287999999</v>
      </c>
      <c r="AI8" s="23">
        <v>24965004.48</v>
      </c>
      <c r="AJ8" s="15">
        <v>19317052.051199999</v>
      </c>
      <c r="AK8" s="25">
        <v>5647952.4287999999</v>
      </c>
      <c r="AL8" s="23">
        <v>24965004.48</v>
      </c>
      <c r="AM8" s="15">
        <v>19317052.051199999</v>
      </c>
      <c r="AN8" s="25">
        <v>5647952.4287999999</v>
      </c>
    </row>
    <row r="9" spans="1:40" ht="12.75" customHeight="1">
      <c r="A9" s="74" t="s">
        <v>48</v>
      </c>
      <c r="B9" s="23">
        <v>3324465</v>
      </c>
      <c r="C9" s="15">
        <v>972013</v>
      </c>
      <c r="D9" s="24">
        <v>4296477.2710079998</v>
      </c>
      <c r="E9" s="23">
        <v>3406056</v>
      </c>
      <c r="F9" s="15">
        <v>954783</v>
      </c>
      <c r="G9" s="24">
        <v>4360838</v>
      </c>
      <c r="H9" s="23"/>
      <c r="I9" s="15"/>
      <c r="J9" s="25"/>
      <c r="K9" s="23"/>
      <c r="L9" s="15"/>
      <c r="M9" s="25"/>
      <c r="N9" s="23"/>
      <c r="O9" s="15"/>
      <c r="P9" s="25"/>
      <c r="Q9" s="23"/>
      <c r="R9" s="15"/>
      <c r="S9" s="25"/>
      <c r="T9" s="23"/>
      <c r="U9" s="15"/>
      <c r="V9" s="25"/>
      <c r="W9" s="23">
        <v>0</v>
      </c>
      <c r="X9" s="15">
        <v>0</v>
      </c>
      <c r="Y9" s="25">
        <v>0</v>
      </c>
      <c r="Z9" s="23"/>
      <c r="AA9" s="15"/>
      <c r="AB9" s="25"/>
      <c r="AC9" s="23"/>
      <c r="AD9" s="15"/>
      <c r="AE9" s="25"/>
      <c r="AF9" s="23"/>
      <c r="AG9" s="15"/>
      <c r="AH9" s="25"/>
      <c r="AI9" s="23"/>
      <c r="AJ9" s="15"/>
      <c r="AK9" s="25"/>
      <c r="AL9" s="23"/>
      <c r="AM9" s="15"/>
      <c r="AN9" s="25"/>
    </row>
    <row r="10" spans="1:40" ht="12.75" customHeight="1">
      <c r="A10" s="74" t="s">
        <v>33</v>
      </c>
      <c r="B10" s="23">
        <v>0</v>
      </c>
      <c r="C10" s="15">
        <v>0</v>
      </c>
      <c r="D10" s="25">
        <v>0</v>
      </c>
      <c r="E10" s="23">
        <v>0</v>
      </c>
      <c r="F10" s="15">
        <v>0</v>
      </c>
      <c r="G10" s="25">
        <v>0</v>
      </c>
      <c r="H10" s="23"/>
      <c r="I10" s="15"/>
      <c r="J10" s="25"/>
      <c r="K10" s="23"/>
      <c r="L10" s="15"/>
      <c r="M10" s="25"/>
      <c r="N10" s="23"/>
      <c r="O10" s="15"/>
      <c r="P10" s="25"/>
      <c r="Q10" s="23"/>
      <c r="R10" s="15"/>
      <c r="S10" s="25"/>
      <c r="T10" s="23"/>
      <c r="U10" s="15"/>
      <c r="V10" s="25"/>
      <c r="W10" s="23">
        <v>0</v>
      </c>
      <c r="X10" s="15">
        <v>0</v>
      </c>
      <c r="Y10" s="25">
        <v>0</v>
      </c>
      <c r="Z10" s="23"/>
      <c r="AA10" s="15"/>
      <c r="AB10" s="25"/>
      <c r="AC10" s="23"/>
      <c r="AD10" s="15"/>
      <c r="AE10" s="25"/>
      <c r="AF10" s="23"/>
      <c r="AG10" s="15"/>
      <c r="AH10" s="25"/>
      <c r="AI10" s="23"/>
      <c r="AJ10" s="15"/>
      <c r="AK10" s="25"/>
      <c r="AL10" s="23"/>
      <c r="AM10" s="15"/>
      <c r="AN10" s="25"/>
    </row>
    <row r="11" spans="1:40" ht="12.75" customHeight="1">
      <c r="A11" s="74" t="s">
        <v>34</v>
      </c>
      <c r="B11" s="23">
        <v>0</v>
      </c>
      <c r="C11" s="15">
        <v>0</v>
      </c>
      <c r="D11" s="25">
        <v>0</v>
      </c>
      <c r="E11" s="23">
        <v>0</v>
      </c>
      <c r="F11" s="15">
        <v>0</v>
      </c>
      <c r="G11" s="25">
        <v>0</v>
      </c>
      <c r="H11" s="23"/>
      <c r="I11" s="15"/>
      <c r="J11" s="25"/>
      <c r="K11" s="23"/>
      <c r="L11" s="15"/>
      <c r="M11" s="25"/>
      <c r="N11" s="23"/>
      <c r="O11" s="15"/>
      <c r="P11" s="25"/>
      <c r="Q11" s="23"/>
      <c r="R11" s="15"/>
      <c r="S11" s="25"/>
      <c r="T11" s="23"/>
      <c r="U11" s="15"/>
      <c r="V11" s="25"/>
      <c r="W11" s="23">
        <v>0</v>
      </c>
      <c r="X11" s="15">
        <v>0</v>
      </c>
      <c r="Y11" s="25">
        <v>0</v>
      </c>
      <c r="Z11" s="23"/>
      <c r="AA11" s="15"/>
      <c r="AB11" s="25"/>
      <c r="AC11" s="23"/>
      <c r="AD11" s="15"/>
      <c r="AE11" s="25"/>
      <c r="AF11" s="23"/>
      <c r="AG11" s="15"/>
      <c r="AH11" s="25"/>
      <c r="AI11" s="23"/>
      <c r="AJ11" s="15"/>
      <c r="AK11" s="25"/>
      <c r="AL11" s="23"/>
      <c r="AM11" s="15"/>
      <c r="AN11" s="25"/>
    </row>
    <row r="12" spans="1:40" ht="12.75" customHeight="1">
      <c r="A12" s="74" t="s">
        <v>45</v>
      </c>
      <c r="B12" s="26">
        <v>5097090.5744000003</v>
      </c>
      <c r="C12" s="20">
        <v>1519825.9055999999</v>
      </c>
      <c r="D12" s="24">
        <v>6616916.4800000004</v>
      </c>
      <c r="E12" s="26">
        <v>1532286</v>
      </c>
      <c r="F12" s="20">
        <v>477375</v>
      </c>
      <c r="G12" s="24">
        <v>2009661</v>
      </c>
      <c r="H12" s="23">
        <v>6616916.4800000004</v>
      </c>
      <c r="I12" s="15">
        <v>5097090.5744000003</v>
      </c>
      <c r="J12" s="25">
        <v>1519825.9055999999</v>
      </c>
      <c r="K12" s="23">
        <v>6616916.4800000004</v>
      </c>
      <c r="L12" s="15">
        <v>5097090.5744000003</v>
      </c>
      <c r="M12" s="25">
        <v>1519825.9055999999</v>
      </c>
      <c r="N12" s="23">
        <v>6616916.4800000004</v>
      </c>
      <c r="O12" s="15">
        <v>5097090.5744000003</v>
      </c>
      <c r="P12" s="25">
        <v>1519825.9055999999</v>
      </c>
      <c r="Q12" s="23">
        <v>6616916.4800000004</v>
      </c>
      <c r="R12" s="15">
        <v>5097090.5744000003</v>
      </c>
      <c r="S12" s="25">
        <v>1519825.9055999999</v>
      </c>
      <c r="T12" s="23">
        <v>6616916.4800000004</v>
      </c>
      <c r="U12" s="15">
        <v>5097090.5744000003</v>
      </c>
      <c r="V12" s="25">
        <v>1519825.9055999999</v>
      </c>
      <c r="W12" s="23">
        <v>0</v>
      </c>
      <c r="X12" s="15">
        <v>0</v>
      </c>
      <c r="Y12" s="25">
        <v>0</v>
      </c>
      <c r="Z12" s="23">
        <v>6616916.4800000004</v>
      </c>
      <c r="AA12" s="15">
        <v>5097090.5744000003</v>
      </c>
      <c r="AB12" s="25">
        <v>1519825.9055999999</v>
      </c>
      <c r="AC12" s="23">
        <v>6616916.4800000004</v>
      </c>
      <c r="AD12" s="15">
        <v>5097090.5744000003</v>
      </c>
      <c r="AE12" s="25">
        <v>1519825.9055999999</v>
      </c>
      <c r="AF12" s="23">
        <v>6616916.4800000004</v>
      </c>
      <c r="AG12" s="15">
        <v>5097090.5744000003</v>
      </c>
      <c r="AH12" s="25">
        <v>1519825.9055999999</v>
      </c>
      <c r="AI12" s="23">
        <v>6616916.4800000004</v>
      </c>
      <c r="AJ12" s="15">
        <v>5097090.5744000003</v>
      </c>
      <c r="AK12" s="25">
        <v>1519825.9055999999</v>
      </c>
      <c r="AL12" s="23">
        <v>6616916.4800000004</v>
      </c>
      <c r="AM12" s="15">
        <v>5097090.5744000003</v>
      </c>
      <c r="AN12" s="25">
        <v>1519825.9055999999</v>
      </c>
    </row>
    <row r="13" spans="1:40" ht="12.75" customHeight="1">
      <c r="A13" s="75" t="s">
        <v>35</v>
      </c>
      <c r="B13" s="26">
        <v>1017108.6062</v>
      </c>
      <c r="C13" s="20">
        <v>226404.92379999999</v>
      </c>
      <c r="D13" s="24">
        <v>1243513.53</v>
      </c>
      <c r="E13" s="26">
        <v>1711351</v>
      </c>
      <c r="F13" s="20">
        <v>422974</v>
      </c>
      <c r="G13" s="24">
        <v>2134325</v>
      </c>
      <c r="H13" s="23">
        <v>1243513.53</v>
      </c>
      <c r="I13" s="15">
        <v>1017108.6062</v>
      </c>
      <c r="J13" s="25">
        <v>226404.92379999999</v>
      </c>
      <c r="K13" s="23">
        <v>1243513.53</v>
      </c>
      <c r="L13" s="15">
        <v>1017108.6062</v>
      </c>
      <c r="M13" s="25">
        <v>226404.92379999999</v>
      </c>
      <c r="N13" s="23">
        <v>1243513.53</v>
      </c>
      <c r="O13" s="15">
        <v>1017108.6062</v>
      </c>
      <c r="P13" s="25">
        <v>226404.92379999999</v>
      </c>
      <c r="Q13" s="23">
        <v>1243513.53</v>
      </c>
      <c r="R13" s="15">
        <v>1017108.6062</v>
      </c>
      <c r="S13" s="25">
        <v>226404.92379999999</v>
      </c>
      <c r="T13" s="23">
        <v>1243513.53</v>
      </c>
      <c r="U13" s="15">
        <v>1017108.6062</v>
      </c>
      <c r="V13" s="25">
        <v>226404.92379999999</v>
      </c>
      <c r="W13" s="23">
        <v>0</v>
      </c>
      <c r="X13" s="15">
        <v>0</v>
      </c>
      <c r="Y13" s="25">
        <v>0</v>
      </c>
      <c r="Z13" s="23">
        <v>1243513.53</v>
      </c>
      <c r="AA13" s="15">
        <v>1017108.6062</v>
      </c>
      <c r="AB13" s="25">
        <v>226404.92379999999</v>
      </c>
      <c r="AC13" s="23">
        <v>1243513.53</v>
      </c>
      <c r="AD13" s="15">
        <v>1017108.6062</v>
      </c>
      <c r="AE13" s="25">
        <v>226404.92379999999</v>
      </c>
      <c r="AF13" s="23">
        <v>1243513.53</v>
      </c>
      <c r="AG13" s="15">
        <v>1017108.6062</v>
      </c>
      <c r="AH13" s="25">
        <v>226404.92379999999</v>
      </c>
      <c r="AI13" s="23">
        <v>1243513.53</v>
      </c>
      <c r="AJ13" s="15">
        <v>1017108.6062</v>
      </c>
      <c r="AK13" s="25">
        <v>226404.92379999999</v>
      </c>
      <c r="AL13" s="23">
        <v>1243513.53</v>
      </c>
      <c r="AM13" s="15">
        <v>1017108.6062</v>
      </c>
      <c r="AN13" s="25">
        <v>226404.92379999999</v>
      </c>
    </row>
    <row r="14" spans="1:40" ht="12.75" customHeight="1">
      <c r="A14" s="75" t="s">
        <v>36</v>
      </c>
      <c r="B14" s="26">
        <v>88016.758400000006</v>
      </c>
      <c r="C14" s="20">
        <v>28194.5916</v>
      </c>
      <c r="D14" s="27">
        <v>116211.35</v>
      </c>
      <c r="E14" s="26">
        <v>40000</v>
      </c>
      <c r="F14" s="20">
        <v>0</v>
      </c>
      <c r="G14" s="27">
        <v>40000</v>
      </c>
      <c r="H14" s="23">
        <v>116211.35</v>
      </c>
      <c r="I14" s="15">
        <v>88016.758400000006</v>
      </c>
      <c r="J14" s="25">
        <v>28194.5916</v>
      </c>
      <c r="K14" s="23">
        <v>116211.35</v>
      </c>
      <c r="L14" s="15">
        <v>88016.758400000006</v>
      </c>
      <c r="M14" s="25">
        <v>28194.5916</v>
      </c>
      <c r="N14" s="23">
        <v>116211.35</v>
      </c>
      <c r="O14" s="15">
        <v>88016.758400000006</v>
      </c>
      <c r="P14" s="25">
        <v>28194.5916</v>
      </c>
      <c r="Q14" s="23">
        <v>116211.35</v>
      </c>
      <c r="R14" s="15">
        <v>88016.758400000006</v>
      </c>
      <c r="S14" s="25">
        <v>28194.5916</v>
      </c>
      <c r="T14" s="23">
        <v>116211.35</v>
      </c>
      <c r="U14" s="15">
        <v>88016.758400000006</v>
      </c>
      <c r="V14" s="25">
        <v>28194.5916</v>
      </c>
      <c r="W14" s="23">
        <v>0</v>
      </c>
      <c r="X14" s="15">
        <v>0</v>
      </c>
      <c r="Y14" s="25">
        <v>0</v>
      </c>
      <c r="Z14" s="23">
        <v>116211.35</v>
      </c>
      <c r="AA14" s="15">
        <v>88016.758400000006</v>
      </c>
      <c r="AB14" s="25">
        <v>28194.5916</v>
      </c>
      <c r="AC14" s="23">
        <v>116211.35</v>
      </c>
      <c r="AD14" s="15">
        <v>88016.758400000006</v>
      </c>
      <c r="AE14" s="25">
        <v>28194.5916</v>
      </c>
      <c r="AF14" s="23">
        <v>116211.35</v>
      </c>
      <c r="AG14" s="15">
        <v>88016.758400000006</v>
      </c>
      <c r="AH14" s="25">
        <v>28194.5916</v>
      </c>
      <c r="AI14" s="23">
        <v>116211.35</v>
      </c>
      <c r="AJ14" s="15">
        <v>88016.758400000006</v>
      </c>
      <c r="AK14" s="25">
        <v>28194.5916</v>
      </c>
      <c r="AL14" s="23">
        <v>116211.35</v>
      </c>
      <c r="AM14" s="15">
        <v>88016.758400000006</v>
      </c>
      <c r="AN14" s="25">
        <v>28194.5916</v>
      </c>
    </row>
    <row r="15" spans="1:40" ht="12.75" customHeight="1">
      <c r="A15" s="75" t="s">
        <v>37</v>
      </c>
      <c r="B15" s="26">
        <v>14254.474700000001</v>
      </c>
      <c r="C15" s="20">
        <v>4037.0153</v>
      </c>
      <c r="D15" s="24">
        <v>18291.490000000002</v>
      </c>
      <c r="E15" s="26">
        <v>36000</v>
      </c>
      <c r="F15" s="20">
        <v>11540</v>
      </c>
      <c r="G15" s="24">
        <v>47541</v>
      </c>
      <c r="H15" s="23">
        <v>18291.490000000002</v>
      </c>
      <c r="I15" s="15">
        <v>14254.474700000001</v>
      </c>
      <c r="J15" s="25">
        <v>4037.0153</v>
      </c>
      <c r="K15" s="23">
        <v>18291.490000000002</v>
      </c>
      <c r="L15" s="15">
        <v>14254.474700000001</v>
      </c>
      <c r="M15" s="25">
        <v>4037.0153</v>
      </c>
      <c r="N15" s="23">
        <v>18291.490000000002</v>
      </c>
      <c r="O15" s="15">
        <v>14254.474700000001</v>
      </c>
      <c r="P15" s="25">
        <v>4037.0153</v>
      </c>
      <c r="Q15" s="23">
        <v>18291.490000000002</v>
      </c>
      <c r="R15" s="15">
        <v>14254.474700000001</v>
      </c>
      <c r="S15" s="25">
        <v>4037.0153</v>
      </c>
      <c r="T15" s="23">
        <v>18291.490000000002</v>
      </c>
      <c r="U15" s="15">
        <v>14254.474700000001</v>
      </c>
      <c r="V15" s="25">
        <v>4037.0153</v>
      </c>
      <c r="W15" s="23">
        <v>0</v>
      </c>
      <c r="X15" s="15">
        <v>0</v>
      </c>
      <c r="Y15" s="25">
        <v>0</v>
      </c>
      <c r="Z15" s="23">
        <v>18291.490000000002</v>
      </c>
      <c r="AA15" s="15">
        <v>14254.474700000001</v>
      </c>
      <c r="AB15" s="25">
        <v>4037.0153</v>
      </c>
      <c r="AC15" s="23">
        <v>18291.490000000002</v>
      </c>
      <c r="AD15" s="15">
        <v>14254.474700000001</v>
      </c>
      <c r="AE15" s="25">
        <v>4037.0153</v>
      </c>
      <c r="AF15" s="23">
        <v>18291.490000000002</v>
      </c>
      <c r="AG15" s="15">
        <v>14254.474700000001</v>
      </c>
      <c r="AH15" s="25">
        <v>4037.0153</v>
      </c>
      <c r="AI15" s="23">
        <v>18291.490000000002</v>
      </c>
      <c r="AJ15" s="15">
        <v>14254.474700000001</v>
      </c>
      <c r="AK15" s="25">
        <v>4037.0153</v>
      </c>
      <c r="AL15" s="23">
        <v>18291.490000000002</v>
      </c>
      <c r="AM15" s="15">
        <v>14254.474700000001</v>
      </c>
      <c r="AN15" s="25">
        <v>4037.0153</v>
      </c>
    </row>
    <row r="16" spans="1:40" ht="12.75" customHeight="1">
      <c r="A16" s="75" t="s">
        <v>38</v>
      </c>
      <c r="B16" s="23">
        <v>0</v>
      </c>
      <c r="C16" s="15">
        <v>0</v>
      </c>
      <c r="D16" s="25">
        <v>0</v>
      </c>
      <c r="E16" s="23">
        <v>0</v>
      </c>
      <c r="F16" s="15">
        <v>0</v>
      </c>
      <c r="G16" s="25">
        <v>0</v>
      </c>
      <c r="H16" s="23">
        <v>0</v>
      </c>
      <c r="I16" s="15">
        <v>0</v>
      </c>
      <c r="J16" s="25">
        <v>0</v>
      </c>
      <c r="K16" s="23">
        <v>0</v>
      </c>
      <c r="L16" s="15">
        <v>0</v>
      </c>
      <c r="M16" s="25">
        <v>0</v>
      </c>
      <c r="N16" s="23">
        <v>0</v>
      </c>
      <c r="O16" s="15">
        <v>0</v>
      </c>
      <c r="P16" s="25">
        <v>0</v>
      </c>
      <c r="Q16" s="23">
        <v>0</v>
      </c>
      <c r="R16" s="15">
        <v>0</v>
      </c>
      <c r="S16" s="25">
        <v>0</v>
      </c>
      <c r="T16" s="23">
        <v>0</v>
      </c>
      <c r="U16" s="15">
        <v>0</v>
      </c>
      <c r="V16" s="25">
        <v>0</v>
      </c>
      <c r="W16" s="23">
        <v>0</v>
      </c>
      <c r="X16" s="15">
        <v>0</v>
      </c>
      <c r="Y16" s="25">
        <v>0</v>
      </c>
      <c r="Z16" s="23">
        <v>0</v>
      </c>
      <c r="AA16" s="15">
        <v>0</v>
      </c>
      <c r="AB16" s="25">
        <v>0</v>
      </c>
      <c r="AC16" s="23">
        <v>0</v>
      </c>
      <c r="AD16" s="15">
        <v>0</v>
      </c>
      <c r="AE16" s="25">
        <v>0</v>
      </c>
      <c r="AF16" s="23">
        <v>0</v>
      </c>
      <c r="AG16" s="15">
        <v>0</v>
      </c>
      <c r="AH16" s="25">
        <v>0</v>
      </c>
      <c r="AI16" s="23">
        <v>0</v>
      </c>
      <c r="AJ16" s="15">
        <v>0</v>
      </c>
      <c r="AK16" s="25">
        <v>0</v>
      </c>
      <c r="AL16" s="23">
        <v>0</v>
      </c>
      <c r="AM16" s="15">
        <v>0</v>
      </c>
      <c r="AN16" s="25">
        <v>0</v>
      </c>
    </row>
    <row r="17" spans="1:40" s="11" customFormat="1" ht="12.75" customHeight="1">
      <c r="A17" s="76" t="s">
        <v>51</v>
      </c>
      <c r="B17" s="28">
        <f t="shared" ref="B17:G17" si="0">SUM(B8:B16)</f>
        <v>25533522.413699999</v>
      </c>
      <c r="C17" s="13">
        <f t="shared" si="0"/>
        <v>7426415.4363000002</v>
      </c>
      <c r="D17" s="29">
        <f t="shared" si="0"/>
        <v>32959937.330000002</v>
      </c>
      <c r="E17" s="28">
        <f t="shared" si="0"/>
        <v>21871138</v>
      </c>
      <c r="F17" s="13">
        <f t="shared" si="0"/>
        <v>6112231</v>
      </c>
      <c r="G17" s="29">
        <f t="shared" si="0"/>
        <v>27983369</v>
      </c>
      <c r="H17" s="28">
        <v>32959937.330000002</v>
      </c>
      <c r="I17" s="13">
        <v>25533522.464899998</v>
      </c>
      <c r="J17" s="29">
        <v>7426414.8651000001</v>
      </c>
      <c r="K17" s="28">
        <v>32959937.330000002</v>
      </c>
      <c r="L17" s="13">
        <v>25533522.464899998</v>
      </c>
      <c r="M17" s="29">
        <v>7426414.8651000001</v>
      </c>
      <c r="N17" s="28">
        <v>32959937.330000002</v>
      </c>
      <c r="O17" s="13">
        <v>25533522.464899998</v>
      </c>
      <c r="P17" s="29">
        <v>7426414.8651000001</v>
      </c>
      <c r="Q17" s="28">
        <v>32959937.330000002</v>
      </c>
      <c r="R17" s="13">
        <v>25533522.464899998</v>
      </c>
      <c r="S17" s="29">
        <v>7426414.8651000001</v>
      </c>
      <c r="T17" s="28">
        <v>32959937.330000002</v>
      </c>
      <c r="U17" s="13">
        <v>25533522.464899998</v>
      </c>
      <c r="V17" s="29">
        <v>7426414.8651000001</v>
      </c>
      <c r="W17" s="28">
        <f>SUM(W8:W16)</f>
        <v>0</v>
      </c>
      <c r="X17" s="13">
        <f>SUM(X8:X16)</f>
        <v>0</v>
      </c>
      <c r="Y17" s="29">
        <f>SUM(Y8:Y16)</f>
        <v>0</v>
      </c>
      <c r="Z17" s="28">
        <v>32959937.330000002</v>
      </c>
      <c r="AA17" s="13">
        <v>25533522.464899998</v>
      </c>
      <c r="AB17" s="29">
        <v>7426414.8651000001</v>
      </c>
      <c r="AC17" s="28">
        <v>32959937.330000002</v>
      </c>
      <c r="AD17" s="13">
        <v>25533522.464899998</v>
      </c>
      <c r="AE17" s="29">
        <v>7426414.8651000001</v>
      </c>
      <c r="AF17" s="28">
        <v>32959937.330000002</v>
      </c>
      <c r="AG17" s="13">
        <v>25533522.464899998</v>
      </c>
      <c r="AH17" s="29">
        <v>7426414.8651000001</v>
      </c>
      <c r="AI17" s="28">
        <v>32959937.330000002</v>
      </c>
      <c r="AJ17" s="13">
        <v>25533522.464899998</v>
      </c>
      <c r="AK17" s="29">
        <v>7426414.8651000001</v>
      </c>
      <c r="AL17" s="28">
        <v>32959937.330000002</v>
      </c>
      <c r="AM17" s="13">
        <v>25533522.464899998</v>
      </c>
      <c r="AN17" s="29">
        <v>7426414.8651000001</v>
      </c>
    </row>
    <row r="18" spans="1:40" s="50" customFormat="1" ht="12.75" customHeight="1">
      <c r="A18" s="77"/>
      <c r="B18" s="51"/>
      <c r="C18" s="18"/>
      <c r="D18" s="52"/>
      <c r="E18" s="51"/>
      <c r="F18" s="18"/>
      <c r="G18" s="52"/>
      <c r="H18" s="51"/>
      <c r="I18" s="18"/>
      <c r="J18" s="52"/>
      <c r="K18" s="51"/>
      <c r="L18" s="18"/>
      <c r="M18" s="52"/>
      <c r="N18" s="51"/>
      <c r="O18" s="18"/>
      <c r="P18" s="52"/>
      <c r="Q18" s="51"/>
      <c r="R18" s="18"/>
      <c r="S18" s="52"/>
      <c r="T18" s="51"/>
      <c r="U18" s="18"/>
      <c r="V18" s="52"/>
      <c r="W18" s="51"/>
      <c r="X18" s="18"/>
      <c r="Y18" s="52"/>
      <c r="Z18" s="51"/>
      <c r="AA18" s="18"/>
      <c r="AB18" s="52"/>
      <c r="AC18" s="51"/>
      <c r="AD18" s="18"/>
      <c r="AE18" s="52"/>
      <c r="AF18" s="51"/>
      <c r="AG18" s="18"/>
      <c r="AH18" s="52"/>
      <c r="AI18" s="51"/>
      <c r="AJ18" s="18"/>
      <c r="AK18" s="52"/>
      <c r="AL18" s="51"/>
      <c r="AM18" s="18"/>
      <c r="AN18" s="52"/>
    </row>
    <row r="19" spans="1:40" s="50" customFormat="1" ht="12.75" customHeight="1">
      <c r="A19" s="77" t="s">
        <v>62</v>
      </c>
      <c r="B19" s="23">
        <v>500000</v>
      </c>
      <c r="C19" s="15">
        <v>0</v>
      </c>
      <c r="D19" s="25">
        <f>+B19+C19</f>
        <v>500000</v>
      </c>
      <c r="E19" s="51"/>
      <c r="F19" s="18"/>
      <c r="G19" s="52"/>
      <c r="H19" s="51"/>
      <c r="I19" s="18"/>
      <c r="J19" s="52"/>
      <c r="K19" s="51"/>
      <c r="L19" s="18"/>
      <c r="M19" s="52"/>
      <c r="N19" s="51"/>
      <c r="O19" s="18"/>
      <c r="P19" s="52"/>
      <c r="Q19" s="51"/>
      <c r="R19" s="18"/>
      <c r="S19" s="52"/>
      <c r="T19" s="51"/>
      <c r="U19" s="18"/>
      <c r="V19" s="52"/>
      <c r="W19" s="51"/>
      <c r="X19" s="18"/>
      <c r="Y19" s="52"/>
      <c r="Z19" s="51"/>
      <c r="AA19" s="18"/>
      <c r="AB19" s="52"/>
      <c r="AC19" s="51"/>
      <c r="AD19" s="18"/>
      <c r="AE19" s="52"/>
      <c r="AF19" s="51"/>
      <c r="AG19" s="18"/>
      <c r="AH19" s="52"/>
      <c r="AI19" s="51"/>
      <c r="AJ19" s="18"/>
      <c r="AK19" s="52"/>
      <c r="AL19" s="51"/>
      <c r="AM19" s="18"/>
      <c r="AN19" s="52"/>
    </row>
    <row r="20" spans="1:40" s="50" customFormat="1" ht="12.75" customHeight="1">
      <c r="A20" s="77"/>
      <c r="B20" s="51"/>
      <c r="C20" s="18"/>
      <c r="D20" s="52"/>
      <c r="E20" s="51"/>
      <c r="F20" s="18"/>
      <c r="G20" s="52"/>
      <c r="H20" s="51"/>
      <c r="I20" s="18"/>
      <c r="J20" s="52"/>
      <c r="K20" s="51"/>
      <c r="L20" s="18"/>
      <c r="M20" s="52"/>
      <c r="N20" s="51"/>
      <c r="O20" s="18"/>
      <c r="P20" s="52"/>
      <c r="Q20" s="51"/>
      <c r="R20" s="18"/>
      <c r="S20" s="52"/>
      <c r="T20" s="51"/>
      <c r="U20" s="18"/>
      <c r="V20" s="52"/>
      <c r="W20" s="51"/>
      <c r="X20" s="18"/>
      <c r="Y20" s="52"/>
      <c r="Z20" s="51"/>
      <c r="AA20" s="18"/>
      <c r="AB20" s="52"/>
      <c r="AC20" s="51"/>
      <c r="AD20" s="18"/>
      <c r="AE20" s="52"/>
      <c r="AF20" s="51"/>
      <c r="AG20" s="18"/>
      <c r="AH20" s="52"/>
      <c r="AI20" s="51"/>
      <c r="AJ20" s="18"/>
      <c r="AK20" s="52"/>
      <c r="AL20" s="51"/>
      <c r="AM20" s="18"/>
      <c r="AN20" s="52"/>
    </row>
    <row r="21" spans="1:40" ht="12.75" customHeight="1">
      <c r="A21" s="74" t="s">
        <v>43</v>
      </c>
      <c r="B21" s="30">
        <v>0</v>
      </c>
      <c r="C21" s="12">
        <v>325000</v>
      </c>
      <c r="D21" s="31">
        <v>325000</v>
      </c>
      <c r="E21" s="30">
        <v>0</v>
      </c>
      <c r="F21" s="12">
        <v>0</v>
      </c>
      <c r="G21" s="31">
        <v>285000</v>
      </c>
      <c r="H21" s="30">
        <v>0</v>
      </c>
      <c r="I21" s="12">
        <v>0</v>
      </c>
      <c r="J21" s="31">
        <v>325000</v>
      </c>
      <c r="K21" s="30">
        <v>0</v>
      </c>
      <c r="L21" s="12">
        <v>0</v>
      </c>
      <c r="M21" s="31">
        <v>325000</v>
      </c>
      <c r="N21" s="30">
        <v>0</v>
      </c>
      <c r="O21" s="12">
        <v>0</v>
      </c>
      <c r="P21" s="31">
        <v>325000</v>
      </c>
      <c r="Q21" s="30">
        <v>0</v>
      </c>
      <c r="R21" s="12">
        <v>0</v>
      </c>
      <c r="S21" s="31">
        <v>325000</v>
      </c>
      <c r="T21" s="30">
        <v>0</v>
      </c>
      <c r="U21" s="12">
        <v>0</v>
      </c>
      <c r="V21" s="31">
        <v>325000</v>
      </c>
      <c r="W21" s="23">
        <v>0</v>
      </c>
      <c r="X21" s="15">
        <v>0</v>
      </c>
      <c r="Y21" s="25">
        <v>0</v>
      </c>
      <c r="Z21" s="30">
        <v>0</v>
      </c>
      <c r="AA21" s="12">
        <v>0</v>
      </c>
      <c r="AB21" s="31">
        <v>325000</v>
      </c>
      <c r="AC21" s="30">
        <v>0</v>
      </c>
      <c r="AD21" s="12">
        <v>0</v>
      </c>
      <c r="AE21" s="31">
        <v>325000</v>
      </c>
      <c r="AF21" s="30">
        <v>0</v>
      </c>
      <c r="AG21" s="12">
        <v>0</v>
      </c>
      <c r="AH21" s="31">
        <v>325000</v>
      </c>
      <c r="AI21" s="30">
        <v>0</v>
      </c>
      <c r="AJ21" s="12">
        <v>0</v>
      </c>
      <c r="AK21" s="31">
        <v>325000</v>
      </c>
      <c r="AL21" s="30">
        <v>0</v>
      </c>
      <c r="AM21" s="12">
        <v>0</v>
      </c>
      <c r="AN21" s="31">
        <v>325000</v>
      </c>
    </row>
    <row r="22" spans="1:40" s="10" customFormat="1" ht="12.75" customHeight="1">
      <c r="A22" s="76" t="s">
        <v>44</v>
      </c>
      <c r="B22" s="32">
        <f>+B17+B19+B21</f>
        <v>26033522.413699999</v>
      </c>
      <c r="C22" s="14">
        <f>+C17+C19+C21</f>
        <v>7751415.4363000002</v>
      </c>
      <c r="D22" s="33">
        <f>+D17+D19+D21</f>
        <v>33784937.329999998</v>
      </c>
      <c r="E22" s="32">
        <f>+E17+E21</f>
        <v>21871138</v>
      </c>
      <c r="F22" s="14">
        <f>+F17+F21</f>
        <v>6112231</v>
      </c>
      <c r="G22" s="33">
        <f>+G17+G21</f>
        <v>28268369</v>
      </c>
      <c r="H22" s="32">
        <v>32959937.330000002</v>
      </c>
      <c r="I22" s="14">
        <v>25533522.464899998</v>
      </c>
      <c r="J22" s="33">
        <v>7751414.8651000001</v>
      </c>
      <c r="K22" s="32">
        <v>32959937.330000002</v>
      </c>
      <c r="L22" s="14">
        <v>25533522.464899998</v>
      </c>
      <c r="M22" s="33">
        <v>7751414.8651000001</v>
      </c>
      <c r="N22" s="32">
        <v>32959937.330000002</v>
      </c>
      <c r="O22" s="14">
        <v>25533522.464899998</v>
      </c>
      <c r="P22" s="33">
        <v>7751414.8651000001</v>
      </c>
      <c r="Q22" s="32">
        <v>32959937.330000002</v>
      </c>
      <c r="R22" s="14">
        <v>25533522.464899998</v>
      </c>
      <c r="S22" s="33">
        <v>7751414.8651000001</v>
      </c>
      <c r="T22" s="32">
        <v>32959937.330000002</v>
      </c>
      <c r="U22" s="14">
        <v>25533522.464899998</v>
      </c>
      <c r="V22" s="33">
        <v>7751414.8651000001</v>
      </c>
      <c r="W22" s="61">
        <v>0</v>
      </c>
      <c r="X22" s="17">
        <v>0</v>
      </c>
      <c r="Y22" s="58">
        <v>0</v>
      </c>
      <c r="Z22" s="32">
        <v>32959937.330000002</v>
      </c>
      <c r="AA22" s="14">
        <v>25533522.464899998</v>
      </c>
      <c r="AB22" s="33">
        <v>7751414.8651000001</v>
      </c>
      <c r="AC22" s="32">
        <v>32959937.330000002</v>
      </c>
      <c r="AD22" s="14">
        <v>25533522.464899998</v>
      </c>
      <c r="AE22" s="33">
        <v>7751414.8651000001</v>
      </c>
      <c r="AF22" s="32">
        <v>32959937.330000002</v>
      </c>
      <c r="AG22" s="14">
        <v>25533522.464899998</v>
      </c>
      <c r="AH22" s="33">
        <v>7751414.8651000001</v>
      </c>
      <c r="AI22" s="32">
        <v>32959937.330000002</v>
      </c>
      <c r="AJ22" s="14">
        <v>25533522.464899998</v>
      </c>
      <c r="AK22" s="33">
        <v>7751414.8651000001</v>
      </c>
      <c r="AL22" s="32">
        <v>32959937.330000002</v>
      </c>
      <c r="AM22" s="14">
        <v>25533522.464899998</v>
      </c>
      <c r="AN22" s="33">
        <v>7751414.8651000001</v>
      </c>
    </row>
    <row r="23" spans="1:40" ht="12.75" customHeight="1">
      <c r="A23" s="78"/>
      <c r="B23" s="34"/>
      <c r="C23" s="71"/>
      <c r="D23" s="35"/>
      <c r="E23" s="34"/>
      <c r="F23" s="71"/>
      <c r="G23" s="35"/>
      <c r="H23" s="34"/>
      <c r="I23" s="71"/>
      <c r="J23" s="35"/>
      <c r="K23" s="34"/>
      <c r="L23" s="71"/>
      <c r="M23" s="35"/>
      <c r="N23" s="34"/>
      <c r="O23" s="71"/>
      <c r="P23" s="35"/>
      <c r="Q23" s="34"/>
      <c r="R23" s="71"/>
      <c r="S23" s="35"/>
      <c r="T23" s="34"/>
      <c r="U23" s="71"/>
      <c r="V23" s="35"/>
      <c r="W23" s="34"/>
      <c r="X23" s="71"/>
      <c r="Y23" s="35"/>
      <c r="Z23" s="34"/>
      <c r="AA23" s="71"/>
      <c r="AB23" s="35"/>
      <c r="AC23" s="34"/>
      <c r="AD23" s="71"/>
      <c r="AE23" s="35"/>
      <c r="AF23" s="34"/>
      <c r="AG23" s="71"/>
      <c r="AH23" s="35"/>
      <c r="AI23" s="34"/>
      <c r="AJ23" s="71"/>
      <c r="AK23" s="35"/>
      <c r="AL23" s="34"/>
      <c r="AM23" s="71"/>
      <c r="AN23" s="35"/>
    </row>
    <row r="24" spans="1:40" ht="12.75" customHeight="1" thickBot="1">
      <c r="A24" s="79" t="s">
        <v>19</v>
      </c>
      <c r="B24" s="21" t="s">
        <v>49</v>
      </c>
      <c r="C24" s="66" t="s">
        <v>50</v>
      </c>
      <c r="D24" s="63" t="s">
        <v>16</v>
      </c>
      <c r="E24" s="21" t="s">
        <v>49</v>
      </c>
      <c r="F24" s="19" t="s">
        <v>50</v>
      </c>
      <c r="G24" s="22" t="s">
        <v>16</v>
      </c>
      <c r="H24" s="21" t="s">
        <v>49</v>
      </c>
      <c r="I24" s="19" t="s">
        <v>50</v>
      </c>
      <c r="J24" s="22" t="s">
        <v>16</v>
      </c>
      <c r="K24" s="21" t="s">
        <v>49</v>
      </c>
      <c r="L24" s="19" t="s">
        <v>50</v>
      </c>
      <c r="M24" s="22" t="s">
        <v>16</v>
      </c>
      <c r="N24" s="21" t="s">
        <v>49</v>
      </c>
      <c r="O24" s="19" t="s">
        <v>50</v>
      </c>
      <c r="P24" s="22" t="s">
        <v>16</v>
      </c>
      <c r="Q24" s="21" t="s">
        <v>49</v>
      </c>
      <c r="R24" s="19" t="s">
        <v>50</v>
      </c>
      <c r="S24" s="22" t="s">
        <v>16</v>
      </c>
      <c r="T24" s="21" t="s">
        <v>49</v>
      </c>
      <c r="U24" s="19" t="s">
        <v>50</v>
      </c>
      <c r="V24" s="22" t="s">
        <v>16</v>
      </c>
      <c r="W24" s="21" t="s">
        <v>52</v>
      </c>
      <c r="X24" s="19" t="s">
        <v>50</v>
      </c>
      <c r="Y24" s="22" t="s">
        <v>16</v>
      </c>
      <c r="Z24" s="21" t="s">
        <v>49</v>
      </c>
      <c r="AA24" s="19" t="s">
        <v>50</v>
      </c>
      <c r="AB24" s="22" t="s">
        <v>16</v>
      </c>
      <c r="AC24" s="21" t="s">
        <v>49</v>
      </c>
      <c r="AD24" s="19" t="s">
        <v>50</v>
      </c>
      <c r="AE24" s="22" t="s">
        <v>16</v>
      </c>
      <c r="AF24" s="21" t="s">
        <v>49</v>
      </c>
      <c r="AG24" s="19" t="s">
        <v>50</v>
      </c>
      <c r="AH24" s="22" t="s">
        <v>16</v>
      </c>
      <c r="AI24" s="21" t="s">
        <v>49</v>
      </c>
      <c r="AJ24" s="19" t="s">
        <v>50</v>
      </c>
      <c r="AK24" s="22" t="s">
        <v>16</v>
      </c>
      <c r="AL24" s="21" t="s">
        <v>49</v>
      </c>
      <c r="AM24" s="19" t="s">
        <v>50</v>
      </c>
      <c r="AN24" s="22" t="s">
        <v>16</v>
      </c>
    </row>
    <row r="25" spans="1:40" ht="12.75" customHeight="1">
      <c r="A25" s="74" t="s">
        <v>55</v>
      </c>
      <c r="B25" s="60">
        <v>23950840.620604001</v>
      </c>
      <c r="C25" s="57">
        <v>7131302.2013960006</v>
      </c>
      <c r="D25" s="54">
        <v>31082142.343600001</v>
      </c>
      <c r="E25" s="71">
        <v>32395492.140000001</v>
      </c>
      <c r="F25" s="71">
        <v>25074326.7205</v>
      </c>
      <c r="G25" s="35">
        <v>7321165.4194999998</v>
      </c>
      <c r="H25" s="34">
        <v>32395492.140000001</v>
      </c>
      <c r="I25" s="71">
        <v>25074326.7205</v>
      </c>
      <c r="J25" s="35">
        <v>7321165.4194999998</v>
      </c>
      <c r="K25" s="34">
        <v>32395492.140000001</v>
      </c>
      <c r="L25" s="71">
        <v>25074326.7205</v>
      </c>
      <c r="M25" s="35">
        <v>7321165.4194999998</v>
      </c>
      <c r="N25" s="34">
        <v>32395492.140000001</v>
      </c>
      <c r="O25" s="71">
        <v>25074326.7205</v>
      </c>
      <c r="P25" s="35">
        <v>7321165.4194999998</v>
      </c>
      <c r="Q25" s="34">
        <v>32395492.140000001</v>
      </c>
      <c r="R25" s="71">
        <v>25074326.7205</v>
      </c>
      <c r="S25" s="35">
        <v>7321165.4194999998</v>
      </c>
      <c r="T25" s="34">
        <v>32395492.140000001</v>
      </c>
      <c r="U25" s="71">
        <v>25074326.7205</v>
      </c>
      <c r="V25" s="35">
        <v>7321165.4194999998</v>
      </c>
      <c r="W25" s="23">
        <v>0</v>
      </c>
      <c r="X25" s="15">
        <v>0</v>
      </c>
      <c r="Y25" s="25">
        <v>0</v>
      </c>
      <c r="Z25" s="34">
        <v>32395492.140000001</v>
      </c>
      <c r="AA25" s="71">
        <v>25074326.7205</v>
      </c>
      <c r="AB25" s="35">
        <v>7321165.4194999998</v>
      </c>
      <c r="AC25" s="34">
        <v>32395492.140000001</v>
      </c>
      <c r="AD25" s="71">
        <v>25074326.7205</v>
      </c>
      <c r="AE25" s="35">
        <v>7321165.4194999998</v>
      </c>
      <c r="AF25" s="34">
        <v>32395492.140000001</v>
      </c>
      <c r="AG25" s="71">
        <v>25074326.7205</v>
      </c>
      <c r="AH25" s="35">
        <v>7321165.4194999998</v>
      </c>
      <c r="AI25" s="34">
        <v>32395492.140000001</v>
      </c>
      <c r="AJ25" s="71">
        <v>25074326.7205</v>
      </c>
      <c r="AK25" s="35">
        <v>7321165.4194999998</v>
      </c>
      <c r="AL25" s="34">
        <v>32395492.140000001</v>
      </c>
      <c r="AM25" s="71">
        <v>25074326.7205</v>
      </c>
      <c r="AN25" s="35">
        <v>7321165.4194999998</v>
      </c>
    </row>
    <row r="26" spans="1:40" ht="12.75" customHeight="1">
      <c r="A26" s="74" t="s">
        <v>56</v>
      </c>
      <c r="B26" s="34">
        <v>1041340.896548</v>
      </c>
      <c r="C26" s="71">
        <v>310056.61745200003</v>
      </c>
      <c r="D26" s="35">
        <v>1351397.4931999999</v>
      </c>
      <c r="E26" s="71">
        <v>462111.85</v>
      </c>
      <c r="F26" s="71">
        <v>356862.4044</v>
      </c>
      <c r="G26" s="35">
        <v>105249.44560000001</v>
      </c>
      <c r="H26" s="34">
        <v>462111.85</v>
      </c>
      <c r="I26" s="71">
        <v>356862.4044</v>
      </c>
      <c r="J26" s="35">
        <v>105249.44560000001</v>
      </c>
      <c r="K26" s="34">
        <v>462111.85</v>
      </c>
      <c r="L26" s="71">
        <v>356862.4044</v>
      </c>
      <c r="M26" s="35">
        <v>105249.44560000001</v>
      </c>
      <c r="N26" s="34">
        <v>462111.85</v>
      </c>
      <c r="O26" s="71">
        <v>356862.4044</v>
      </c>
      <c r="P26" s="35">
        <v>105249.44560000001</v>
      </c>
      <c r="Q26" s="34">
        <v>462111.85</v>
      </c>
      <c r="R26" s="71">
        <v>356862.4044</v>
      </c>
      <c r="S26" s="35">
        <v>105249.44560000001</v>
      </c>
      <c r="T26" s="34">
        <v>462111.85</v>
      </c>
      <c r="U26" s="71">
        <v>356862.4044</v>
      </c>
      <c r="V26" s="35">
        <v>105249.44560000001</v>
      </c>
      <c r="W26" s="23">
        <v>0</v>
      </c>
      <c r="X26" s="15">
        <v>0</v>
      </c>
      <c r="Y26" s="25">
        <v>0</v>
      </c>
      <c r="Z26" s="34">
        <v>462111.85</v>
      </c>
      <c r="AA26" s="71">
        <v>356862.4044</v>
      </c>
      <c r="AB26" s="35">
        <v>105249.44560000001</v>
      </c>
      <c r="AC26" s="34">
        <v>462111.85</v>
      </c>
      <c r="AD26" s="71">
        <v>356862.4044</v>
      </c>
      <c r="AE26" s="35">
        <v>105249.44560000001</v>
      </c>
      <c r="AF26" s="34">
        <v>462111.85</v>
      </c>
      <c r="AG26" s="71">
        <v>356862.4044</v>
      </c>
      <c r="AH26" s="35">
        <v>105249.44560000001</v>
      </c>
      <c r="AI26" s="34">
        <v>462111.85</v>
      </c>
      <c r="AJ26" s="71">
        <v>356862.4044</v>
      </c>
      <c r="AK26" s="35">
        <v>105249.44560000001</v>
      </c>
      <c r="AL26" s="34">
        <v>462111.85</v>
      </c>
      <c r="AM26" s="71">
        <v>356862.4044</v>
      </c>
      <c r="AN26" s="35">
        <v>105249.44560000001</v>
      </c>
    </row>
    <row r="27" spans="1:40" ht="12.75" customHeight="1">
      <c r="A27" s="74" t="s">
        <v>57</v>
      </c>
      <c r="B27" s="34">
        <v>911173.28447950003</v>
      </c>
      <c r="C27" s="71">
        <v>271299.54027050006</v>
      </c>
      <c r="D27" s="35">
        <v>1182472.8065500001</v>
      </c>
      <c r="E27" s="71">
        <v>85933.34</v>
      </c>
      <c r="F27" s="71">
        <v>85933.34</v>
      </c>
      <c r="G27" s="35">
        <v>0</v>
      </c>
      <c r="H27" s="34">
        <v>85933.34</v>
      </c>
      <c r="I27" s="71">
        <v>85933.34</v>
      </c>
      <c r="J27" s="35">
        <v>0</v>
      </c>
      <c r="K27" s="34">
        <v>85933.34</v>
      </c>
      <c r="L27" s="71">
        <v>85933.34</v>
      </c>
      <c r="M27" s="35">
        <v>0</v>
      </c>
      <c r="N27" s="34">
        <v>85933.34</v>
      </c>
      <c r="O27" s="71">
        <v>85933.34</v>
      </c>
      <c r="P27" s="35">
        <v>0</v>
      </c>
      <c r="Q27" s="34">
        <v>85933.34</v>
      </c>
      <c r="R27" s="71">
        <v>85933.34</v>
      </c>
      <c r="S27" s="35">
        <v>0</v>
      </c>
      <c r="T27" s="34">
        <v>85933.34</v>
      </c>
      <c r="U27" s="71">
        <v>85933.34</v>
      </c>
      <c r="V27" s="35">
        <v>0</v>
      </c>
      <c r="W27" s="23">
        <v>0</v>
      </c>
      <c r="X27" s="15">
        <v>0</v>
      </c>
      <c r="Y27" s="25">
        <v>0</v>
      </c>
      <c r="Z27" s="34">
        <v>85933.34</v>
      </c>
      <c r="AA27" s="71">
        <v>85933.34</v>
      </c>
      <c r="AB27" s="35">
        <v>0</v>
      </c>
      <c r="AC27" s="34">
        <v>85933.34</v>
      </c>
      <c r="AD27" s="71">
        <v>85933.34</v>
      </c>
      <c r="AE27" s="35">
        <v>0</v>
      </c>
      <c r="AF27" s="34">
        <v>85933.34</v>
      </c>
      <c r="AG27" s="71">
        <v>85933.34</v>
      </c>
      <c r="AH27" s="35">
        <v>0</v>
      </c>
      <c r="AI27" s="34">
        <v>85933.34</v>
      </c>
      <c r="AJ27" s="71">
        <v>85933.34</v>
      </c>
      <c r="AK27" s="35">
        <v>0</v>
      </c>
      <c r="AL27" s="34">
        <v>85933.34</v>
      </c>
      <c r="AM27" s="71">
        <v>85933.34</v>
      </c>
      <c r="AN27" s="35">
        <v>0</v>
      </c>
    </row>
    <row r="28" spans="1:40" ht="12.75" customHeight="1">
      <c r="A28" s="80" t="s">
        <v>58</v>
      </c>
      <c r="B28" s="34">
        <v>130167.61206850001</v>
      </c>
      <c r="C28" s="71">
        <v>38757.077181500004</v>
      </c>
      <c r="D28" s="35">
        <v>168924.68664999999</v>
      </c>
      <c r="E28" s="8">
        <v>103500</v>
      </c>
      <c r="F28" s="8">
        <v>0</v>
      </c>
      <c r="G28" s="37">
        <v>103500</v>
      </c>
      <c r="H28" s="36">
        <v>16400</v>
      </c>
      <c r="I28" s="8">
        <v>16400</v>
      </c>
      <c r="J28" s="37">
        <v>0</v>
      </c>
      <c r="K28" s="36">
        <v>16400</v>
      </c>
      <c r="L28" s="8">
        <v>16400</v>
      </c>
      <c r="M28" s="37">
        <v>0</v>
      </c>
      <c r="N28" s="36">
        <v>16400</v>
      </c>
      <c r="O28" s="8">
        <v>16400</v>
      </c>
      <c r="P28" s="37">
        <v>0</v>
      </c>
      <c r="Q28" s="36">
        <v>16400</v>
      </c>
      <c r="R28" s="8">
        <v>16400</v>
      </c>
      <c r="S28" s="37">
        <v>0</v>
      </c>
      <c r="T28" s="36">
        <v>16400</v>
      </c>
      <c r="U28" s="8">
        <v>16400</v>
      </c>
      <c r="V28" s="37">
        <v>0</v>
      </c>
      <c r="W28" s="23">
        <v>0</v>
      </c>
      <c r="X28" s="15">
        <v>0</v>
      </c>
      <c r="Y28" s="25">
        <v>0</v>
      </c>
      <c r="Z28" s="34">
        <v>16400</v>
      </c>
      <c r="AA28" s="8">
        <v>16400</v>
      </c>
      <c r="AB28" s="37">
        <v>0</v>
      </c>
      <c r="AC28" s="36">
        <v>16400</v>
      </c>
      <c r="AD28" s="8">
        <v>16400</v>
      </c>
      <c r="AE28" s="37">
        <v>0</v>
      </c>
      <c r="AF28" s="36">
        <v>16400</v>
      </c>
      <c r="AG28" s="8">
        <v>16400</v>
      </c>
      <c r="AH28" s="37">
        <v>0</v>
      </c>
      <c r="AI28" s="36">
        <v>16400</v>
      </c>
      <c r="AJ28" s="8">
        <v>16400</v>
      </c>
      <c r="AK28" s="37">
        <v>0</v>
      </c>
      <c r="AL28" s="36">
        <v>16400</v>
      </c>
      <c r="AM28" s="8">
        <v>16400</v>
      </c>
      <c r="AN28" s="37">
        <v>0</v>
      </c>
    </row>
    <row r="29" spans="1:40" ht="12.75" customHeight="1">
      <c r="A29" s="78" t="s">
        <v>17</v>
      </c>
      <c r="B29" s="55">
        <f>SUM(B25:B28)</f>
        <v>26033522.413699999</v>
      </c>
      <c r="C29" s="64">
        <f>SUM(C25:C28)</f>
        <v>7751415.4363000011</v>
      </c>
      <c r="D29" s="59">
        <f>SUM(D25:D28)</f>
        <v>33784937.330000006</v>
      </c>
      <c r="E29" s="72">
        <v>32959937.329999998</v>
      </c>
      <c r="F29" s="72">
        <v>25533522.464899998</v>
      </c>
      <c r="G29" s="39">
        <v>7426414.8651000001</v>
      </c>
      <c r="H29" s="38">
        <v>32959937.329999998</v>
      </c>
      <c r="I29" s="72">
        <v>25533522.464899998</v>
      </c>
      <c r="J29" s="39">
        <v>7426414.8651000001</v>
      </c>
      <c r="K29" s="38">
        <v>32959937.329999998</v>
      </c>
      <c r="L29" s="72">
        <v>25533522.464899998</v>
      </c>
      <c r="M29" s="39">
        <v>7426414.8651000001</v>
      </c>
      <c r="N29" s="38">
        <v>32959937.329999998</v>
      </c>
      <c r="O29" s="72">
        <v>25533522.464899998</v>
      </c>
      <c r="P29" s="39">
        <v>7426414.8651000001</v>
      </c>
      <c r="Q29" s="38">
        <v>32959937.329999998</v>
      </c>
      <c r="R29" s="72">
        <v>25533522.464899998</v>
      </c>
      <c r="S29" s="39">
        <v>7426414.8651000001</v>
      </c>
      <c r="T29" s="38">
        <v>32959937.329999998</v>
      </c>
      <c r="U29" s="72">
        <v>25533522.464899998</v>
      </c>
      <c r="V29" s="39">
        <v>7426414.8651000001</v>
      </c>
      <c r="W29" s="61">
        <v>0</v>
      </c>
      <c r="X29" s="17">
        <v>0</v>
      </c>
      <c r="Y29" s="58">
        <v>0</v>
      </c>
      <c r="Z29" s="55">
        <v>32959937.329999998</v>
      </c>
      <c r="AA29" s="72">
        <v>25533522.464899998</v>
      </c>
      <c r="AB29" s="39">
        <v>7426414.8651000001</v>
      </c>
      <c r="AC29" s="38">
        <v>32959937.329999998</v>
      </c>
      <c r="AD29" s="72">
        <v>25533522.464899998</v>
      </c>
      <c r="AE29" s="39">
        <v>7426414.8651000001</v>
      </c>
      <c r="AF29" s="38">
        <v>32959937.329999998</v>
      </c>
      <c r="AG29" s="72">
        <v>25533522.464899998</v>
      </c>
      <c r="AH29" s="39">
        <v>7426414.8651000001</v>
      </c>
      <c r="AI29" s="38">
        <v>32959937.329999998</v>
      </c>
      <c r="AJ29" s="72">
        <v>25533522.464899998</v>
      </c>
      <c r="AK29" s="39">
        <v>7426414.8651000001</v>
      </c>
      <c r="AL29" s="38">
        <v>32959937.329999998</v>
      </c>
      <c r="AM29" s="72">
        <v>25533522.464899998</v>
      </c>
      <c r="AN29" s="39">
        <v>7426414.8651000001</v>
      </c>
    </row>
    <row r="30" spans="1:40" ht="12.75" customHeight="1">
      <c r="A30" s="81"/>
      <c r="B30" s="40"/>
      <c r="C30" s="70"/>
      <c r="D30" s="41"/>
      <c r="E30" s="70"/>
      <c r="F30" s="70"/>
      <c r="G30" s="41"/>
      <c r="H30" s="40"/>
      <c r="I30" s="70"/>
      <c r="J30" s="41"/>
      <c r="K30" s="40"/>
      <c r="L30" s="70"/>
      <c r="M30" s="41"/>
      <c r="N30" s="40"/>
      <c r="O30" s="70"/>
      <c r="P30" s="41"/>
      <c r="Q30" s="40"/>
      <c r="R30" s="70"/>
      <c r="S30" s="41"/>
      <c r="T30" s="40"/>
      <c r="U30" s="70"/>
      <c r="V30" s="41"/>
      <c r="W30" s="40"/>
      <c r="X30" s="70"/>
      <c r="Y30" s="41"/>
      <c r="Z30" s="40"/>
      <c r="AA30" s="70"/>
      <c r="AB30" s="41"/>
      <c r="AC30" s="40"/>
      <c r="AD30" s="70"/>
      <c r="AE30" s="41"/>
      <c r="AF30" s="40"/>
      <c r="AG30" s="70"/>
      <c r="AH30" s="41"/>
      <c r="AI30" s="40"/>
      <c r="AJ30" s="70"/>
      <c r="AK30" s="41"/>
      <c r="AL30" s="40"/>
      <c r="AM30" s="70"/>
      <c r="AN30" s="41"/>
    </row>
    <row r="31" spans="1:40" s="69" customFormat="1" ht="12.75" customHeight="1">
      <c r="A31" s="82" t="s">
        <v>46</v>
      </c>
      <c r="B31" s="23">
        <v>25680</v>
      </c>
      <c r="C31" s="15">
        <v>0</v>
      </c>
      <c r="D31" s="27">
        <f>+B31</f>
        <v>25680</v>
      </c>
      <c r="E31" s="70"/>
      <c r="F31" s="70"/>
      <c r="G31" s="41"/>
      <c r="H31" s="40"/>
      <c r="I31" s="70"/>
      <c r="J31" s="41"/>
      <c r="K31" s="40"/>
      <c r="L31" s="70"/>
      <c r="M31" s="41"/>
      <c r="N31" s="40"/>
      <c r="O31" s="70"/>
      <c r="P31" s="41"/>
      <c r="Q31" s="40"/>
      <c r="R31" s="70"/>
      <c r="S31" s="41"/>
      <c r="T31" s="40"/>
      <c r="U31" s="70"/>
      <c r="V31" s="41"/>
      <c r="W31" s="40"/>
      <c r="X31" s="70"/>
      <c r="Y31" s="41"/>
      <c r="Z31" s="40"/>
      <c r="AA31" s="70"/>
      <c r="AB31" s="41"/>
      <c r="AC31" s="40"/>
      <c r="AD31" s="70"/>
      <c r="AE31" s="41"/>
      <c r="AF31" s="40"/>
      <c r="AG31" s="70"/>
      <c r="AH31" s="41"/>
      <c r="AI31" s="40"/>
      <c r="AJ31" s="70"/>
      <c r="AK31" s="41"/>
      <c r="AL31" s="40"/>
      <c r="AM31" s="70"/>
      <c r="AN31" s="41"/>
    </row>
    <row r="32" spans="1:40" s="69" customFormat="1" ht="12.75" customHeight="1">
      <c r="A32" s="82" t="s">
        <v>60</v>
      </c>
      <c r="B32" s="23">
        <v>45264.26</v>
      </c>
      <c r="C32" s="15">
        <v>0</v>
      </c>
      <c r="D32" s="27">
        <v>45264.26</v>
      </c>
      <c r="E32" s="70"/>
      <c r="F32" s="70"/>
      <c r="G32" s="41"/>
      <c r="H32" s="40"/>
      <c r="I32" s="70"/>
      <c r="J32" s="41"/>
      <c r="K32" s="40"/>
      <c r="L32" s="70"/>
      <c r="M32" s="41"/>
      <c r="N32" s="40"/>
      <c r="O32" s="70"/>
      <c r="P32" s="41"/>
      <c r="Q32" s="40"/>
      <c r="R32" s="70"/>
      <c r="S32" s="41"/>
      <c r="T32" s="40"/>
      <c r="U32" s="70"/>
      <c r="V32" s="41"/>
      <c r="W32" s="40"/>
      <c r="X32" s="70"/>
      <c r="Y32" s="41"/>
      <c r="Z32" s="40"/>
      <c r="AA32" s="70"/>
      <c r="AB32" s="41"/>
      <c r="AC32" s="40"/>
      <c r="AD32" s="70"/>
      <c r="AE32" s="41"/>
      <c r="AF32" s="40"/>
      <c r="AG32" s="70"/>
      <c r="AH32" s="41"/>
      <c r="AI32" s="40"/>
      <c r="AJ32" s="70"/>
      <c r="AK32" s="41"/>
      <c r="AL32" s="40"/>
      <c r="AM32" s="70"/>
      <c r="AN32" s="41"/>
    </row>
    <row r="33" spans="1:40" s="69" customFormat="1" ht="12.75" customHeight="1" thickBot="1">
      <c r="A33" s="81"/>
      <c r="B33" s="67"/>
      <c r="C33" s="65"/>
      <c r="D33" s="62"/>
      <c r="E33" s="70"/>
      <c r="F33" s="70"/>
      <c r="G33" s="41"/>
      <c r="H33" s="40"/>
      <c r="I33" s="70"/>
      <c r="J33" s="41"/>
      <c r="K33" s="40"/>
      <c r="L33" s="70"/>
      <c r="M33" s="41"/>
      <c r="N33" s="40"/>
      <c r="O33" s="70"/>
      <c r="P33" s="41"/>
      <c r="Q33" s="40"/>
      <c r="R33" s="70"/>
      <c r="S33" s="41"/>
      <c r="T33" s="40"/>
      <c r="U33" s="70"/>
      <c r="V33" s="41"/>
      <c r="W33" s="40"/>
      <c r="X33" s="70"/>
      <c r="Y33" s="41"/>
      <c r="Z33" s="40"/>
      <c r="AA33" s="70"/>
      <c r="AB33" s="41"/>
      <c r="AC33" s="40"/>
      <c r="AD33" s="70"/>
      <c r="AE33" s="41"/>
      <c r="AF33" s="40"/>
      <c r="AG33" s="70"/>
      <c r="AH33" s="41"/>
      <c r="AI33" s="40"/>
      <c r="AJ33" s="70"/>
      <c r="AK33" s="41"/>
      <c r="AL33" s="40"/>
      <c r="AM33" s="70"/>
      <c r="AN33" s="41"/>
    </row>
    <row r="34" spans="1:40" ht="12.75" customHeight="1">
      <c r="A34" s="79" t="s">
        <v>20</v>
      </c>
      <c r="B34" s="103" t="s">
        <v>21</v>
      </c>
      <c r="C34" s="104"/>
      <c r="D34" s="105"/>
      <c r="E34" s="114" t="s">
        <v>21</v>
      </c>
      <c r="F34" s="91"/>
      <c r="G34" s="115"/>
      <c r="H34" s="114" t="s">
        <v>21</v>
      </c>
      <c r="I34" s="91"/>
      <c r="J34" s="115"/>
      <c r="K34" s="114" t="s">
        <v>21</v>
      </c>
      <c r="L34" s="91"/>
      <c r="M34" s="115"/>
      <c r="N34" s="114" t="s">
        <v>21</v>
      </c>
      <c r="O34" s="91"/>
      <c r="P34" s="115"/>
      <c r="Q34" s="114" t="s">
        <v>21</v>
      </c>
      <c r="R34" s="91"/>
      <c r="S34" s="115"/>
      <c r="T34" s="114" t="s">
        <v>21</v>
      </c>
      <c r="U34" s="91"/>
      <c r="V34" s="115"/>
      <c r="W34" s="114" t="s">
        <v>21</v>
      </c>
      <c r="X34" s="91"/>
      <c r="Y34" s="115"/>
      <c r="Z34" s="114" t="s">
        <v>21</v>
      </c>
      <c r="AA34" s="91"/>
      <c r="AB34" s="115"/>
      <c r="AC34" s="114" t="s">
        <v>21</v>
      </c>
      <c r="AD34" s="91"/>
      <c r="AE34" s="115"/>
      <c r="AF34" s="114" t="s">
        <v>21</v>
      </c>
      <c r="AG34" s="91"/>
      <c r="AH34" s="115"/>
      <c r="AI34" s="114" t="s">
        <v>21</v>
      </c>
      <c r="AJ34" s="91"/>
      <c r="AK34" s="115"/>
      <c r="AL34" s="114" t="s">
        <v>21</v>
      </c>
      <c r="AM34" s="91"/>
      <c r="AN34" s="115"/>
    </row>
    <row r="35" spans="1:40" ht="12.75" customHeight="1">
      <c r="A35" s="75" t="s">
        <v>22</v>
      </c>
      <c r="B35" s="101">
        <v>3468000</v>
      </c>
      <c r="C35" s="92"/>
      <c r="D35" s="102"/>
      <c r="E35" s="101">
        <v>5232000</v>
      </c>
      <c r="F35" s="92"/>
      <c r="G35" s="102"/>
      <c r="H35" s="101">
        <v>3468000</v>
      </c>
      <c r="I35" s="92"/>
      <c r="J35" s="102"/>
      <c r="K35" s="101">
        <v>3468000</v>
      </c>
      <c r="L35" s="92"/>
      <c r="M35" s="102"/>
      <c r="N35" s="101">
        <v>3468000</v>
      </c>
      <c r="O35" s="92"/>
      <c r="P35" s="102"/>
      <c r="Q35" s="101">
        <v>3468000</v>
      </c>
      <c r="R35" s="92"/>
      <c r="S35" s="102"/>
      <c r="T35" s="101">
        <v>3468000</v>
      </c>
      <c r="U35" s="92"/>
      <c r="V35" s="102"/>
      <c r="W35" s="101">
        <v>3468000</v>
      </c>
      <c r="X35" s="92"/>
      <c r="Y35" s="102"/>
      <c r="Z35" s="101">
        <v>3468000</v>
      </c>
      <c r="AA35" s="92"/>
      <c r="AB35" s="102"/>
      <c r="AC35" s="101">
        <v>3468000</v>
      </c>
      <c r="AD35" s="92"/>
      <c r="AE35" s="102"/>
      <c r="AF35" s="101">
        <v>3468000</v>
      </c>
      <c r="AG35" s="92"/>
      <c r="AH35" s="102"/>
      <c r="AI35" s="101">
        <v>3468000</v>
      </c>
      <c r="AJ35" s="92"/>
      <c r="AK35" s="102"/>
      <c r="AL35" s="101">
        <v>3468000</v>
      </c>
      <c r="AM35" s="92"/>
      <c r="AN35" s="102"/>
    </row>
    <row r="36" spans="1:40" ht="12.75" customHeight="1">
      <c r="A36" s="83" t="s">
        <v>23</v>
      </c>
      <c r="B36" s="99">
        <v>21415000</v>
      </c>
      <c r="C36" s="93"/>
      <c r="D36" s="100"/>
      <c r="E36" s="99">
        <v>12960000</v>
      </c>
      <c r="F36" s="93"/>
      <c r="G36" s="100"/>
      <c r="H36" s="99">
        <v>21415000</v>
      </c>
      <c r="I36" s="93"/>
      <c r="J36" s="100"/>
      <c r="K36" s="99">
        <v>21415000</v>
      </c>
      <c r="L36" s="93"/>
      <c r="M36" s="100"/>
      <c r="N36" s="99">
        <v>21415000</v>
      </c>
      <c r="O36" s="93"/>
      <c r="P36" s="100"/>
      <c r="Q36" s="99">
        <v>21415000</v>
      </c>
      <c r="R36" s="93"/>
      <c r="S36" s="100"/>
      <c r="T36" s="99">
        <v>21415000</v>
      </c>
      <c r="U36" s="93"/>
      <c r="V36" s="100"/>
      <c r="W36" s="99">
        <v>21415000</v>
      </c>
      <c r="X36" s="93"/>
      <c r="Y36" s="100"/>
      <c r="Z36" s="99">
        <v>21415000</v>
      </c>
      <c r="AA36" s="93"/>
      <c r="AB36" s="100"/>
      <c r="AC36" s="99">
        <v>21415000</v>
      </c>
      <c r="AD36" s="93"/>
      <c r="AE36" s="100"/>
      <c r="AF36" s="99">
        <v>21415000</v>
      </c>
      <c r="AG36" s="93"/>
      <c r="AH36" s="100"/>
      <c r="AI36" s="99">
        <v>21415000</v>
      </c>
      <c r="AJ36" s="93"/>
      <c r="AK36" s="100"/>
      <c r="AL36" s="99">
        <v>21415000</v>
      </c>
      <c r="AM36" s="93"/>
      <c r="AN36" s="100"/>
    </row>
    <row r="37" spans="1:40" ht="12.75" customHeight="1">
      <c r="A37" s="84" t="s">
        <v>16</v>
      </c>
      <c r="B37" s="96">
        <f>SUM(B35:D36)</f>
        <v>24883000</v>
      </c>
      <c r="C37" s="97"/>
      <c r="D37" s="98"/>
      <c r="E37" s="96">
        <f>SUM(E35:G36)</f>
        <v>18192000</v>
      </c>
      <c r="F37" s="97"/>
      <c r="G37" s="98"/>
      <c r="H37" s="96">
        <v>24883000</v>
      </c>
      <c r="I37" s="97"/>
      <c r="J37" s="98"/>
      <c r="K37" s="96">
        <v>24883000</v>
      </c>
      <c r="L37" s="97"/>
      <c r="M37" s="98"/>
      <c r="N37" s="96">
        <v>24883000</v>
      </c>
      <c r="O37" s="97"/>
      <c r="P37" s="98"/>
      <c r="Q37" s="96">
        <v>24883000</v>
      </c>
      <c r="R37" s="97"/>
      <c r="S37" s="98"/>
      <c r="T37" s="96">
        <v>24883000</v>
      </c>
      <c r="U37" s="97"/>
      <c r="V37" s="98"/>
      <c r="W37" s="96">
        <v>24883000</v>
      </c>
      <c r="X37" s="97"/>
      <c r="Y37" s="98"/>
      <c r="Z37" s="96">
        <v>24883000</v>
      </c>
      <c r="AA37" s="97"/>
      <c r="AB37" s="98"/>
      <c r="AC37" s="96">
        <v>24883000</v>
      </c>
      <c r="AD37" s="97"/>
      <c r="AE37" s="98"/>
      <c r="AF37" s="96">
        <v>24883000</v>
      </c>
      <c r="AG37" s="97"/>
      <c r="AH37" s="98"/>
      <c r="AI37" s="96">
        <v>24883000</v>
      </c>
      <c r="AJ37" s="97"/>
      <c r="AK37" s="98"/>
      <c r="AL37" s="96">
        <v>24883000</v>
      </c>
      <c r="AM37" s="97"/>
      <c r="AN37" s="98"/>
    </row>
    <row r="38" spans="1:40" ht="12.75" customHeight="1">
      <c r="A38" s="84"/>
      <c r="B38" s="42"/>
      <c r="C38" s="73"/>
      <c r="D38" s="43"/>
      <c r="E38" s="42"/>
      <c r="F38" s="73"/>
      <c r="G38" s="43"/>
      <c r="H38" s="42"/>
      <c r="I38" s="73"/>
      <c r="J38" s="43"/>
      <c r="K38" s="42"/>
      <c r="L38" s="73"/>
      <c r="M38" s="43"/>
      <c r="N38" s="42"/>
      <c r="O38" s="73"/>
      <c r="P38" s="43"/>
      <c r="Q38" s="42"/>
      <c r="R38" s="73"/>
      <c r="S38" s="43"/>
      <c r="T38" s="42"/>
      <c r="U38" s="73"/>
      <c r="V38" s="43"/>
      <c r="W38" s="42"/>
      <c r="X38" s="73"/>
      <c r="Y38" s="43"/>
      <c r="Z38" s="42"/>
      <c r="AA38" s="73"/>
      <c r="AB38" s="43"/>
      <c r="AC38" s="42"/>
      <c r="AD38" s="73"/>
      <c r="AE38" s="43"/>
      <c r="AF38" s="42"/>
      <c r="AG38" s="73"/>
      <c r="AH38" s="43"/>
      <c r="AI38" s="42"/>
      <c r="AJ38" s="73"/>
      <c r="AK38" s="43"/>
      <c r="AL38" s="42"/>
      <c r="AM38" s="73"/>
      <c r="AN38" s="43"/>
    </row>
    <row r="39" spans="1:40" ht="12.75" customHeight="1">
      <c r="A39" s="79" t="s">
        <v>42</v>
      </c>
      <c r="B39" s="114" t="s">
        <v>42</v>
      </c>
      <c r="C39" s="91"/>
      <c r="D39" s="115"/>
      <c r="E39" s="114" t="s">
        <v>42</v>
      </c>
      <c r="F39" s="91"/>
      <c r="G39" s="115"/>
      <c r="H39" s="114" t="s">
        <v>42</v>
      </c>
      <c r="I39" s="91"/>
      <c r="J39" s="115"/>
      <c r="K39" s="114" t="s">
        <v>42</v>
      </c>
      <c r="L39" s="91"/>
      <c r="M39" s="115"/>
      <c r="N39" s="114" t="s">
        <v>42</v>
      </c>
      <c r="O39" s="91"/>
      <c r="P39" s="115"/>
      <c r="Q39" s="114" t="s">
        <v>42</v>
      </c>
      <c r="R39" s="91"/>
      <c r="S39" s="115"/>
      <c r="T39" s="114" t="s">
        <v>42</v>
      </c>
      <c r="U39" s="91"/>
      <c r="V39" s="115"/>
      <c r="W39" s="114" t="s">
        <v>42</v>
      </c>
      <c r="X39" s="91"/>
      <c r="Y39" s="115"/>
      <c r="Z39" s="114" t="s">
        <v>42</v>
      </c>
      <c r="AA39" s="91"/>
      <c r="AB39" s="115"/>
      <c r="AC39" s="114" t="s">
        <v>42</v>
      </c>
      <c r="AD39" s="91"/>
      <c r="AE39" s="115"/>
      <c r="AF39" s="114" t="s">
        <v>42</v>
      </c>
      <c r="AG39" s="91"/>
      <c r="AH39" s="115"/>
      <c r="AI39" s="114" t="s">
        <v>42</v>
      </c>
      <c r="AJ39" s="91"/>
      <c r="AK39" s="115"/>
      <c r="AL39" s="114" t="s">
        <v>42</v>
      </c>
      <c r="AM39" s="91"/>
      <c r="AN39" s="115"/>
    </row>
    <row r="40" spans="1:40" ht="12.75" customHeight="1">
      <c r="A40" s="75" t="s">
        <v>22</v>
      </c>
      <c r="B40" s="111">
        <v>4439040</v>
      </c>
      <c r="C40" s="112"/>
      <c r="D40" s="113"/>
      <c r="E40" s="111">
        <f>+E35*1.3</f>
        <v>6801600</v>
      </c>
      <c r="F40" s="112"/>
      <c r="G40" s="113"/>
      <c r="H40" s="111">
        <v>4439040</v>
      </c>
      <c r="I40" s="112"/>
      <c r="J40" s="113"/>
      <c r="K40" s="111">
        <v>4439040</v>
      </c>
      <c r="L40" s="112"/>
      <c r="M40" s="113"/>
      <c r="N40" s="111">
        <v>4439040</v>
      </c>
      <c r="O40" s="112"/>
      <c r="P40" s="113"/>
      <c r="Q40" s="111">
        <v>4439040</v>
      </c>
      <c r="R40" s="112"/>
      <c r="S40" s="113"/>
      <c r="T40" s="111">
        <v>4439040</v>
      </c>
      <c r="U40" s="112"/>
      <c r="V40" s="113"/>
      <c r="W40" s="111">
        <v>4439040</v>
      </c>
      <c r="X40" s="112"/>
      <c r="Y40" s="113"/>
      <c r="Z40" s="111">
        <v>4439040</v>
      </c>
      <c r="AA40" s="112"/>
      <c r="AB40" s="113"/>
      <c r="AC40" s="111">
        <v>4439040</v>
      </c>
      <c r="AD40" s="112"/>
      <c r="AE40" s="113"/>
      <c r="AF40" s="111">
        <v>4439040</v>
      </c>
      <c r="AG40" s="112"/>
      <c r="AH40" s="113"/>
      <c r="AI40" s="111">
        <v>4439040</v>
      </c>
      <c r="AJ40" s="112"/>
      <c r="AK40" s="113"/>
      <c r="AL40" s="111">
        <v>4439040</v>
      </c>
      <c r="AM40" s="112"/>
      <c r="AN40" s="113"/>
    </row>
    <row r="41" spans="1:40" ht="12.75" customHeight="1">
      <c r="A41" s="83" t="s">
        <v>23</v>
      </c>
      <c r="B41" s="99">
        <v>27411200</v>
      </c>
      <c r="C41" s="93"/>
      <c r="D41" s="100"/>
      <c r="E41" s="99">
        <f>+E36*1.3</f>
        <v>16848000</v>
      </c>
      <c r="F41" s="93"/>
      <c r="G41" s="100"/>
      <c r="H41" s="99">
        <v>27411200</v>
      </c>
      <c r="I41" s="93"/>
      <c r="J41" s="100"/>
      <c r="K41" s="99">
        <v>27411200</v>
      </c>
      <c r="L41" s="93"/>
      <c r="M41" s="100"/>
      <c r="N41" s="99">
        <v>27411200</v>
      </c>
      <c r="O41" s="93"/>
      <c r="P41" s="100"/>
      <c r="Q41" s="99">
        <v>27411200</v>
      </c>
      <c r="R41" s="93"/>
      <c r="S41" s="100"/>
      <c r="T41" s="99">
        <v>27411200</v>
      </c>
      <c r="U41" s="93"/>
      <c r="V41" s="100"/>
      <c r="W41" s="99">
        <v>27411200</v>
      </c>
      <c r="X41" s="93"/>
      <c r="Y41" s="100"/>
      <c r="Z41" s="99">
        <v>27411200</v>
      </c>
      <c r="AA41" s="93"/>
      <c r="AB41" s="100"/>
      <c r="AC41" s="99">
        <v>27411200</v>
      </c>
      <c r="AD41" s="93"/>
      <c r="AE41" s="100"/>
      <c r="AF41" s="99">
        <v>27411200</v>
      </c>
      <c r="AG41" s="93"/>
      <c r="AH41" s="100"/>
      <c r="AI41" s="99">
        <v>27411200</v>
      </c>
      <c r="AJ41" s="93"/>
      <c r="AK41" s="100"/>
      <c r="AL41" s="99">
        <v>27411200</v>
      </c>
      <c r="AM41" s="93"/>
      <c r="AN41" s="100"/>
    </row>
    <row r="42" spans="1:40" ht="12.75" customHeight="1">
      <c r="A42" s="84" t="s">
        <v>16</v>
      </c>
      <c r="B42" s="96">
        <f>SUM(B40:D41)</f>
        <v>31850240</v>
      </c>
      <c r="C42" s="97"/>
      <c r="D42" s="98"/>
      <c r="E42" s="96">
        <f>SUM(E40:G41)</f>
        <v>23649600</v>
      </c>
      <c r="F42" s="97"/>
      <c r="G42" s="98"/>
      <c r="H42" s="96">
        <v>31850240</v>
      </c>
      <c r="I42" s="97"/>
      <c r="J42" s="98"/>
      <c r="K42" s="96">
        <v>31850240</v>
      </c>
      <c r="L42" s="97"/>
      <c r="M42" s="98"/>
      <c r="N42" s="96">
        <v>31850240</v>
      </c>
      <c r="O42" s="97"/>
      <c r="P42" s="98"/>
      <c r="Q42" s="96">
        <v>31850240</v>
      </c>
      <c r="R42" s="97"/>
      <c r="S42" s="98"/>
      <c r="T42" s="96">
        <v>31850240</v>
      </c>
      <c r="U42" s="97"/>
      <c r="V42" s="98"/>
      <c r="W42" s="96">
        <v>31850240</v>
      </c>
      <c r="X42" s="97"/>
      <c r="Y42" s="98"/>
      <c r="Z42" s="96">
        <v>31850240</v>
      </c>
      <c r="AA42" s="97"/>
      <c r="AB42" s="98"/>
      <c r="AC42" s="96">
        <v>31850240</v>
      </c>
      <c r="AD42" s="97"/>
      <c r="AE42" s="98"/>
      <c r="AF42" s="96">
        <v>31850240</v>
      </c>
      <c r="AG42" s="97"/>
      <c r="AH42" s="98"/>
      <c r="AI42" s="96">
        <v>31850240</v>
      </c>
      <c r="AJ42" s="97"/>
      <c r="AK42" s="98"/>
      <c r="AL42" s="96">
        <v>31850240</v>
      </c>
      <c r="AM42" s="97"/>
      <c r="AN42" s="98"/>
    </row>
    <row r="43" spans="1:40" ht="12.75" customHeight="1">
      <c r="A43" s="40"/>
      <c r="B43" s="34"/>
      <c r="C43" s="71"/>
      <c r="D43" s="35"/>
      <c r="E43" s="34"/>
      <c r="F43" s="71"/>
      <c r="G43" s="35"/>
      <c r="H43" s="34"/>
      <c r="I43" s="71"/>
      <c r="J43" s="35"/>
      <c r="K43" s="34"/>
      <c r="L43" s="71"/>
      <c r="M43" s="35"/>
      <c r="N43" s="34"/>
      <c r="O43" s="71"/>
      <c r="P43" s="35"/>
      <c r="Q43" s="34"/>
      <c r="R43" s="71"/>
      <c r="S43" s="35"/>
      <c r="T43" s="34"/>
      <c r="U43" s="71"/>
      <c r="V43" s="35"/>
      <c r="W43" s="34"/>
      <c r="X43" s="71"/>
      <c r="Y43" s="35"/>
      <c r="Z43" s="34"/>
      <c r="AA43" s="71"/>
      <c r="AB43" s="35"/>
      <c r="AC43" s="34"/>
      <c r="AD43" s="71"/>
      <c r="AE43" s="35"/>
      <c r="AF43" s="34"/>
      <c r="AG43" s="71"/>
      <c r="AH43" s="35"/>
      <c r="AI43" s="34"/>
      <c r="AJ43" s="71"/>
      <c r="AK43" s="35"/>
      <c r="AL43" s="34"/>
      <c r="AM43" s="71"/>
      <c r="AN43" s="35"/>
    </row>
    <row r="44" spans="1:40" ht="12.75" customHeight="1">
      <c r="A44" s="85" t="s">
        <v>59</v>
      </c>
      <c r="B44" s="109" t="s">
        <v>59</v>
      </c>
      <c r="C44" s="94"/>
      <c r="D44" s="110"/>
      <c r="E44" s="116" t="s">
        <v>24</v>
      </c>
      <c r="F44" s="94"/>
      <c r="G44" s="110"/>
      <c r="H44" s="116" t="s">
        <v>24</v>
      </c>
      <c r="I44" s="94"/>
      <c r="J44" s="110"/>
      <c r="K44" s="116" t="s">
        <v>24</v>
      </c>
      <c r="L44" s="94"/>
      <c r="M44" s="110"/>
      <c r="N44" s="116" t="s">
        <v>24</v>
      </c>
      <c r="O44" s="94"/>
      <c r="P44" s="110"/>
      <c r="Q44" s="116" t="s">
        <v>24</v>
      </c>
      <c r="R44" s="94"/>
      <c r="S44" s="110"/>
      <c r="T44" s="116" t="s">
        <v>24</v>
      </c>
      <c r="U44" s="94"/>
      <c r="V44" s="110"/>
      <c r="W44" s="116" t="s">
        <v>24</v>
      </c>
      <c r="X44" s="94"/>
      <c r="Y44" s="110"/>
      <c r="Z44" s="116" t="s">
        <v>24</v>
      </c>
      <c r="AA44" s="94"/>
      <c r="AB44" s="110"/>
      <c r="AC44" s="116" t="s">
        <v>24</v>
      </c>
      <c r="AD44" s="94"/>
      <c r="AE44" s="110"/>
      <c r="AF44" s="116" t="s">
        <v>24</v>
      </c>
      <c r="AG44" s="94"/>
      <c r="AH44" s="110"/>
      <c r="AI44" s="116" t="s">
        <v>24</v>
      </c>
      <c r="AJ44" s="94"/>
      <c r="AK44" s="110"/>
      <c r="AL44" s="116" t="s">
        <v>24</v>
      </c>
      <c r="AM44" s="94"/>
      <c r="AN44" s="110"/>
    </row>
    <row r="45" spans="1:40" ht="12.75" customHeight="1">
      <c r="A45" s="75" t="s">
        <v>25</v>
      </c>
      <c r="B45" s="101">
        <v>128127609.65109999</v>
      </c>
      <c r="C45" s="92"/>
      <c r="D45" s="102"/>
      <c r="E45" s="101">
        <f>B49</f>
        <v>125570707.44839998</v>
      </c>
      <c r="F45" s="92"/>
      <c r="G45" s="102"/>
      <c r="H45" s="101">
        <v>128127609.65109999</v>
      </c>
      <c r="I45" s="92"/>
      <c r="J45" s="102"/>
      <c r="K45" s="101">
        <v>128127609.65109999</v>
      </c>
      <c r="L45" s="92"/>
      <c r="M45" s="102"/>
      <c r="N45" s="101">
        <v>128127609.65109999</v>
      </c>
      <c r="O45" s="92"/>
      <c r="P45" s="102"/>
      <c r="Q45" s="101">
        <v>128127609.65109999</v>
      </c>
      <c r="R45" s="92"/>
      <c r="S45" s="102"/>
      <c r="T45" s="101">
        <v>128127609.65109999</v>
      </c>
      <c r="U45" s="92"/>
      <c r="V45" s="102"/>
      <c r="W45" s="101">
        <v>128127609.65109999</v>
      </c>
      <c r="X45" s="92"/>
      <c r="Y45" s="102"/>
      <c r="Z45" s="101">
        <v>128127609.65109999</v>
      </c>
      <c r="AA45" s="92"/>
      <c r="AB45" s="102"/>
      <c r="AC45" s="101">
        <v>128127609.65109999</v>
      </c>
      <c r="AD45" s="92"/>
      <c r="AE45" s="102"/>
      <c r="AF45" s="101">
        <v>128127609.65109999</v>
      </c>
      <c r="AG45" s="92"/>
      <c r="AH45" s="102"/>
      <c r="AI45" s="101">
        <v>128127609.65109999</v>
      </c>
      <c r="AJ45" s="92"/>
      <c r="AK45" s="102"/>
      <c r="AL45" s="101">
        <v>128127609.65109999</v>
      </c>
      <c r="AM45" s="92"/>
      <c r="AN45" s="102"/>
    </row>
    <row r="46" spans="1:40" ht="12.75" customHeight="1">
      <c r="A46" s="74" t="s">
        <v>61</v>
      </c>
      <c r="B46" s="101">
        <v>24883000</v>
      </c>
      <c r="C46" s="92"/>
      <c r="D46" s="102"/>
      <c r="E46" s="101">
        <f>+E37</f>
        <v>18192000</v>
      </c>
      <c r="F46" s="92"/>
      <c r="G46" s="102"/>
      <c r="H46" s="101">
        <v>24883000</v>
      </c>
      <c r="I46" s="92"/>
      <c r="J46" s="102"/>
      <c r="K46" s="101">
        <v>24883000</v>
      </c>
      <c r="L46" s="92"/>
      <c r="M46" s="102"/>
      <c r="N46" s="101">
        <v>24883000</v>
      </c>
      <c r="O46" s="92"/>
      <c r="P46" s="102"/>
      <c r="Q46" s="101">
        <v>24883000</v>
      </c>
      <c r="R46" s="92"/>
      <c r="S46" s="102"/>
      <c r="T46" s="101">
        <v>24883000</v>
      </c>
      <c r="U46" s="92"/>
      <c r="V46" s="102"/>
      <c r="W46" s="101">
        <v>24883000</v>
      </c>
      <c r="X46" s="92"/>
      <c r="Y46" s="102"/>
      <c r="Z46" s="101">
        <v>24883000</v>
      </c>
      <c r="AA46" s="92"/>
      <c r="AB46" s="102"/>
      <c r="AC46" s="101">
        <v>24883000</v>
      </c>
      <c r="AD46" s="92"/>
      <c r="AE46" s="102"/>
      <c r="AF46" s="101">
        <v>24883000</v>
      </c>
      <c r="AG46" s="92"/>
      <c r="AH46" s="102"/>
      <c r="AI46" s="101">
        <v>24883000</v>
      </c>
      <c r="AJ46" s="92"/>
      <c r="AK46" s="102"/>
      <c r="AL46" s="101">
        <v>24883000</v>
      </c>
      <c r="AM46" s="92"/>
      <c r="AN46" s="102"/>
    </row>
    <row r="47" spans="1:40" ht="12.75" customHeight="1">
      <c r="A47" s="75" t="s">
        <v>26</v>
      </c>
      <c r="B47" s="101">
        <f>-B17</f>
        <v>-25533522.413699999</v>
      </c>
      <c r="C47" s="92"/>
      <c r="D47" s="102"/>
      <c r="E47" s="101">
        <f>-E17+E28</f>
        <v>-21767638</v>
      </c>
      <c r="F47" s="92"/>
      <c r="G47" s="102"/>
      <c r="H47" s="101">
        <v>-25533522.464899998</v>
      </c>
      <c r="I47" s="92"/>
      <c r="J47" s="102"/>
      <c r="K47" s="101">
        <v>-25533522.464899998</v>
      </c>
      <c r="L47" s="92"/>
      <c r="M47" s="102"/>
      <c r="N47" s="101">
        <v>-25533522.464899998</v>
      </c>
      <c r="O47" s="92"/>
      <c r="P47" s="102"/>
      <c r="Q47" s="101">
        <v>-25533522.464899998</v>
      </c>
      <c r="R47" s="92"/>
      <c r="S47" s="102"/>
      <c r="T47" s="101">
        <v>-25533522.464899998</v>
      </c>
      <c r="U47" s="92"/>
      <c r="V47" s="102"/>
      <c r="W47" s="101">
        <v>-25533522.464899998</v>
      </c>
      <c r="X47" s="92"/>
      <c r="Y47" s="102"/>
      <c r="Z47" s="101">
        <v>-25533522.464899998</v>
      </c>
      <c r="AA47" s="92"/>
      <c r="AB47" s="102"/>
      <c r="AC47" s="101">
        <v>-25533522.464899998</v>
      </c>
      <c r="AD47" s="92"/>
      <c r="AE47" s="102"/>
      <c r="AF47" s="101">
        <v>-25533522.464899998</v>
      </c>
      <c r="AG47" s="92"/>
      <c r="AH47" s="102"/>
      <c r="AI47" s="101">
        <v>-25533522.464899998</v>
      </c>
      <c r="AJ47" s="92"/>
      <c r="AK47" s="102"/>
      <c r="AL47" s="101">
        <v>-25533522.464899998</v>
      </c>
      <c r="AM47" s="92"/>
      <c r="AN47" s="102"/>
    </row>
    <row r="48" spans="1:40" ht="12.75" customHeight="1">
      <c r="A48" s="83" t="s">
        <v>27</v>
      </c>
      <c r="B48" s="99">
        <v>-1906379.7890000001</v>
      </c>
      <c r="C48" s="93"/>
      <c r="D48" s="100"/>
      <c r="E48" s="99">
        <v>-130197</v>
      </c>
      <c r="F48" s="93"/>
      <c r="G48" s="100"/>
      <c r="H48" s="99">
        <v>-1906379.7890000001</v>
      </c>
      <c r="I48" s="93"/>
      <c r="J48" s="100"/>
      <c r="K48" s="99">
        <v>-1906379.7890000001</v>
      </c>
      <c r="L48" s="93"/>
      <c r="M48" s="100"/>
      <c r="N48" s="99">
        <v>-1906379.7890000001</v>
      </c>
      <c r="O48" s="93"/>
      <c r="P48" s="100"/>
      <c r="Q48" s="99">
        <v>-1906379.7890000001</v>
      </c>
      <c r="R48" s="93"/>
      <c r="S48" s="100"/>
      <c r="T48" s="99">
        <v>-1906379.7890000001</v>
      </c>
      <c r="U48" s="93"/>
      <c r="V48" s="100"/>
      <c r="W48" s="99">
        <v>-1906379.7890000001</v>
      </c>
      <c r="X48" s="93"/>
      <c r="Y48" s="100"/>
      <c r="Z48" s="99">
        <v>-1906379.7890000001</v>
      </c>
      <c r="AA48" s="93"/>
      <c r="AB48" s="100"/>
      <c r="AC48" s="99">
        <v>-1906379.7890000001</v>
      </c>
      <c r="AD48" s="93"/>
      <c r="AE48" s="100"/>
      <c r="AF48" s="99">
        <v>-1906379.7890000001</v>
      </c>
      <c r="AG48" s="93"/>
      <c r="AH48" s="100"/>
      <c r="AI48" s="99">
        <v>-1906379.7890000001</v>
      </c>
      <c r="AJ48" s="93"/>
      <c r="AK48" s="100"/>
      <c r="AL48" s="99">
        <v>-1906379.7890000001</v>
      </c>
      <c r="AM48" s="93"/>
      <c r="AN48" s="100"/>
    </row>
    <row r="49" spans="1:66" ht="12.75" customHeight="1">
      <c r="A49" s="78" t="s">
        <v>28</v>
      </c>
      <c r="B49" s="96">
        <f>SUM(B45:D48)</f>
        <v>125570707.44839998</v>
      </c>
      <c r="C49" s="97"/>
      <c r="D49" s="98"/>
      <c r="E49" s="96">
        <f>SUM(E45:G48)</f>
        <v>121864872.44839996</v>
      </c>
      <c r="F49" s="97"/>
      <c r="G49" s="98"/>
      <c r="H49" s="96">
        <v>125570707.39719997</v>
      </c>
      <c r="I49" s="97"/>
      <c r="J49" s="98"/>
      <c r="K49" s="96">
        <v>125570707.39719997</v>
      </c>
      <c r="L49" s="97"/>
      <c r="M49" s="98"/>
      <c r="N49" s="96">
        <v>125570707.39719997</v>
      </c>
      <c r="O49" s="97"/>
      <c r="P49" s="98"/>
      <c r="Q49" s="96">
        <v>125570707.39719997</v>
      </c>
      <c r="R49" s="97"/>
      <c r="S49" s="98"/>
      <c r="T49" s="96">
        <v>125570707.39719997</v>
      </c>
      <c r="U49" s="97"/>
      <c r="V49" s="98"/>
      <c r="W49" s="96">
        <v>125570707.39719997</v>
      </c>
      <c r="X49" s="97"/>
      <c r="Y49" s="98"/>
      <c r="Z49" s="96">
        <v>125570707.39719997</v>
      </c>
      <c r="AA49" s="97"/>
      <c r="AB49" s="98"/>
      <c r="AC49" s="96">
        <v>125570707.39719997</v>
      </c>
      <c r="AD49" s="97"/>
      <c r="AE49" s="98"/>
      <c r="AF49" s="96">
        <v>125570707.39719997</v>
      </c>
      <c r="AG49" s="97"/>
      <c r="AH49" s="98"/>
      <c r="AI49" s="96">
        <v>125570707.39719997</v>
      </c>
      <c r="AJ49" s="97"/>
      <c r="AK49" s="98"/>
      <c r="AL49" s="96">
        <v>125570707.39719997</v>
      </c>
      <c r="AM49" s="97"/>
      <c r="AN49" s="98"/>
    </row>
    <row r="50" spans="1:66" ht="12.75" customHeight="1">
      <c r="A50" s="40"/>
      <c r="B50" s="34" t="s">
        <v>18</v>
      </c>
      <c r="C50" s="71"/>
      <c r="D50" s="35"/>
      <c r="E50" s="34" t="s">
        <v>18</v>
      </c>
      <c r="F50" s="71"/>
      <c r="G50" s="35"/>
      <c r="H50" s="34" t="s">
        <v>18</v>
      </c>
      <c r="I50" s="71"/>
      <c r="J50" s="35"/>
      <c r="K50" s="34" t="s">
        <v>18</v>
      </c>
      <c r="L50" s="71"/>
      <c r="M50" s="35"/>
      <c r="N50" s="34" t="s">
        <v>18</v>
      </c>
      <c r="O50" s="71"/>
      <c r="P50" s="35"/>
      <c r="Q50" s="34" t="s">
        <v>18</v>
      </c>
      <c r="R50" s="71"/>
      <c r="S50" s="35"/>
      <c r="T50" s="34" t="s">
        <v>18</v>
      </c>
      <c r="U50" s="71"/>
      <c r="V50" s="35"/>
      <c r="W50" s="34" t="s">
        <v>18</v>
      </c>
      <c r="X50" s="71"/>
      <c r="Y50" s="35"/>
      <c r="Z50" s="34" t="s">
        <v>18</v>
      </c>
      <c r="AA50" s="71"/>
      <c r="AB50" s="35"/>
      <c r="AC50" s="34" t="s">
        <v>18</v>
      </c>
      <c r="AD50" s="71"/>
      <c r="AE50" s="35"/>
      <c r="AF50" s="34" t="s">
        <v>18</v>
      </c>
      <c r="AG50" s="71"/>
      <c r="AH50" s="35"/>
      <c r="AI50" s="34" t="s">
        <v>18</v>
      </c>
      <c r="AJ50" s="71"/>
      <c r="AK50" s="35"/>
      <c r="AL50" s="34" t="s">
        <v>18</v>
      </c>
      <c r="AM50" s="71"/>
      <c r="AN50" s="35"/>
    </row>
    <row r="51" spans="1:66" ht="12.75" customHeight="1">
      <c r="A51" s="79" t="s">
        <v>39</v>
      </c>
      <c r="B51" s="109" t="s">
        <v>39</v>
      </c>
      <c r="C51" s="94"/>
      <c r="D51" s="110"/>
      <c r="E51" s="116" t="s">
        <v>24</v>
      </c>
      <c r="F51" s="94"/>
      <c r="G51" s="110"/>
      <c r="H51" s="116" t="s">
        <v>24</v>
      </c>
      <c r="I51" s="94"/>
      <c r="J51" s="110"/>
      <c r="K51" s="116" t="s">
        <v>24</v>
      </c>
      <c r="L51" s="94"/>
      <c r="M51" s="110"/>
      <c r="N51" s="116" t="s">
        <v>24</v>
      </c>
      <c r="O51" s="94"/>
      <c r="P51" s="110"/>
      <c r="Q51" s="116" t="s">
        <v>24</v>
      </c>
      <c r="R51" s="94"/>
      <c r="S51" s="110"/>
      <c r="T51" s="116" t="s">
        <v>24</v>
      </c>
      <c r="U51" s="94"/>
      <c r="V51" s="110"/>
      <c r="W51" s="116" t="s">
        <v>24</v>
      </c>
      <c r="X51" s="94"/>
      <c r="Y51" s="110"/>
      <c r="Z51" s="116" t="s">
        <v>24</v>
      </c>
      <c r="AA51" s="94"/>
      <c r="AB51" s="110"/>
      <c r="AC51" s="116" t="s">
        <v>24</v>
      </c>
      <c r="AD51" s="94"/>
      <c r="AE51" s="110"/>
      <c r="AF51" s="116" t="s">
        <v>24</v>
      </c>
      <c r="AG51" s="94"/>
      <c r="AH51" s="110"/>
      <c r="AI51" s="116" t="s">
        <v>24</v>
      </c>
      <c r="AJ51" s="94"/>
      <c r="AK51" s="110"/>
      <c r="AL51" s="116" t="s">
        <v>24</v>
      </c>
      <c r="AM51" s="94"/>
      <c r="AN51" s="110"/>
    </row>
    <row r="52" spans="1:66" ht="12.75" customHeight="1">
      <c r="A52" s="75" t="s">
        <v>40</v>
      </c>
      <c r="B52" s="101">
        <f>+B45*1.3</f>
        <v>166565892.54642999</v>
      </c>
      <c r="C52" s="92"/>
      <c r="D52" s="102"/>
      <c r="E52" s="101">
        <f>+B56</f>
        <v>163092284.27806997</v>
      </c>
      <c r="F52" s="92"/>
      <c r="G52" s="102"/>
      <c r="H52" s="101">
        <v>166565892.54642999</v>
      </c>
      <c r="I52" s="92"/>
      <c r="J52" s="102"/>
      <c r="K52" s="101">
        <v>166565892.54642999</v>
      </c>
      <c r="L52" s="92"/>
      <c r="M52" s="102"/>
      <c r="N52" s="101">
        <v>166565892.54642999</v>
      </c>
      <c r="O52" s="92"/>
      <c r="P52" s="102"/>
      <c r="Q52" s="101">
        <v>166565892.54642999</v>
      </c>
      <c r="R52" s="92"/>
      <c r="S52" s="102"/>
      <c r="T52" s="101">
        <v>166565892.54642999</v>
      </c>
      <c r="U52" s="92"/>
      <c r="V52" s="102"/>
      <c r="W52" s="101">
        <v>166565892.54642999</v>
      </c>
      <c r="X52" s="92"/>
      <c r="Y52" s="102"/>
      <c r="Z52" s="101">
        <v>166565892.54642999</v>
      </c>
      <c r="AA52" s="92"/>
      <c r="AB52" s="102"/>
      <c r="AC52" s="101">
        <v>166565892.54642999</v>
      </c>
      <c r="AD52" s="92"/>
      <c r="AE52" s="102"/>
      <c r="AF52" s="101">
        <v>166565892.54642999</v>
      </c>
      <c r="AG52" s="92"/>
      <c r="AH52" s="102"/>
      <c r="AI52" s="101">
        <v>166565892.54642999</v>
      </c>
      <c r="AJ52" s="92"/>
      <c r="AK52" s="102"/>
      <c r="AL52" s="101">
        <v>166565892.54642999</v>
      </c>
      <c r="AM52" s="92"/>
      <c r="AN52" s="102"/>
    </row>
    <row r="53" spans="1:66" ht="12.75" customHeight="1">
      <c r="A53" s="75" t="s">
        <v>41</v>
      </c>
      <c r="B53" s="101">
        <f>+B42</f>
        <v>31850240</v>
      </c>
      <c r="C53" s="92"/>
      <c r="D53" s="102"/>
      <c r="E53" s="101">
        <f>+E42</f>
        <v>23649600</v>
      </c>
      <c r="F53" s="92"/>
      <c r="G53" s="102"/>
      <c r="H53" s="101">
        <v>31850240</v>
      </c>
      <c r="I53" s="92"/>
      <c r="J53" s="102"/>
      <c r="K53" s="101">
        <v>31850240</v>
      </c>
      <c r="L53" s="92"/>
      <c r="M53" s="102"/>
      <c r="N53" s="101">
        <v>31850240</v>
      </c>
      <c r="O53" s="92"/>
      <c r="P53" s="102"/>
      <c r="Q53" s="101">
        <v>31850240</v>
      </c>
      <c r="R53" s="92"/>
      <c r="S53" s="102"/>
      <c r="T53" s="101">
        <v>31850240</v>
      </c>
      <c r="U53" s="92"/>
      <c r="V53" s="102"/>
      <c r="W53" s="101">
        <v>31850240</v>
      </c>
      <c r="X53" s="92"/>
      <c r="Y53" s="102"/>
      <c r="Z53" s="101">
        <v>31850240</v>
      </c>
      <c r="AA53" s="92"/>
      <c r="AB53" s="102"/>
      <c r="AC53" s="101">
        <v>31850240</v>
      </c>
      <c r="AD53" s="92"/>
      <c r="AE53" s="102"/>
      <c r="AF53" s="101">
        <v>31850240</v>
      </c>
      <c r="AG53" s="92"/>
      <c r="AH53" s="102"/>
      <c r="AI53" s="101">
        <v>31850240</v>
      </c>
      <c r="AJ53" s="92"/>
      <c r="AK53" s="102"/>
      <c r="AL53" s="101">
        <v>31850240</v>
      </c>
      <c r="AM53" s="92"/>
      <c r="AN53" s="102"/>
    </row>
    <row r="54" spans="1:66" ht="12.75" customHeight="1">
      <c r="A54" s="75" t="s">
        <v>26</v>
      </c>
      <c r="B54" s="101">
        <f>-D17</f>
        <v>-32959937.330000002</v>
      </c>
      <c r="C54" s="92"/>
      <c r="D54" s="102"/>
      <c r="E54" s="101">
        <f>-G17+G28</f>
        <v>-27879869</v>
      </c>
      <c r="F54" s="92"/>
      <c r="G54" s="102"/>
      <c r="H54" s="101">
        <v>-32959937.329999998</v>
      </c>
      <c r="I54" s="92"/>
      <c r="J54" s="102"/>
      <c r="K54" s="101">
        <v>-32959937.329999998</v>
      </c>
      <c r="L54" s="92"/>
      <c r="M54" s="102"/>
      <c r="N54" s="101">
        <v>-32959937.329999998</v>
      </c>
      <c r="O54" s="92"/>
      <c r="P54" s="102"/>
      <c r="Q54" s="101">
        <v>-32959937.329999998</v>
      </c>
      <c r="R54" s="92"/>
      <c r="S54" s="102"/>
      <c r="T54" s="101">
        <v>-32959937.329999998</v>
      </c>
      <c r="U54" s="92"/>
      <c r="V54" s="102"/>
      <c r="W54" s="101">
        <v>-32959937.329999998</v>
      </c>
      <c r="X54" s="92"/>
      <c r="Y54" s="102"/>
      <c r="Z54" s="101">
        <v>-32959937.329999998</v>
      </c>
      <c r="AA54" s="92"/>
      <c r="AB54" s="102"/>
      <c r="AC54" s="101">
        <v>-32959937.329999998</v>
      </c>
      <c r="AD54" s="92"/>
      <c r="AE54" s="102"/>
      <c r="AF54" s="101">
        <v>-32959937.329999998</v>
      </c>
      <c r="AG54" s="92"/>
      <c r="AH54" s="102"/>
      <c r="AI54" s="101">
        <v>-32959937.329999998</v>
      </c>
      <c r="AJ54" s="92"/>
      <c r="AK54" s="102"/>
      <c r="AL54" s="101">
        <v>-32959937.329999998</v>
      </c>
      <c r="AM54" s="92"/>
      <c r="AN54" s="102"/>
    </row>
    <row r="55" spans="1:66" ht="12.75" customHeight="1">
      <c r="A55" s="83" t="s">
        <v>27</v>
      </c>
      <c r="B55" s="99">
        <f>+B48*1.24</f>
        <v>-2363910.93836</v>
      </c>
      <c r="C55" s="93"/>
      <c r="D55" s="100"/>
      <c r="E55" s="99">
        <f>+E48*1.26</f>
        <v>-164048.22</v>
      </c>
      <c r="F55" s="93"/>
      <c r="G55" s="100"/>
      <c r="H55" s="99">
        <v>-275000</v>
      </c>
      <c r="I55" s="93"/>
      <c r="J55" s="100"/>
      <c r="K55" s="99">
        <v>-275000</v>
      </c>
      <c r="L55" s="93"/>
      <c r="M55" s="100"/>
      <c r="N55" s="99">
        <v>-275000</v>
      </c>
      <c r="O55" s="93"/>
      <c r="P55" s="100"/>
      <c r="Q55" s="99">
        <v>-275000</v>
      </c>
      <c r="R55" s="93"/>
      <c r="S55" s="100"/>
      <c r="T55" s="99">
        <v>-275000</v>
      </c>
      <c r="U55" s="93"/>
      <c r="V55" s="100"/>
      <c r="W55" s="99">
        <v>-275000</v>
      </c>
      <c r="X55" s="93"/>
      <c r="Y55" s="100"/>
      <c r="Z55" s="99">
        <v>-275000</v>
      </c>
      <c r="AA55" s="93"/>
      <c r="AB55" s="100"/>
      <c r="AC55" s="99">
        <v>-275000</v>
      </c>
      <c r="AD55" s="93"/>
      <c r="AE55" s="100"/>
      <c r="AF55" s="99">
        <v>-275000</v>
      </c>
      <c r="AG55" s="93"/>
      <c r="AH55" s="100"/>
      <c r="AI55" s="99">
        <v>-275000</v>
      </c>
      <c r="AJ55" s="93"/>
      <c r="AK55" s="100"/>
      <c r="AL55" s="99">
        <v>-275000</v>
      </c>
      <c r="AM55" s="93"/>
      <c r="AN55" s="100"/>
    </row>
    <row r="56" spans="1:66" ht="12.75" customHeight="1" thickBot="1">
      <c r="A56" s="78" t="s">
        <v>28</v>
      </c>
      <c r="B56" s="96">
        <f>SUM(B52:D55)</f>
        <v>163092284.27806997</v>
      </c>
      <c r="C56" s="97"/>
      <c r="D56" s="98"/>
      <c r="E56" s="96">
        <f>SUM(E52:G55)</f>
        <v>158697967.05806997</v>
      </c>
      <c r="F56" s="97"/>
      <c r="G56" s="98"/>
      <c r="H56" s="96">
        <v>165181195.21643001</v>
      </c>
      <c r="I56" s="97"/>
      <c r="J56" s="98"/>
      <c r="K56" s="96">
        <v>165181195.21643001</v>
      </c>
      <c r="L56" s="97"/>
      <c r="M56" s="98"/>
      <c r="N56" s="96">
        <v>165181195.21643001</v>
      </c>
      <c r="O56" s="97"/>
      <c r="P56" s="98"/>
      <c r="Q56" s="117">
        <v>165181195.21643001</v>
      </c>
      <c r="R56" s="118"/>
      <c r="S56" s="119"/>
      <c r="T56" s="117">
        <v>165181195.21643001</v>
      </c>
      <c r="U56" s="118"/>
      <c r="V56" s="119"/>
      <c r="W56" s="117">
        <v>165181195.21643001</v>
      </c>
      <c r="X56" s="118"/>
      <c r="Y56" s="119"/>
      <c r="Z56" s="117">
        <v>165181195.21643001</v>
      </c>
      <c r="AA56" s="118"/>
      <c r="AB56" s="119"/>
      <c r="AC56" s="117">
        <v>165181195.21643001</v>
      </c>
      <c r="AD56" s="118"/>
      <c r="AE56" s="119"/>
      <c r="AF56" s="117">
        <v>165181195.21643001</v>
      </c>
      <c r="AG56" s="118"/>
      <c r="AH56" s="119"/>
      <c r="AI56" s="117">
        <v>165181195.21643001</v>
      </c>
      <c r="AJ56" s="118"/>
      <c r="AK56" s="119"/>
      <c r="AL56" s="117">
        <v>165181195.21643001</v>
      </c>
      <c r="AM56" s="118"/>
      <c r="AN56" s="119"/>
    </row>
    <row r="57" spans="1:66" ht="12.75" customHeight="1">
      <c r="A57" s="40"/>
      <c r="B57" s="34"/>
      <c r="C57" s="71"/>
      <c r="D57" s="35"/>
      <c r="E57" s="34"/>
      <c r="F57" s="71"/>
      <c r="G57" s="35"/>
      <c r="H57" s="34"/>
      <c r="I57" s="71"/>
      <c r="J57" s="35"/>
      <c r="K57" s="34"/>
      <c r="L57" s="71"/>
      <c r="M57" s="35"/>
      <c r="N57" s="34"/>
      <c r="O57" s="71"/>
      <c r="P57" s="35"/>
      <c r="Q57" s="71"/>
      <c r="R57" s="7"/>
      <c r="S57" s="7"/>
      <c r="T57" s="6"/>
      <c r="U57" s="7"/>
      <c r="V57" s="7"/>
      <c r="W57" s="6"/>
      <c r="X57" s="7"/>
      <c r="Y57" s="7"/>
      <c r="Z57" s="6"/>
      <c r="AA57" s="7"/>
      <c r="AB57" s="7"/>
      <c r="AC57" s="6"/>
      <c r="AD57" s="7"/>
      <c r="AE57" s="7"/>
      <c r="AF57" s="6"/>
      <c r="AG57" s="7"/>
      <c r="AH57" s="7"/>
      <c r="AI57" s="6"/>
      <c r="AJ57" s="7"/>
      <c r="AK57" s="7"/>
      <c r="AL57" s="6"/>
      <c r="AM57" s="7"/>
      <c r="AN57" s="7"/>
    </row>
    <row r="58" spans="1:66" s="69" customFormat="1" ht="12.75" customHeight="1">
      <c r="A58" s="121" t="s">
        <v>63</v>
      </c>
      <c r="B58" s="122"/>
      <c r="C58" s="122"/>
      <c r="D58" s="122"/>
      <c r="E58" s="122"/>
      <c r="F58" s="122"/>
      <c r="G58" s="122"/>
      <c r="H58" s="122"/>
      <c r="I58" s="122"/>
      <c r="J58" s="35"/>
      <c r="K58" s="34"/>
      <c r="L58" s="71"/>
      <c r="M58" s="35"/>
      <c r="N58" s="34"/>
      <c r="O58" s="71"/>
      <c r="P58" s="35"/>
      <c r="Q58" s="71"/>
      <c r="R58" s="71"/>
      <c r="S58" s="71"/>
      <c r="T58" s="71"/>
      <c r="U58" s="71"/>
      <c r="V58" s="71"/>
      <c r="W58" s="71"/>
      <c r="X58" s="71"/>
      <c r="Y58" s="71"/>
      <c r="Z58" s="71"/>
      <c r="AA58" s="71"/>
      <c r="AB58" s="71"/>
      <c r="AC58" s="71"/>
      <c r="AD58" s="71"/>
      <c r="AE58" s="71"/>
      <c r="AF58" s="71"/>
      <c r="AG58" s="71"/>
      <c r="AH58" s="71"/>
      <c r="AI58" s="71"/>
      <c r="AJ58" s="71"/>
      <c r="AK58" s="71"/>
      <c r="AL58" s="71"/>
      <c r="AM58" s="71"/>
      <c r="AN58" s="71"/>
    </row>
    <row r="59" spans="1:66" s="69" customFormat="1" ht="12.75" customHeight="1">
      <c r="A59" s="121"/>
      <c r="B59" s="122"/>
      <c r="C59" s="122"/>
      <c r="D59" s="122"/>
      <c r="E59" s="122"/>
      <c r="F59" s="122"/>
      <c r="G59" s="122"/>
      <c r="H59" s="122"/>
      <c r="I59" s="122"/>
      <c r="J59" s="35"/>
      <c r="K59" s="34"/>
      <c r="L59" s="71"/>
      <c r="M59" s="35"/>
      <c r="N59" s="34"/>
      <c r="O59" s="71"/>
      <c r="P59" s="35"/>
      <c r="Q59" s="71"/>
      <c r="R59" s="71"/>
      <c r="S59" s="71"/>
      <c r="T59" s="71"/>
      <c r="U59" s="71"/>
      <c r="V59" s="71"/>
      <c r="W59" s="71"/>
      <c r="X59" s="71"/>
      <c r="Y59" s="71"/>
      <c r="Z59" s="71"/>
      <c r="AA59" s="71"/>
      <c r="AB59" s="71"/>
      <c r="AC59" s="71"/>
      <c r="AD59" s="71"/>
      <c r="AE59" s="71"/>
      <c r="AF59" s="71"/>
      <c r="AG59" s="71"/>
      <c r="AH59" s="71"/>
      <c r="AI59" s="71"/>
      <c r="AJ59" s="71"/>
      <c r="AK59" s="71"/>
      <c r="AL59" s="71"/>
      <c r="AM59" s="71"/>
      <c r="AN59" s="71"/>
    </row>
    <row r="60" spans="1:66" ht="12.75" customHeight="1">
      <c r="A60" s="40"/>
      <c r="B60" s="34"/>
      <c r="C60" s="71"/>
      <c r="D60" s="35"/>
      <c r="E60" s="34"/>
      <c r="F60" s="71"/>
      <c r="G60" s="35"/>
      <c r="H60" s="34"/>
      <c r="I60" s="71"/>
      <c r="J60" s="35"/>
      <c r="K60" s="34"/>
      <c r="L60" s="71"/>
      <c r="M60" s="35"/>
      <c r="N60" s="34"/>
      <c r="O60" s="71"/>
      <c r="P60" s="35"/>
      <c r="Q60" s="7"/>
      <c r="R60" s="7"/>
      <c r="S60" s="7"/>
      <c r="T60" s="7"/>
      <c r="U60" s="7"/>
      <c r="V60" s="7"/>
      <c r="W60" s="7"/>
      <c r="X60" s="7"/>
      <c r="Y60" s="7"/>
      <c r="Z60" s="7"/>
      <c r="AA60" s="7"/>
      <c r="AB60" s="7"/>
      <c r="AC60" s="7"/>
      <c r="AD60" s="7"/>
      <c r="AE60" s="7"/>
      <c r="AF60" s="7"/>
      <c r="AG60" s="7"/>
      <c r="AH60" s="7"/>
      <c r="AI60" s="7"/>
      <c r="AJ60" s="7"/>
      <c r="AK60" s="7"/>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spans="1:66" ht="12.75" customHeight="1">
      <c r="A61" s="79" t="s">
        <v>18</v>
      </c>
      <c r="B61" s="116" t="s">
        <v>29</v>
      </c>
      <c r="C61" s="94"/>
      <c r="D61" s="110"/>
      <c r="E61" s="109" t="s">
        <v>30</v>
      </c>
      <c r="F61" s="94"/>
      <c r="G61" s="110"/>
      <c r="H61" s="109" t="s">
        <v>31</v>
      </c>
      <c r="I61" s="94"/>
      <c r="J61" s="110"/>
      <c r="K61" s="109" t="s">
        <v>32</v>
      </c>
      <c r="L61" s="94"/>
      <c r="M61" s="110"/>
      <c r="N61" s="120" t="s">
        <v>53</v>
      </c>
      <c r="O61" s="94"/>
      <c r="P61" s="110"/>
      <c r="Q61" s="95"/>
      <c r="R61" s="95"/>
      <c r="S61" s="95"/>
      <c r="T61" s="95"/>
      <c r="U61" s="95"/>
      <c r="V61" s="95"/>
      <c r="W61" s="95"/>
      <c r="X61" s="95"/>
      <c r="Y61" s="95"/>
      <c r="Z61" s="95"/>
      <c r="AA61" s="95"/>
      <c r="AB61" s="95"/>
      <c r="AC61" s="95"/>
      <c r="AD61" s="95"/>
      <c r="AE61" s="95"/>
      <c r="AF61" s="95"/>
      <c r="AG61" s="95"/>
      <c r="AH61" s="95"/>
      <c r="AI61" s="95"/>
      <c r="AJ61" s="95"/>
      <c r="AK61" s="95"/>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spans="1:66" ht="12.75" customHeight="1">
      <c r="A62" s="53" t="s">
        <v>15</v>
      </c>
      <c r="B62" s="44" t="s">
        <v>49</v>
      </c>
      <c r="C62" s="16" t="s">
        <v>50</v>
      </c>
      <c r="D62" s="45" t="s">
        <v>16</v>
      </c>
      <c r="E62" s="49" t="s">
        <v>49</v>
      </c>
      <c r="F62" s="19" t="s">
        <v>50</v>
      </c>
      <c r="G62" s="22" t="s">
        <v>16</v>
      </c>
      <c r="H62" s="49" t="s">
        <v>49</v>
      </c>
      <c r="I62" s="19" t="s">
        <v>50</v>
      </c>
      <c r="J62" s="22" t="s">
        <v>16</v>
      </c>
      <c r="K62" s="49" t="s">
        <v>49</v>
      </c>
      <c r="L62" s="19" t="s">
        <v>50</v>
      </c>
      <c r="M62" s="22" t="s">
        <v>16</v>
      </c>
      <c r="N62" s="49" t="s">
        <v>49</v>
      </c>
      <c r="O62" s="19" t="s">
        <v>50</v>
      </c>
      <c r="P62" s="22" t="s">
        <v>16</v>
      </c>
      <c r="Q62" s="9"/>
      <c r="R62" s="9"/>
      <c r="S62" s="9"/>
      <c r="T62" s="9"/>
      <c r="U62" s="9"/>
      <c r="V62" s="9"/>
      <c r="W62" s="9"/>
      <c r="X62" s="9"/>
      <c r="Y62" s="9"/>
      <c r="Z62" s="9"/>
      <c r="AA62" s="9"/>
      <c r="AB62" s="9"/>
      <c r="AC62" s="9"/>
      <c r="AD62" s="9"/>
      <c r="AE62" s="9"/>
      <c r="AF62" s="9"/>
      <c r="AG62" s="9"/>
      <c r="AH62" s="9"/>
      <c r="AI62" s="9"/>
      <c r="AJ62" s="9"/>
      <c r="AK62" s="9"/>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spans="1:66" ht="12.75" customHeight="1">
      <c r="A63" s="74" t="s">
        <v>47</v>
      </c>
      <c r="B63" s="23">
        <f>+B8+E8+H8</f>
        <v>56103036.480000004</v>
      </c>
      <c r="C63" s="15">
        <f>+C8+F8+I8</f>
        <v>28238551.051199999</v>
      </c>
      <c r="D63" s="15">
        <f>+D8+G8+J8</f>
        <v>45707483.637792006</v>
      </c>
      <c r="E63" s="23">
        <v>15145445</v>
      </c>
      <c r="F63" s="15">
        <v>4245559</v>
      </c>
      <c r="G63" s="24">
        <v>19391004</v>
      </c>
      <c r="H63" s="23">
        <v>15992587</v>
      </c>
      <c r="I63" s="15">
        <v>4675940</v>
      </c>
      <c r="J63" s="24">
        <v>20668527.208992001</v>
      </c>
      <c r="K63" s="23">
        <v>15992587</v>
      </c>
      <c r="L63" s="15">
        <v>4675940</v>
      </c>
      <c r="M63" s="24">
        <v>20668527.208992001</v>
      </c>
      <c r="N63" s="23">
        <v>15992587</v>
      </c>
      <c r="O63" s="15">
        <v>4675940</v>
      </c>
      <c r="P63" s="24">
        <v>20668527.208992001</v>
      </c>
    </row>
    <row r="64" spans="1:66" ht="12.75" customHeight="1">
      <c r="A64" s="74" t="s">
        <v>48</v>
      </c>
      <c r="B64" s="23">
        <f t="shared" ref="B64:D64" si="1">+B9+E9+H9</f>
        <v>6730521</v>
      </c>
      <c r="C64" s="15">
        <f t="shared" si="1"/>
        <v>1926796</v>
      </c>
      <c r="D64" s="15">
        <f t="shared" si="1"/>
        <v>8657315.2710079998</v>
      </c>
      <c r="E64" s="23">
        <v>3406056</v>
      </c>
      <c r="F64" s="15">
        <v>954783</v>
      </c>
      <c r="G64" s="24">
        <v>4360838</v>
      </c>
      <c r="H64" s="23">
        <v>3324465</v>
      </c>
      <c r="I64" s="15">
        <v>972013</v>
      </c>
      <c r="J64" s="24">
        <v>4296477.2710079998</v>
      </c>
      <c r="K64" s="23">
        <v>3324465</v>
      </c>
      <c r="L64" s="15">
        <v>972013</v>
      </c>
      <c r="M64" s="24">
        <v>4296477.2710079998</v>
      </c>
      <c r="N64" s="23">
        <v>3324465</v>
      </c>
      <c r="O64" s="15">
        <v>972013</v>
      </c>
      <c r="P64" s="24">
        <v>4296477.2710079998</v>
      </c>
    </row>
    <row r="65" spans="1:16" ht="12.75" customHeight="1">
      <c r="A65" s="74" t="s">
        <v>33</v>
      </c>
      <c r="B65" s="23">
        <f t="shared" ref="B65:D65" si="2">+B10+E10+H10</f>
        <v>0</v>
      </c>
      <c r="C65" s="15">
        <f t="shared" si="2"/>
        <v>0</v>
      </c>
      <c r="D65" s="15">
        <f t="shared" si="2"/>
        <v>0</v>
      </c>
      <c r="E65" s="23">
        <v>0</v>
      </c>
      <c r="F65" s="15">
        <v>0</v>
      </c>
      <c r="G65" s="25">
        <v>0</v>
      </c>
      <c r="H65" s="23">
        <v>0</v>
      </c>
      <c r="I65" s="15">
        <v>0</v>
      </c>
      <c r="J65" s="25">
        <v>0</v>
      </c>
      <c r="K65" s="23">
        <v>0</v>
      </c>
      <c r="L65" s="15">
        <v>0</v>
      </c>
      <c r="M65" s="25">
        <v>0</v>
      </c>
      <c r="N65" s="23">
        <v>0</v>
      </c>
      <c r="O65" s="15">
        <v>0</v>
      </c>
      <c r="P65" s="25">
        <v>0</v>
      </c>
    </row>
    <row r="66" spans="1:16" ht="12.75" customHeight="1">
      <c r="A66" s="74" t="s">
        <v>34</v>
      </c>
      <c r="B66" s="23">
        <f t="shared" ref="B66:D66" si="3">+B11+E11+H11</f>
        <v>0</v>
      </c>
      <c r="C66" s="15">
        <f t="shared" si="3"/>
        <v>0</v>
      </c>
      <c r="D66" s="15">
        <f t="shared" si="3"/>
        <v>0</v>
      </c>
      <c r="E66" s="23">
        <v>0</v>
      </c>
      <c r="F66" s="15">
        <v>0</v>
      </c>
      <c r="G66" s="25">
        <v>0</v>
      </c>
      <c r="H66" s="23">
        <v>0</v>
      </c>
      <c r="I66" s="15">
        <v>0</v>
      </c>
      <c r="J66" s="25">
        <v>0</v>
      </c>
      <c r="K66" s="23">
        <v>0</v>
      </c>
      <c r="L66" s="15">
        <v>0</v>
      </c>
      <c r="M66" s="25">
        <v>0</v>
      </c>
      <c r="N66" s="23">
        <v>0</v>
      </c>
      <c r="O66" s="15">
        <v>0</v>
      </c>
      <c r="P66" s="25">
        <v>0</v>
      </c>
    </row>
    <row r="67" spans="1:16" ht="12.75" customHeight="1">
      <c r="A67" s="74" t="s">
        <v>45</v>
      </c>
      <c r="B67" s="23">
        <f t="shared" ref="B67:D67" si="4">+B12+E12+H12</f>
        <v>13246293.054400001</v>
      </c>
      <c r="C67" s="15">
        <f t="shared" si="4"/>
        <v>7094291.4800000004</v>
      </c>
      <c r="D67" s="15">
        <f t="shared" si="4"/>
        <v>10146403.385600001</v>
      </c>
      <c r="E67" s="26">
        <v>1532286</v>
      </c>
      <c r="F67" s="20">
        <v>477375</v>
      </c>
      <c r="G67" s="24">
        <v>2009661</v>
      </c>
      <c r="H67" s="26">
        <v>5097090.5744000003</v>
      </c>
      <c r="I67" s="20">
        <v>1519825.9055999999</v>
      </c>
      <c r="J67" s="24">
        <v>6616916.4800000004</v>
      </c>
      <c r="K67" s="26">
        <v>5097090.5744000003</v>
      </c>
      <c r="L67" s="20">
        <v>1519825.9055999999</v>
      </c>
      <c r="M67" s="24">
        <v>6616916.4800000004</v>
      </c>
      <c r="N67" s="26">
        <v>5097090.5744000003</v>
      </c>
      <c r="O67" s="20">
        <v>1519825.9055999999</v>
      </c>
      <c r="P67" s="24">
        <v>6616916.4800000004</v>
      </c>
    </row>
    <row r="68" spans="1:16" ht="12.75" customHeight="1">
      <c r="A68" s="75" t="s">
        <v>35</v>
      </c>
      <c r="B68" s="23">
        <f t="shared" ref="B68:D68" si="5">+B13+E13+H13</f>
        <v>3971973.1362000005</v>
      </c>
      <c r="C68" s="15">
        <f t="shared" si="5"/>
        <v>1666487.53</v>
      </c>
      <c r="D68" s="15">
        <f t="shared" si="5"/>
        <v>3604243.4538000003</v>
      </c>
      <c r="E68" s="26">
        <v>1711351</v>
      </c>
      <c r="F68" s="20">
        <v>422974</v>
      </c>
      <c r="G68" s="24">
        <v>2134325</v>
      </c>
      <c r="H68" s="26">
        <v>1017108.6062</v>
      </c>
      <c r="I68" s="20">
        <v>226404.92379999999</v>
      </c>
      <c r="J68" s="24">
        <v>1243513.53</v>
      </c>
      <c r="K68" s="26">
        <v>1017108.6062</v>
      </c>
      <c r="L68" s="20">
        <v>226404.92379999999</v>
      </c>
      <c r="M68" s="24">
        <v>1243513.53</v>
      </c>
      <c r="N68" s="26">
        <v>1017108.6062</v>
      </c>
      <c r="O68" s="20">
        <v>226404.92379999999</v>
      </c>
      <c r="P68" s="24">
        <v>1243513.53</v>
      </c>
    </row>
    <row r="69" spans="1:16" ht="12.75" customHeight="1">
      <c r="A69" s="75" t="s">
        <v>36</v>
      </c>
      <c r="B69" s="23">
        <f t="shared" ref="B69:D69" si="6">+B14+E14+H14</f>
        <v>244228.10840000003</v>
      </c>
      <c r="C69" s="15">
        <f t="shared" si="6"/>
        <v>116211.35</v>
      </c>
      <c r="D69" s="15">
        <f t="shared" si="6"/>
        <v>184405.94160000002</v>
      </c>
      <c r="E69" s="26">
        <v>40000</v>
      </c>
      <c r="F69" s="20">
        <v>0</v>
      </c>
      <c r="G69" s="27">
        <v>40000</v>
      </c>
      <c r="H69" s="26">
        <v>88016.758400000006</v>
      </c>
      <c r="I69" s="20">
        <v>28194.5916</v>
      </c>
      <c r="J69" s="27">
        <v>116211.35</v>
      </c>
      <c r="K69" s="26">
        <v>88016.758400000006</v>
      </c>
      <c r="L69" s="20">
        <v>28194.5916</v>
      </c>
      <c r="M69" s="27">
        <v>116211.35</v>
      </c>
      <c r="N69" s="26">
        <v>88016.758400000006</v>
      </c>
      <c r="O69" s="20">
        <v>28194.5916</v>
      </c>
      <c r="P69" s="27">
        <v>116211.35</v>
      </c>
    </row>
    <row r="70" spans="1:16" ht="12.75" customHeight="1">
      <c r="A70" s="75" t="s">
        <v>37</v>
      </c>
      <c r="B70" s="23">
        <f t="shared" ref="B70:D70" si="7">+B15+E15+H15</f>
        <v>68545.964699999997</v>
      </c>
      <c r="C70" s="15">
        <f t="shared" si="7"/>
        <v>29831.489999999998</v>
      </c>
      <c r="D70" s="15">
        <f t="shared" si="7"/>
        <v>69869.505300000004</v>
      </c>
      <c r="E70" s="26">
        <v>36000</v>
      </c>
      <c r="F70" s="20">
        <v>11540</v>
      </c>
      <c r="G70" s="24">
        <v>47541</v>
      </c>
      <c r="H70" s="26">
        <v>14254.474700000001</v>
      </c>
      <c r="I70" s="20">
        <v>4037.0153</v>
      </c>
      <c r="J70" s="24">
        <v>18291.490000000002</v>
      </c>
      <c r="K70" s="26">
        <v>14254.474700000001</v>
      </c>
      <c r="L70" s="20">
        <v>4037.0153</v>
      </c>
      <c r="M70" s="24">
        <v>18291.490000000002</v>
      </c>
      <c r="N70" s="26">
        <v>14254.474700000001</v>
      </c>
      <c r="O70" s="20">
        <v>4037.0153</v>
      </c>
      <c r="P70" s="24">
        <v>18291.490000000002</v>
      </c>
    </row>
    <row r="71" spans="1:16" ht="12.75" customHeight="1">
      <c r="A71" s="75" t="s">
        <v>38</v>
      </c>
      <c r="B71" s="23">
        <f t="shared" ref="B71:D71" si="8">+B16+E16+H16</f>
        <v>0</v>
      </c>
      <c r="C71" s="15">
        <f t="shared" si="8"/>
        <v>0</v>
      </c>
      <c r="D71" s="15">
        <f t="shared" si="8"/>
        <v>0</v>
      </c>
      <c r="E71" s="23">
        <v>0</v>
      </c>
      <c r="F71" s="15">
        <v>0</v>
      </c>
      <c r="G71" s="25">
        <v>0</v>
      </c>
      <c r="H71" s="23">
        <v>0</v>
      </c>
      <c r="I71" s="15">
        <v>0</v>
      </c>
      <c r="J71" s="25">
        <v>0</v>
      </c>
      <c r="K71" s="23">
        <v>0</v>
      </c>
      <c r="L71" s="15">
        <v>0</v>
      </c>
      <c r="M71" s="25">
        <v>0</v>
      </c>
      <c r="N71" s="23">
        <v>0</v>
      </c>
      <c r="O71" s="15">
        <v>0</v>
      </c>
      <c r="P71" s="25">
        <v>0</v>
      </c>
    </row>
    <row r="72" spans="1:16" ht="12.75" customHeight="1">
      <c r="A72" s="76" t="s">
        <v>51</v>
      </c>
      <c r="B72" s="28">
        <f t="shared" ref="B72:P72" si="9">SUM(B63:B71)</f>
        <v>80364597.743699998</v>
      </c>
      <c r="C72" s="13">
        <f t="shared" si="9"/>
        <v>39072168.901200004</v>
      </c>
      <c r="D72" s="29">
        <f t="shared" si="9"/>
        <v>68369721.195099995</v>
      </c>
      <c r="E72" s="28">
        <f t="shared" si="9"/>
        <v>21871138</v>
      </c>
      <c r="F72" s="13">
        <f t="shared" si="9"/>
        <v>6112231</v>
      </c>
      <c r="G72" s="29">
        <f t="shared" si="9"/>
        <v>27983369</v>
      </c>
      <c r="H72" s="28">
        <f t="shared" si="9"/>
        <v>25533522.413699999</v>
      </c>
      <c r="I72" s="13">
        <f t="shared" si="9"/>
        <v>7426415.4363000002</v>
      </c>
      <c r="J72" s="29">
        <f t="shared" si="9"/>
        <v>32959937.330000002</v>
      </c>
      <c r="K72" s="28">
        <f t="shared" si="9"/>
        <v>25533522.413699999</v>
      </c>
      <c r="L72" s="13">
        <f t="shared" si="9"/>
        <v>7426415.4363000002</v>
      </c>
      <c r="M72" s="29">
        <f t="shared" si="9"/>
        <v>32959937.330000002</v>
      </c>
      <c r="N72" s="28">
        <f t="shared" si="9"/>
        <v>25533522.413699999</v>
      </c>
      <c r="O72" s="13">
        <f t="shared" si="9"/>
        <v>7426415.4363000002</v>
      </c>
      <c r="P72" s="29">
        <f t="shared" si="9"/>
        <v>32959937.330000002</v>
      </c>
    </row>
    <row r="73" spans="1:16" ht="12.75" customHeight="1">
      <c r="A73" s="77"/>
      <c r="B73" s="51"/>
      <c r="C73" s="18"/>
      <c r="D73" s="52"/>
      <c r="E73" s="51"/>
      <c r="F73" s="18"/>
      <c r="G73" s="52"/>
      <c r="H73" s="51"/>
      <c r="I73" s="18"/>
      <c r="J73" s="52"/>
      <c r="K73" s="51"/>
      <c r="L73" s="18"/>
      <c r="M73" s="52"/>
      <c r="N73" s="51"/>
      <c r="O73" s="18"/>
      <c r="P73" s="52"/>
    </row>
    <row r="74" spans="1:16" ht="12.75" customHeight="1">
      <c r="A74" s="77" t="s">
        <v>62</v>
      </c>
      <c r="B74" s="23">
        <f>+B19+E19+H19</f>
        <v>500000</v>
      </c>
      <c r="C74" s="15">
        <f>+C19+F19+I19</f>
        <v>0</v>
      </c>
      <c r="D74" s="15">
        <f>+D19+G19+J19</f>
        <v>500000</v>
      </c>
      <c r="E74" s="51"/>
      <c r="F74" s="18"/>
      <c r="G74" s="52"/>
      <c r="H74" s="23">
        <v>0</v>
      </c>
      <c r="I74" s="15">
        <v>0</v>
      </c>
      <c r="J74" s="25">
        <v>0</v>
      </c>
      <c r="K74" s="23">
        <v>0</v>
      </c>
      <c r="L74" s="15">
        <v>0</v>
      </c>
      <c r="M74" s="25">
        <v>0</v>
      </c>
      <c r="N74" s="23">
        <v>0</v>
      </c>
      <c r="O74" s="15">
        <v>0</v>
      </c>
      <c r="P74" s="25">
        <v>0</v>
      </c>
    </row>
    <row r="75" spans="1:16" ht="12.75" customHeight="1">
      <c r="A75" s="77"/>
      <c r="B75" s="51"/>
      <c r="C75" s="18"/>
      <c r="D75" s="52"/>
      <c r="E75" s="51"/>
      <c r="F75" s="18"/>
      <c r="G75" s="52"/>
      <c r="H75" s="30"/>
      <c r="I75" s="12"/>
      <c r="J75" s="31"/>
      <c r="K75" s="30"/>
      <c r="L75" s="12"/>
      <c r="M75" s="31"/>
      <c r="N75" s="30"/>
      <c r="O75" s="12"/>
      <c r="P75" s="31"/>
    </row>
    <row r="76" spans="1:16" ht="12.75" customHeight="1">
      <c r="A76" s="74" t="s">
        <v>43</v>
      </c>
      <c r="B76" s="23">
        <f>+B21+E21+H21</f>
        <v>0</v>
      </c>
      <c r="C76" s="15">
        <f>+C21+F21+I21</f>
        <v>325000</v>
      </c>
      <c r="D76" s="15">
        <f>+D21+G21+J21</f>
        <v>935000</v>
      </c>
      <c r="E76" s="30">
        <v>0</v>
      </c>
      <c r="F76" s="12">
        <v>0</v>
      </c>
      <c r="G76" s="31">
        <v>285000</v>
      </c>
      <c r="H76" s="30">
        <v>0</v>
      </c>
      <c r="I76" s="12">
        <v>0</v>
      </c>
      <c r="J76" s="31">
        <v>325000</v>
      </c>
      <c r="K76" s="30">
        <v>0</v>
      </c>
      <c r="L76" s="12">
        <v>0</v>
      </c>
      <c r="M76" s="31">
        <v>325000</v>
      </c>
      <c r="N76" s="30">
        <v>0</v>
      </c>
      <c r="O76" s="12">
        <v>0</v>
      </c>
      <c r="P76" s="31">
        <v>325000</v>
      </c>
    </row>
    <row r="77" spans="1:16" ht="12.75" customHeight="1">
      <c r="A77" s="76" t="s">
        <v>44</v>
      </c>
      <c r="B77" s="32">
        <f>+B72+B74+B76</f>
        <v>80864597.743699998</v>
      </c>
      <c r="C77" s="14">
        <f>+C72+C74+C76</f>
        <v>39397168.901200004</v>
      </c>
      <c r="D77" s="33">
        <f>+D72+D74+D76</f>
        <v>69804721.195099995</v>
      </c>
      <c r="E77" s="32">
        <f>+E72+E76</f>
        <v>21871138</v>
      </c>
      <c r="F77" s="14">
        <f>+F72+F76</f>
        <v>6112231</v>
      </c>
      <c r="G77" s="33">
        <f>+G72+G76</f>
        <v>28268369</v>
      </c>
      <c r="H77" s="32">
        <f t="shared" ref="H77:P77" si="10">+H72-H74+H76</f>
        <v>25533522.413699999</v>
      </c>
      <c r="I77" s="14">
        <f t="shared" si="10"/>
        <v>7426415.4363000002</v>
      </c>
      <c r="J77" s="33">
        <f t="shared" si="10"/>
        <v>33284937.330000002</v>
      </c>
      <c r="K77" s="32">
        <f t="shared" si="10"/>
        <v>25533522.413699999</v>
      </c>
      <c r="L77" s="14">
        <f t="shared" si="10"/>
        <v>7426415.4363000002</v>
      </c>
      <c r="M77" s="33">
        <f t="shared" si="10"/>
        <v>33284937.330000002</v>
      </c>
      <c r="N77" s="32">
        <f t="shared" si="10"/>
        <v>25533522.413699999</v>
      </c>
      <c r="O77" s="14">
        <f t="shared" si="10"/>
        <v>7426415.4363000002</v>
      </c>
      <c r="P77" s="33">
        <f t="shared" si="10"/>
        <v>33284937.330000002</v>
      </c>
    </row>
    <row r="78" spans="1:16" ht="12.75" customHeight="1">
      <c r="A78" s="78"/>
      <c r="B78" s="34"/>
      <c r="C78" s="71"/>
      <c r="D78" s="35"/>
      <c r="E78" s="34"/>
      <c r="F78" s="71"/>
      <c r="G78" s="35"/>
      <c r="H78" s="34"/>
      <c r="I78" s="71"/>
      <c r="J78" s="35"/>
      <c r="K78" s="34"/>
      <c r="L78" s="71"/>
      <c r="M78" s="35"/>
      <c r="N78" s="34"/>
      <c r="O78" s="71"/>
      <c r="P78" s="35"/>
    </row>
    <row r="79" spans="1:16" ht="12.75" customHeight="1" thickBot="1">
      <c r="A79" s="79" t="s">
        <v>19</v>
      </c>
      <c r="B79" s="68" t="s">
        <v>52</v>
      </c>
      <c r="C79" s="66" t="s">
        <v>50</v>
      </c>
      <c r="D79" s="63" t="s">
        <v>16</v>
      </c>
      <c r="E79" s="21" t="s">
        <v>52</v>
      </c>
      <c r="F79" s="19" t="s">
        <v>50</v>
      </c>
      <c r="G79" s="22" t="s">
        <v>16</v>
      </c>
      <c r="H79" s="21" t="s">
        <v>52</v>
      </c>
      <c r="I79" s="19" t="s">
        <v>50</v>
      </c>
      <c r="J79" s="22" t="s">
        <v>16</v>
      </c>
      <c r="K79" s="21" t="s">
        <v>52</v>
      </c>
      <c r="L79" s="19" t="s">
        <v>50</v>
      </c>
      <c r="M79" s="22" t="s">
        <v>16</v>
      </c>
      <c r="N79" s="21" t="s">
        <v>52</v>
      </c>
      <c r="O79" s="19" t="s">
        <v>50</v>
      </c>
      <c r="P79" s="22" t="s">
        <v>16</v>
      </c>
    </row>
    <row r="80" spans="1:16" ht="12.75" customHeight="1">
      <c r="A80" s="74" t="s">
        <v>55</v>
      </c>
      <c r="B80" s="60">
        <v>23950840.620604001</v>
      </c>
      <c r="C80" s="57">
        <v>7131302.2013960006</v>
      </c>
      <c r="D80" s="54">
        <v>31082142.343600001</v>
      </c>
      <c r="E80" s="71">
        <v>32395492.140000001</v>
      </c>
      <c r="F80" s="71">
        <v>25074326.7205</v>
      </c>
      <c r="G80" s="35">
        <v>7321165.4194999998</v>
      </c>
      <c r="H80" s="34">
        <v>32395492.140000001</v>
      </c>
      <c r="I80" s="71">
        <v>25074326.7205</v>
      </c>
      <c r="J80" s="35">
        <v>7321165.4194999998</v>
      </c>
      <c r="K80" s="34">
        <v>32395492.140000001</v>
      </c>
      <c r="L80" s="71">
        <v>25074326.7205</v>
      </c>
      <c r="M80" s="35">
        <v>7321165.4194999998</v>
      </c>
      <c r="N80" s="34">
        <v>32395492.140000001</v>
      </c>
      <c r="O80" s="71">
        <v>25074326.7205</v>
      </c>
      <c r="P80" s="35">
        <v>7321165.4194999998</v>
      </c>
    </row>
    <row r="81" spans="1:16" ht="12.75" customHeight="1">
      <c r="A81" s="74" t="s">
        <v>56</v>
      </c>
      <c r="B81" s="34">
        <v>1041340.896548</v>
      </c>
      <c r="C81" s="71">
        <v>310056.61745200003</v>
      </c>
      <c r="D81" s="35">
        <v>1351397.4931999999</v>
      </c>
      <c r="E81" s="71">
        <v>462111.85</v>
      </c>
      <c r="F81" s="71">
        <v>356862.4044</v>
      </c>
      <c r="G81" s="35">
        <v>105249.44560000001</v>
      </c>
      <c r="H81" s="34">
        <v>462111.85</v>
      </c>
      <c r="I81" s="71">
        <v>356862.4044</v>
      </c>
      <c r="J81" s="35">
        <v>105249.44560000001</v>
      </c>
      <c r="K81" s="34">
        <v>462111.85</v>
      </c>
      <c r="L81" s="71">
        <v>356862.4044</v>
      </c>
      <c r="M81" s="35">
        <v>105249.44560000001</v>
      </c>
      <c r="N81" s="34">
        <v>462111.85</v>
      </c>
      <c r="O81" s="71">
        <v>356862.4044</v>
      </c>
      <c r="P81" s="35">
        <v>105249.44560000001</v>
      </c>
    </row>
    <row r="82" spans="1:16" ht="12.75" customHeight="1">
      <c r="A82" s="74" t="s">
        <v>57</v>
      </c>
      <c r="B82" s="34">
        <v>911173.28447950003</v>
      </c>
      <c r="C82" s="71">
        <v>271299.54027050006</v>
      </c>
      <c r="D82" s="35">
        <v>1182472.8065500001</v>
      </c>
      <c r="E82" s="71">
        <v>85933.34</v>
      </c>
      <c r="F82" s="71">
        <v>85933.34</v>
      </c>
      <c r="G82" s="35">
        <v>0</v>
      </c>
      <c r="H82" s="34">
        <v>85933.34</v>
      </c>
      <c r="I82" s="71">
        <v>85933.34</v>
      </c>
      <c r="J82" s="35">
        <v>0</v>
      </c>
      <c r="K82" s="34">
        <v>85933.34</v>
      </c>
      <c r="L82" s="71">
        <v>85933.34</v>
      </c>
      <c r="M82" s="35">
        <v>0</v>
      </c>
      <c r="N82" s="34">
        <v>85933.34</v>
      </c>
      <c r="O82" s="71">
        <v>85933.34</v>
      </c>
      <c r="P82" s="35">
        <v>0</v>
      </c>
    </row>
    <row r="83" spans="1:16" ht="12.75" customHeight="1">
      <c r="A83" s="80" t="s">
        <v>58</v>
      </c>
      <c r="B83" s="34">
        <v>130167.61206850001</v>
      </c>
      <c r="C83" s="71">
        <v>38757.077181500004</v>
      </c>
      <c r="D83" s="35">
        <v>168924.68664999999</v>
      </c>
      <c r="E83" s="8">
        <v>103500</v>
      </c>
      <c r="F83" s="8">
        <v>0</v>
      </c>
      <c r="G83" s="37">
        <v>103500</v>
      </c>
      <c r="H83" s="36">
        <v>16400</v>
      </c>
      <c r="I83" s="8">
        <v>16400</v>
      </c>
      <c r="J83" s="37">
        <v>0</v>
      </c>
      <c r="K83" s="36">
        <v>16400</v>
      </c>
      <c r="L83" s="8">
        <v>16400</v>
      </c>
      <c r="M83" s="37">
        <v>0</v>
      </c>
      <c r="N83" s="36">
        <v>16400</v>
      </c>
      <c r="O83" s="8">
        <v>16400</v>
      </c>
      <c r="P83" s="37">
        <v>0</v>
      </c>
    </row>
    <row r="84" spans="1:16" ht="12.75" customHeight="1" thickBot="1">
      <c r="A84" s="86" t="s">
        <v>17</v>
      </c>
      <c r="B84" s="87">
        <f>SUM(B80:B83)</f>
        <v>26033522.413699999</v>
      </c>
      <c r="C84" s="88">
        <f>SUM(C80:C83)</f>
        <v>7751415.4363000011</v>
      </c>
      <c r="D84" s="89">
        <f>SUM(D80:D83)</f>
        <v>33784937.330000006</v>
      </c>
      <c r="E84" s="47">
        <v>32959937.329999998</v>
      </c>
      <c r="F84" s="47">
        <v>25533522.464899998</v>
      </c>
      <c r="G84" s="48">
        <v>7426414.8651000001</v>
      </c>
      <c r="H84" s="46">
        <v>32959937.329999998</v>
      </c>
      <c r="I84" s="47">
        <v>25533522.464899998</v>
      </c>
      <c r="J84" s="48">
        <v>7426414.8651000001</v>
      </c>
      <c r="K84" s="46">
        <v>32959937.329999998</v>
      </c>
      <c r="L84" s="47">
        <v>25533522.464899998</v>
      </c>
      <c r="M84" s="48">
        <v>7426414.8651000001</v>
      </c>
      <c r="N84" s="46">
        <v>32959937.329999998</v>
      </c>
      <c r="O84" s="47">
        <v>25533522.464899998</v>
      </c>
      <c r="P84" s="48">
        <v>7426414.8651000001</v>
      </c>
    </row>
  </sheetData>
  <mergeCells count="288">
    <mergeCell ref="H56:J56"/>
    <mergeCell ref="E61:G61"/>
    <mergeCell ref="H6:J6"/>
    <mergeCell ref="H34:J34"/>
    <mergeCell ref="H35:J35"/>
    <mergeCell ref="H36:J36"/>
    <mergeCell ref="H37:J37"/>
    <mergeCell ref="H39:J39"/>
    <mergeCell ref="H40:J40"/>
    <mergeCell ref="H41:J41"/>
    <mergeCell ref="H42:J42"/>
    <mergeCell ref="H44:J44"/>
    <mergeCell ref="H45:J45"/>
    <mergeCell ref="H46:J46"/>
    <mergeCell ref="H47:J47"/>
    <mergeCell ref="H48:J48"/>
    <mergeCell ref="H49:J49"/>
    <mergeCell ref="H51:J51"/>
    <mergeCell ref="H52:J52"/>
    <mergeCell ref="H53:J53"/>
    <mergeCell ref="H54:J54"/>
    <mergeCell ref="A58:I59"/>
    <mergeCell ref="E56:G56"/>
    <mergeCell ref="K54:M54"/>
    <mergeCell ref="K55:M55"/>
    <mergeCell ref="K56:M56"/>
    <mergeCell ref="H61:J61"/>
    <mergeCell ref="K6:M6"/>
    <mergeCell ref="K34:M34"/>
    <mergeCell ref="K35:M35"/>
    <mergeCell ref="K36:M36"/>
    <mergeCell ref="K37:M37"/>
    <mergeCell ref="K39:M39"/>
    <mergeCell ref="K40:M40"/>
    <mergeCell ref="K41:M41"/>
    <mergeCell ref="K42:M42"/>
    <mergeCell ref="K44:M44"/>
    <mergeCell ref="K45:M45"/>
    <mergeCell ref="K46:M46"/>
    <mergeCell ref="K47:M47"/>
    <mergeCell ref="K48:M48"/>
    <mergeCell ref="K49:M49"/>
    <mergeCell ref="K51:M51"/>
    <mergeCell ref="K52:M52"/>
    <mergeCell ref="K53:M53"/>
    <mergeCell ref="H55:J55"/>
    <mergeCell ref="K61:M61"/>
    <mergeCell ref="N6:P6"/>
    <mergeCell ref="N34:P34"/>
    <mergeCell ref="N35:P35"/>
    <mergeCell ref="N36:P36"/>
    <mergeCell ref="N37:P37"/>
    <mergeCell ref="N39:P39"/>
    <mergeCell ref="N40:P40"/>
    <mergeCell ref="N41:P41"/>
    <mergeCell ref="N42:P42"/>
    <mergeCell ref="N44:P44"/>
    <mergeCell ref="N45:P45"/>
    <mergeCell ref="N46:P46"/>
    <mergeCell ref="N47:P47"/>
    <mergeCell ref="N48:P48"/>
    <mergeCell ref="N49:P49"/>
    <mergeCell ref="N51:P51"/>
    <mergeCell ref="N52:P52"/>
    <mergeCell ref="N53:P53"/>
    <mergeCell ref="N54:P54"/>
    <mergeCell ref="N55:P55"/>
    <mergeCell ref="Q54:S54"/>
    <mergeCell ref="Q55:S55"/>
    <mergeCell ref="Q56:S56"/>
    <mergeCell ref="E6:G6"/>
    <mergeCell ref="E34:G34"/>
    <mergeCell ref="E35:G35"/>
    <mergeCell ref="E36:G36"/>
    <mergeCell ref="E37:G37"/>
    <mergeCell ref="E39:G39"/>
    <mergeCell ref="E40:G40"/>
    <mergeCell ref="E41:G41"/>
    <mergeCell ref="E42:G42"/>
    <mergeCell ref="E44:G44"/>
    <mergeCell ref="E45:G45"/>
    <mergeCell ref="E46:G46"/>
    <mergeCell ref="N56:P56"/>
    <mergeCell ref="E47:G47"/>
    <mergeCell ref="E48:G48"/>
    <mergeCell ref="E49:G49"/>
    <mergeCell ref="E51:G51"/>
    <mergeCell ref="E52:G52"/>
    <mergeCell ref="E53:G53"/>
    <mergeCell ref="E54:G54"/>
    <mergeCell ref="E55:G55"/>
    <mergeCell ref="Q61:S61"/>
    <mergeCell ref="T54:V54"/>
    <mergeCell ref="T55:V55"/>
    <mergeCell ref="T56:V56"/>
    <mergeCell ref="T61:V61"/>
    <mergeCell ref="N61:P61"/>
    <mergeCell ref="Q6:S6"/>
    <mergeCell ref="Q34:S34"/>
    <mergeCell ref="Q35:S35"/>
    <mergeCell ref="Q36:S36"/>
    <mergeCell ref="Q37:S37"/>
    <mergeCell ref="Q39:S39"/>
    <mergeCell ref="Q40:S40"/>
    <mergeCell ref="Q41:S41"/>
    <mergeCell ref="Q42:S42"/>
    <mergeCell ref="Q44:S44"/>
    <mergeCell ref="Q45:S45"/>
    <mergeCell ref="Q46:S46"/>
    <mergeCell ref="Q47:S47"/>
    <mergeCell ref="Q48:S48"/>
    <mergeCell ref="Q49:S49"/>
    <mergeCell ref="Q51:S51"/>
    <mergeCell ref="Q52:S52"/>
    <mergeCell ref="Q53:S53"/>
    <mergeCell ref="T44:V44"/>
    <mergeCell ref="T45:V45"/>
    <mergeCell ref="T46:V46"/>
    <mergeCell ref="T47:V47"/>
    <mergeCell ref="T48:V48"/>
    <mergeCell ref="T49:V49"/>
    <mergeCell ref="T51:V51"/>
    <mergeCell ref="T52:V52"/>
    <mergeCell ref="T53:V53"/>
    <mergeCell ref="T6:V6"/>
    <mergeCell ref="T34:V34"/>
    <mergeCell ref="T35:V35"/>
    <mergeCell ref="T36:V36"/>
    <mergeCell ref="T37:V37"/>
    <mergeCell ref="T39:V39"/>
    <mergeCell ref="T40:V40"/>
    <mergeCell ref="T41:V41"/>
    <mergeCell ref="T42:V42"/>
    <mergeCell ref="W6:Y6"/>
    <mergeCell ref="W34:Y34"/>
    <mergeCell ref="W35:Y35"/>
    <mergeCell ref="W36:Y36"/>
    <mergeCell ref="W37:Y37"/>
    <mergeCell ref="W39:Y39"/>
    <mergeCell ref="W40:Y40"/>
    <mergeCell ref="W41:Y41"/>
    <mergeCell ref="W42:Y42"/>
    <mergeCell ref="W54:Y54"/>
    <mergeCell ref="W55:Y55"/>
    <mergeCell ref="W56:Y56"/>
    <mergeCell ref="W61:Y61"/>
    <mergeCell ref="W44:Y44"/>
    <mergeCell ref="W45:Y45"/>
    <mergeCell ref="W46:Y46"/>
    <mergeCell ref="W47:Y47"/>
    <mergeCell ref="W48:Y48"/>
    <mergeCell ref="W49:Y49"/>
    <mergeCell ref="W51:Y51"/>
    <mergeCell ref="W52:Y52"/>
    <mergeCell ref="W53:Y53"/>
    <mergeCell ref="Z61:AB61"/>
    <mergeCell ref="Z54:AB54"/>
    <mergeCell ref="Z55:AB55"/>
    <mergeCell ref="Z56:AB56"/>
    <mergeCell ref="Z6:AB6"/>
    <mergeCell ref="Z34:AB34"/>
    <mergeCell ref="Z35:AB35"/>
    <mergeCell ref="Z36:AB36"/>
    <mergeCell ref="Z37:AB37"/>
    <mergeCell ref="Z39:AB39"/>
    <mergeCell ref="Z40:AB40"/>
    <mergeCell ref="Z41:AB41"/>
    <mergeCell ref="Z42:AB42"/>
    <mergeCell ref="Z44:AB44"/>
    <mergeCell ref="Z45:AB45"/>
    <mergeCell ref="Z46:AB46"/>
    <mergeCell ref="Z47:AB47"/>
    <mergeCell ref="Z48:AB48"/>
    <mergeCell ref="Z49:AB49"/>
    <mergeCell ref="Z51:AB51"/>
    <mergeCell ref="Z52:AB52"/>
    <mergeCell ref="Z53:AB53"/>
    <mergeCell ref="AC6:AE6"/>
    <mergeCell ref="AC34:AE34"/>
    <mergeCell ref="AC35:AE35"/>
    <mergeCell ref="AC36:AE36"/>
    <mergeCell ref="AC37:AE37"/>
    <mergeCell ref="AC39:AE39"/>
    <mergeCell ref="AC40:AE40"/>
    <mergeCell ref="AC41:AE41"/>
    <mergeCell ref="AC42:AE42"/>
    <mergeCell ref="AC61:AE61"/>
    <mergeCell ref="AF54:AH54"/>
    <mergeCell ref="AF55:AH55"/>
    <mergeCell ref="AF56:AH56"/>
    <mergeCell ref="AC54:AE54"/>
    <mergeCell ref="AC55:AE55"/>
    <mergeCell ref="AC56:AE56"/>
    <mergeCell ref="AC44:AE44"/>
    <mergeCell ref="AC45:AE45"/>
    <mergeCell ref="AC46:AE46"/>
    <mergeCell ref="AC47:AE47"/>
    <mergeCell ref="AC48:AE48"/>
    <mergeCell ref="AC49:AE49"/>
    <mergeCell ref="AC51:AE51"/>
    <mergeCell ref="AC52:AE52"/>
    <mergeCell ref="AC53:AE53"/>
    <mergeCell ref="AF6:AH6"/>
    <mergeCell ref="AF34:AH34"/>
    <mergeCell ref="AF35:AH35"/>
    <mergeCell ref="AF36:AH36"/>
    <mergeCell ref="AF37:AH37"/>
    <mergeCell ref="AF39:AH39"/>
    <mergeCell ref="AF40:AH40"/>
    <mergeCell ref="AF41:AH41"/>
    <mergeCell ref="AF42:AH42"/>
    <mergeCell ref="AI56:AK56"/>
    <mergeCell ref="AF44:AH44"/>
    <mergeCell ref="AF45:AH45"/>
    <mergeCell ref="AF46:AH46"/>
    <mergeCell ref="AF47:AH47"/>
    <mergeCell ref="AF48:AH48"/>
    <mergeCell ref="AF49:AH49"/>
    <mergeCell ref="AF51:AH51"/>
    <mergeCell ref="AF52:AH52"/>
    <mergeCell ref="AF53:AH53"/>
    <mergeCell ref="AI46:AK46"/>
    <mergeCell ref="AI47:AK47"/>
    <mergeCell ref="AI48:AK48"/>
    <mergeCell ref="AI49:AK49"/>
    <mergeCell ref="AI51:AK51"/>
    <mergeCell ref="AI52:AK52"/>
    <mergeCell ref="AI53:AK53"/>
    <mergeCell ref="AI54:AK54"/>
    <mergeCell ref="AI55:AK55"/>
    <mergeCell ref="AI6:AK6"/>
    <mergeCell ref="AI34:AK34"/>
    <mergeCell ref="AI35:AK35"/>
    <mergeCell ref="AI36:AK36"/>
    <mergeCell ref="AI37:AK37"/>
    <mergeCell ref="AI39:AK39"/>
    <mergeCell ref="AI40:AK40"/>
    <mergeCell ref="AI41:AK41"/>
    <mergeCell ref="AI42:AK42"/>
    <mergeCell ref="AL6:AN6"/>
    <mergeCell ref="AL34:AN34"/>
    <mergeCell ref="AL35:AN35"/>
    <mergeCell ref="AL36:AN36"/>
    <mergeCell ref="AL37:AN37"/>
    <mergeCell ref="AL39:AN39"/>
    <mergeCell ref="AL40:AN40"/>
    <mergeCell ref="AL41:AN41"/>
    <mergeCell ref="AL42:AN42"/>
    <mergeCell ref="B56:D56"/>
    <mergeCell ref="B55:D55"/>
    <mergeCell ref="B54:D54"/>
    <mergeCell ref="B53:D53"/>
    <mergeCell ref="B52:D52"/>
    <mergeCell ref="B51:D51"/>
    <mergeCell ref="B49:D49"/>
    <mergeCell ref="B61:D61"/>
    <mergeCell ref="AL44:AN44"/>
    <mergeCell ref="AL45:AN45"/>
    <mergeCell ref="AL46:AN46"/>
    <mergeCell ref="AL47:AN47"/>
    <mergeCell ref="AL48:AN48"/>
    <mergeCell ref="AL49:AN49"/>
    <mergeCell ref="AL51:AN51"/>
    <mergeCell ref="AL52:AN52"/>
    <mergeCell ref="AL53:AN53"/>
    <mergeCell ref="AI61:AK61"/>
    <mergeCell ref="AL54:AN54"/>
    <mergeCell ref="AL55:AN55"/>
    <mergeCell ref="AL56:AN56"/>
    <mergeCell ref="AF61:AH61"/>
    <mergeCell ref="AI44:AK44"/>
    <mergeCell ref="AI45:AK45"/>
    <mergeCell ref="B37:D37"/>
    <mergeCell ref="B36:D36"/>
    <mergeCell ref="B35:D35"/>
    <mergeCell ref="B34:D34"/>
    <mergeCell ref="A1:D1"/>
    <mergeCell ref="B6:D6"/>
    <mergeCell ref="B48:D48"/>
    <mergeCell ref="B47:D47"/>
    <mergeCell ref="B46:D46"/>
    <mergeCell ref="B45:D45"/>
    <mergeCell ref="B44:D44"/>
    <mergeCell ref="B42:D42"/>
    <mergeCell ref="B41:D41"/>
    <mergeCell ref="B40:D40"/>
    <mergeCell ref="B39:D39"/>
    <mergeCell ref="D2:H4"/>
  </mergeCells>
  <pageMargins left="0.75" right="0.75" top="1" bottom="1" header="0.5" footer="0.5"/>
  <pageSetup orientation="portrait" verticalDpi="0" r:id="rId1"/>
  <legacyDrawing r:id="rId2"/>
</worksheet>
</file>

<file path=xl/worksheets/sheet2.xml><?xml version="1.0" encoding="utf-8"?>
<worksheet xmlns="http://schemas.openxmlformats.org/spreadsheetml/2006/main" xmlns:r="http://schemas.openxmlformats.org/officeDocument/2006/relationships">
  <dimension ref="D7:I13"/>
  <sheetViews>
    <sheetView workbookViewId="0">
      <selection activeCell="E19" sqref="E19"/>
    </sheetView>
  </sheetViews>
  <sheetFormatPr baseColWidth="10" defaultRowHeight="15"/>
  <sheetData>
    <row r="7" spans="4:9">
      <c r="D7" s="123" t="s">
        <v>64</v>
      </c>
      <c r="E7" s="123"/>
      <c r="F7" s="123"/>
      <c r="G7" s="123"/>
      <c r="H7" s="123"/>
      <c r="I7" s="123"/>
    </row>
    <row r="8" spans="4:9">
      <c r="D8" s="123"/>
      <c r="E8" s="123"/>
      <c r="F8" s="123"/>
      <c r="G8" s="123"/>
      <c r="H8" s="123"/>
      <c r="I8" s="123"/>
    </row>
    <row r="9" spans="4:9">
      <c r="D9" s="123"/>
      <c r="E9" s="123"/>
      <c r="F9" s="123"/>
      <c r="G9" s="123"/>
      <c r="H9" s="123"/>
      <c r="I9" s="123"/>
    </row>
    <row r="10" spans="4:9">
      <c r="D10" s="123"/>
      <c r="E10" s="123"/>
      <c r="F10" s="123"/>
      <c r="G10" s="123"/>
      <c r="H10" s="123"/>
      <c r="I10" s="123"/>
    </row>
    <row r="11" spans="4:9">
      <c r="D11" s="123"/>
      <c r="E11" s="123"/>
      <c r="F11" s="123"/>
      <c r="G11" s="123"/>
      <c r="H11" s="123"/>
      <c r="I11" s="123"/>
    </row>
    <row r="12" spans="4:9">
      <c r="D12" s="123"/>
      <c r="E12" s="123"/>
      <c r="F12" s="123"/>
      <c r="G12" s="123"/>
      <c r="H12" s="123"/>
      <c r="I12" s="123"/>
    </row>
    <row r="13" spans="4:9">
      <c r="D13" s="123"/>
      <c r="E13" s="123"/>
      <c r="F13" s="123"/>
      <c r="G13" s="123"/>
      <c r="H13" s="123"/>
      <c r="I13" s="123"/>
    </row>
  </sheetData>
  <mergeCells count="1">
    <mergeCell ref="D7:I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Meses</vt:lpstr>
      <vt:lpstr>Filter 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sramirez</dc:creator>
  <cp:lastModifiedBy>Lucas</cp:lastModifiedBy>
  <dcterms:created xsi:type="dcterms:W3CDTF">2014-07-21T21:12:43Z</dcterms:created>
  <dcterms:modified xsi:type="dcterms:W3CDTF">2014-07-23T19:44:56Z</dcterms:modified>
</cp:coreProperties>
</file>